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mc:AlternateContent xmlns:mc="http://schemas.openxmlformats.org/markup-compatibility/2006">
    <mc:Choice Requires="x15">
      <x15ac:absPath xmlns:x15ac="http://schemas.microsoft.com/office/spreadsheetml/2010/11/ac" url="V:\Corporate\BI\Private\Performance\Capacity &amp; Demand\C&amp;D TOOLS\"/>
    </mc:Choice>
  </mc:AlternateContent>
  <xr:revisionPtr revIDLastSave="0" documentId="8_{311DE5C3-B4F7-4150-A001-98D740CB67B2}" xr6:coauthVersionLast="47" xr6:coauthVersionMax="47" xr10:uidLastSave="{00000000-0000-0000-0000-000000000000}"/>
  <bookViews>
    <workbookView xWindow="28680" yWindow="-120" windowWidth="29040" windowHeight="15840" firstSheet="4" activeTab="5" xr2:uid="{00000000-000D-0000-FFFF-FFFF00000000}"/>
  </bookViews>
  <sheets>
    <sheet name="Capacity Calculator OLD" sheetId="4" state="hidden" r:id="rId1"/>
    <sheet name="Sheet1" sheetId="5" state="hidden" r:id="rId2"/>
    <sheet name="Sheet2" sheetId="6" state="hidden" r:id="rId3"/>
    <sheet name="Capacity Calculator STAFF_TYPE" sheetId="7" state="hidden" r:id="rId4"/>
    <sheet name="key staffing variables" sheetId="11" r:id="rId5"/>
    <sheet name="Time by staff type" sheetId="9" r:id="rId6"/>
    <sheet name="Capacity Summary" sheetId="8" r:id="rId7"/>
    <sheet name="WTE by module and staff type" sheetId="10" r:id="rId8"/>
  </sheets>
  <definedNames>
    <definedName name="_xlnm.Print_Area" localSheetId="0">'Capacity Calculator OLD'!$A$1:$M$33</definedName>
    <definedName name="_xlnm.Print_Area" localSheetId="3">'Capacity Calculator STAFF_TYPE'!$A$1:$M$33</definedName>
    <definedName name="_xlnm.Print_Area" localSheetId="6">'Capacity Summary'!$A$1:$L$40</definedName>
    <definedName name="_xlnm.Print_Area" localSheetId="5">'Time by staff type'!$A$1:$M$281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0" i="9" l="1"/>
  <c r="H20" i="9"/>
  <c r="I20" i="9"/>
  <c r="J20" i="9"/>
  <c r="K20" i="9"/>
  <c r="E32" i="10"/>
  <c r="F32" i="10"/>
  <c r="G32" i="10"/>
  <c r="H32" i="10"/>
  <c r="I32" i="10"/>
  <c r="J32" i="10"/>
  <c r="K32" i="10"/>
  <c r="L32" i="10"/>
  <c r="D32" i="10"/>
  <c r="Q3" i="10"/>
  <c r="P3" i="10"/>
  <c r="F11" i="11"/>
  <c r="F12" i="11" s="1"/>
  <c r="F13" i="11" s="1"/>
  <c r="B2" i="8"/>
  <c r="B1" i="10"/>
  <c r="C46" i="10"/>
  <c r="C45" i="10"/>
  <c r="C44" i="10"/>
  <c r="C43" i="10"/>
  <c r="C42" i="10"/>
  <c r="C41" i="10"/>
  <c r="C40" i="10"/>
  <c r="C39" i="10"/>
  <c r="C38" i="10"/>
  <c r="C37" i="10"/>
  <c r="C36" i="10"/>
  <c r="C35" i="10"/>
  <c r="C34" i="10"/>
  <c r="C33" i="10"/>
  <c r="M26" i="10"/>
  <c r="C18" i="10"/>
  <c r="B18" i="10"/>
  <c r="B46" i="10" s="1"/>
  <c r="C17" i="10"/>
  <c r="B17" i="10"/>
  <c r="B45" i="10" s="1"/>
  <c r="C16" i="10"/>
  <c r="B16" i="10"/>
  <c r="B44" i="10" s="1"/>
  <c r="F15" i="10"/>
  <c r="C15" i="10"/>
  <c r="B15" i="10"/>
  <c r="B43" i="10" s="1"/>
  <c r="C14" i="10"/>
  <c r="B14" i="10"/>
  <c r="B42" i="10" s="1"/>
  <c r="C13" i="10"/>
  <c r="B13" i="10"/>
  <c r="B13" i="8" s="1"/>
  <c r="C12" i="10"/>
  <c r="B12" i="10"/>
  <c r="B40" i="10" s="1"/>
  <c r="C11" i="10"/>
  <c r="B11" i="10"/>
  <c r="B39" i="10" s="1"/>
  <c r="C10" i="10"/>
  <c r="B10" i="10"/>
  <c r="B38" i="10" s="1"/>
  <c r="C9" i="10"/>
  <c r="B9" i="10"/>
  <c r="B37" i="10" s="1"/>
  <c r="C8" i="10"/>
  <c r="B8" i="10"/>
  <c r="B36" i="10" s="1"/>
  <c r="C7" i="10"/>
  <c r="B7" i="10"/>
  <c r="B35" i="10" s="1"/>
  <c r="C6" i="10"/>
  <c r="B6" i="10"/>
  <c r="B34" i="10" s="1"/>
  <c r="C5" i="10"/>
  <c r="B5" i="10"/>
  <c r="B33" i="10" s="1"/>
  <c r="L4" i="10"/>
  <c r="K4" i="10"/>
  <c r="J4" i="10"/>
  <c r="I4" i="10"/>
  <c r="H4" i="10"/>
  <c r="G4" i="10"/>
  <c r="F4" i="10"/>
  <c r="E4" i="10"/>
  <c r="D4" i="10"/>
  <c r="W271" i="9"/>
  <c r="V271" i="9"/>
  <c r="U271" i="9"/>
  <c r="T271" i="9"/>
  <c r="S271" i="9"/>
  <c r="R271" i="9"/>
  <c r="Q271" i="9"/>
  <c r="P271" i="9"/>
  <c r="O271" i="9"/>
  <c r="L271" i="9"/>
  <c r="W270" i="9"/>
  <c r="V270" i="9"/>
  <c r="U270" i="9"/>
  <c r="T270" i="9"/>
  <c r="S270" i="9"/>
  <c r="R270" i="9"/>
  <c r="Q270" i="9"/>
  <c r="P270" i="9"/>
  <c r="O270" i="9"/>
  <c r="L270" i="9"/>
  <c r="W269" i="9"/>
  <c r="V269" i="9"/>
  <c r="U269" i="9"/>
  <c r="T269" i="9"/>
  <c r="S269" i="9"/>
  <c r="R269" i="9"/>
  <c r="Q269" i="9"/>
  <c r="P269" i="9"/>
  <c r="O269" i="9"/>
  <c r="L269" i="9"/>
  <c r="W268" i="9"/>
  <c r="V268" i="9"/>
  <c r="U268" i="9"/>
  <c r="T268" i="9"/>
  <c r="S268" i="9"/>
  <c r="R268" i="9"/>
  <c r="Q268" i="9"/>
  <c r="P268" i="9"/>
  <c r="O268" i="9"/>
  <c r="L268" i="9"/>
  <c r="W250" i="9"/>
  <c r="V250" i="9"/>
  <c r="U250" i="9"/>
  <c r="T250" i="9"/>
  <c r="S250" i="9"/>
  <c r="R250" i="9"/>
  <c r="Q250" i="9"/>
  <c r="P250" i="9"/>
  <c r="O250" i="9"/>
  <c r="L250" i="9"/>
  <c r="W249" i="9"/>
  <c r="V249" i="9"/>
  <c r="U249" i="9"/>
  <c r="T249" i="9"/>
  <c r="S249" i="9"/>
  <c r="R249" i="9"/>
  <c r="Q249" i="9"/>
  <c r="P249" i="9"/>
  <c r="O249" i="9"/>
  <c r="L249" i="9"/>
  <c r="W248" i="9"/>
  <c r="V248" i="9"/>
  <c r="U248" i="9"/>
  <c r="T248" i="9"/>
  <c r="S248" i="9"/>
  <c r="R248" i="9"/>
  <c r="Q248" i="9"/>
  <c r="P248" i="9"/>
  <c r="O248" i="9"/>
  <c r="L248" i="9"/>
  <c r="W247" i="9"/>
  <c r="V247" i="9"/>
  <c r="U247" i="9"/>
  <c r="T247" i="9"/>
  <c r="S247" i="9"/>
  <c r="R247" i="9"/>
  <c r="Q247" i="9"/>
  <c r="P247" i="9"/>
  <c r="O247" i="9"/>
  <c r="L247" i="9"/>
  <c r="W231" i="9"/>
  <c r="V231" i="9"/>
  <c r="U231" i="9"/>
  <c r="T231" i="9"/>
  <c r="S231" i="9"/>
  <c r="R231" i="9"/>
  <c r="Q231" i="9"/>
  <c r="P231" i="9"/>
  <c r="O231" i="9"/>
  <c r="L231" i="9"/>
  <c r="W230" i="9"/>
  <c r="V230" i="9"/>
  <c r="U230" i="9"/>
  <c r="T230" i="9"/>
  <c r="S230" i="9"/>
  <c r="R230" i="9"/>
  <c r="Q230" i="9"/>
  <c r="P230" i="9"/>
  <c r="O230" i="9"/>
  <c r="L230" i="9"/>
  <c r="W229" i="9"/>
  <c r="V229" i="9"/>
  <c r="U229" i="9"/>
  <c r="T229" i="9"/>
  <c r="S229" i="9"/>
  <c r="R229" i="9"/>
  <c r="Q229" i="9"/>
  <c r="P229" i="9"/>
  <c r="O229" i="9"/>
  <c r="L229" i="9"/>
  <c r="W228" i="9"/>
  <c r="V228" i="9"/>
  <c r="U228" i="9"/>
  <c r="T228" i="9"/>
  <c r="S228" i="9"/>
  <c r="R228" i="9"/>
  <c r="Q228" i="9"/>
  <c r="P228" i="9"/>
  <c r="O228" i="9"/>
  <c r="L228" i="9"/>
  <c r="W211" i="9"/>
  <c r="V211" i="9"/>
  <c r="U211" i="9"/>
  <c r="T211" i="9"/>
  <c r="S211" i="9"/>
  <c r="R211" i="9"/>
  <c r="Q211" i="9"/>
  <c r="P211" i="9"/>
  <c r="O211" i="9"/>
  <c r="L211" i="9"/>
  <c r="W210" i="9"/>
  <c r="V210" i="9"/>
  <c r="U210" i="9"/>
  <c r="T210" i="9"/>
  <c r="S210" i="9"/>
  <c r="R210" i="9"/>
  <c r="Q210" i="9"/>
  <c r="P210" i="9"/>
  <c r="O210" i="9"/>
  <c r="L210" i="9"/>
  <c r="W209" i="9"/>
  <c r="V209" i="9"/>
  <c r="U209" i="9"/>
  <c r="T209" i="9"/>
  <c r="S209" i="9"/>
  <c r="R209" i="9"/>
  <c r="Q209" i="9"/>
  <c r="P209" i="9"/>
  <c r="O209" i="9"/>
  <c r="L209" i="9"/>
  <c r="W208" i="9"/>
  <c r="V208" i="9"/>
  <c r="U208" i="9"/>
  <c r="T208" i="9"/>
  <c r="S208" i="9"/>
  <c r="R208" i="9"/>
  <c r="Q208" i="9"/>
  <c r="P208" i="9"/>
  <c r="O208" i="9"/>
  <c r="L208" i="9"/>
  <c r="W190" i="9"/>
  <c r="V190" i="9"/>
  <c r="U190" i="9"/>
  <c r="T190" i="9"/>
  <c r="S190" i="9"/>
  <c r="R190" i="9"/>
  <c r="Q190" i="9"/>
  <c r="P190" i="9"/>
  <c r="O190" i="9"/>
  <c r="L190" i="9"/>
  <c r="W189" i="9"/>
  <c r="V189" i="9"/>
  <c r="U189" i="9"/>
  <c r="T189" i="9"/>
  <c r="S189" i="9"/>
  <c r="R189" i="9"/>
  <c r="Q189" i="9"/>
  <c r="P189" i="9"/>
  <c r="O189" i="9"/>
  <c r="L189" i="9"/>
  <c r="W188" i="9"/>
  <c r="V188" i="9"/>
  <c r="U188" i="9"/>
  <c r="T188" i="9"/>
  <c r="S188" i="9"/>
  <c r="R188" i="9"/>
  <c r="Q188" i="9"/>
  <c r="P188" i="9"/>
  <c r="O188" i="9"/>
  <c r="L188" i="9"/>
  <c r="W187" i="9"/>
  <c r="V187" i="9"/>
  <c r="U187" i="9"/>
  <c r="T187" i="9"/>
  <c r="S187" i="9"/>
  <c r="R187" i="9"/>
  <c r="Q187" i="9"/>
  <c r="P187" i="9"/>
  <c r="O187" i="9"/>
  <c r="L187" i="9"/>
  <c r="W171" i="9"/>
  <c r="V171" i="9"/>
  <c r="U171" i="9"/>
  <c r="T171" i="9"/>
  <c r="S171" i="9"/>
  <c r="R171" i="9"/>
  <c r="Q171" i="9"/>
  <c r="P171" i="9"/>
  <c r="O171" i="9"/>
  <c r="L171" i="9"/>
  <c r="W170" i="9"/>
  <c r="V170" i="9"/>
  <c r="U170" i="9"/>
  <c r="T170" i="9"/>
  <c r="S170" i="9"/>
  <c r="R170" i="9"/>
  <c r="Q170" i="9"/>
  <c r="P170" i="9"/>
  <c r="O170" i="9"/>
  <c r="L170" i="9"/>
  <c r="W169" i="9"/>
  <c r="V169" i="9"/>
  <c r="U169" i="9"/>
  <c r="T169" i="9"/>
  <c r="S169" i="9"/>
  <c r="R169" i="9"/>
  <c r="Q169" i="9"/>
  <c r="P169" i="9"/>
  <c r="O169" i="9"/>
  <c r="L169" i="9"/>
  <c r="W168" i="9"/>
  <c r="V168" i="9"/>
  <c r="U168" i="9"/>
  <c r="T168" i="9"/>
  <c r="S168" i="9"/>
  <c r="R168" i="9"/>
  <c r="Q168" i="9"/>
  <c r="P168" i="9"/>
  <c r="O168" i="9"/>
  <c r="L168" i="9"/>
  <c r="W152" i="9"/>
  <c r="V152" i="9"/>
  <c r="U152" i="9"/>
  <c r="T152" i="9"/>
  <c r="S152" i="9"/>
  <c r="R152" i="9"/>
  <c r="Q152" i="9"/>
  <c r="P152" i="9"/>
  <c r="O152" i="9"/>
  <c r="L152" i="9"/>
  <c r="W151" i="9"/>
  <c r="V151" i="9"/>
  <c r="U151" i="9"/>
  <c r="T151" i="9"/>
  <c r="S151" i="9"/>
  <c r="R151" i="9"/>
  <c r="Q151" i="9"/>
  <c r="P151" i="9"/>
  <c r="O151" i="9"/>
  <c r="L151" i="9"/>
  <c r="W150" i="9"/>
  <c r="V150" i="9"/>
  <c r="U150" i="9"/>
  <c r="T150" i="9"/>
  <c r="S150" i="9"/>
  <c r="R150" i="9"/>
  <c r="Q150" i="9"/>
  <c r="P150" i="9"/>
  <c r="O150" i="9"/>
  <c r="L150" i="9"/>
  <c r="W149" i="9"/>
  <c r="V149" i="9"/>
  <c r="U149" i="9"/>
  <c r="T149" i="9"/>
  <c r="S149" i="9"/>
  <c r="R149" i="9"/>
  <c r="Q149" i="9"/>
  <c r="P149" i="9"/>
  <c r="O149" i="9"/>
  <c r="L149" i="9"/>
  <c r="W131" i="9"/>
  <c r="V131" i="9"/>
  <c r="U131" i="9"/>
  <c r="T131" i="9"/>
  <c r="S131" i="9"/>
  <c r="R131" i="9"/>
  <c r="Q131" i="9"/>
  <c r="P131" i="9"/>
  <c r="O131" i="9"/>
  <c r="L131" i="9"/>
  <c r="W130" i="9"/>
  <c r="V130" i="9"/>
  <c r="U130" i="9"/>
  <c r="T130" i="9"/>
  <c r="S130" i="9"/>
  <c r="R130" i="9"/>
  <c r="Q130" i="9"/>
  <c r="P130" i="9"/>
  <c r="O130" i="9"/>
  <c r="L130" i="9"/>
  <c r="W129" i="9"/>
  <c r="V129" i="9"/>
  <c r="U129" i="9"/>
  <c r="T129" i="9"/>
  <c r="S129" i="9"/>
  <c r="R129" i="9"/>
  <c r="Q129" i="9"/>
  <c r="P129" i="9"/>
  <c r="O129" i="9"/>
  <c r="L129" i="9"/>
  <c r="W128" i="9"/>
  <c r="V128" i="9"/>
  <c r="U128" i="9"/>
  <c r="T128" i="9"/>
  <c r="S128" i="9"/>
  <c r="R128" i="9"/>
  <c r="Q128" i="9"/>
  <c r="P128" i="9"/>
  <c r="O128" i="9"/>
  <c r="L128" i="9"/>
  <c r="W111" i="9"/>
  <c r="V111" i="9"/>
  <c r="U111" i="9"/>
  <c r="T111" i="9"/>
  <c r="S111" i="9"/>
  <c r="R111" i="9"/>
  <c r="Q111" i="9"/>
  <c r="P111" i="9"/>
  <c r="O111" i="9"/>
  <c r="L111" i="9"/>
  <c r="W110" i="9"/>
  <c r="V110" i="9"/>
  <c r="U110" i="9"/>
  <c r="T110" i="9"/>
  <c r="S110" i="9"/>
  <c r="R110" i="9"/>
  <c r="Q110" i="9"/>
  <c r="P110" i="9"/>
  <c r="O110" i="9"/>
  <c r="L110" i="9"/>
  <c r="W109" i="9"/>
  <c r="V109" i="9"/>
  <c r="U109" i="9"/>
  <c r="T109" i="9"/>
  <c r="S109" i="9"/>
  <c r="R109" i="9"/>
  <c r="Q109" i="9"/>
  <c r="P109" i="9"/>
  <c r="O109" i="9"/>
  <c r="L109" i="9"/>
  <c r="W108" i="9"/>
  <c r="V108" i="9"/>
  <c r="U108" i="9"/>
  <c r="T108" i="9"/>
  <c r="S108" i="9"/>
  <c r="R108" i="9"/>
  <c r="Q108" i="9"/>
  <c r="P108" i="9"/>
  <c r="O108" i="9"/>
  <c r="L108" i="9"/>
  <c r="W91" i="9"/>
  <c r="V91" i="9"/>
  <c r="U91" i="9"/>
  <c r="T91" i="9"/>
  <c r="S91" i="9"/>
  <c r="R91" i="9"/>
  <c r="Q91" i="9"/>
  <c r="P91" i="9"/>
  <c r="O91" i="9"/>
  <c r="L91" i="9"/>
  <c r="W90" i="9"/>
  <c r="V90" i="9"/>
  <c r="U90" i="9"/>
  <c r="T90" i="9"/>
  <c r="S90" i="9"/>
  <c r="R90" i="9"/>
  <c r="Q90" i="9"/>
  <c r="P90" i="9"/>
  <c r="O90" i="9"/>
  <c r="L90" i="9"/>
  <c r="W89" i="9"/>
  <c r="V89" i="9"/>
  <c r="U89" i="9"/>
  <c r="T89" i="9"/>
  <c r="S89" i="9"/>
  <c r="R89" i="9"/>
  <c r="Q89" i="9"/>
  <c r="P89" i="9"/>
  <c r="O89" i="9"/>
  <c r="L89" i="9"/>
  <c r="W88" i="9"/>
  <c r="V88" i="9"/>
  <c r="U88" i="9"/>
  <c r="T88" i="9"/>
  <c r="S88" i="9"/>
  <c r="R88" i="9"/>
  <c r="Q88" i="9"/>
  <c r="P88" i="9"/>
  <c r="O88" i="9"/>
  <c r="L88" i="9"/>
  <c r="W71" i="9"/>
  <c r="V71" i="9"/>
  <c r="U71" i="9"/>
  <c r="T71" i="9"/>
  <c r="S71" i="9"/>
  <c r="R71" i="9"/>
  <c r="Q71" i="9"/>
  <c r="P71" i="9"/>
  <c r="O71" i="9"/>
  <c r="L71" i="9"/>
  <c r="W70" i="9"/>
  <c r="V70" i="9"/>
  <c r="U70" i="9"/>
  <c r="T70" i="9"/>
  <c r="S70" i="9"/>
  <c r="R70" i="9"/>
  <c r="Q70" i="9"/>
  <c r="P70" i="9"/>
  <c r="O70" i="9"/>
  <c r="L70" i="9"/>
  <c r="W69" i="9"/>
  <c r="V69" i="9"/>
  <c r="U69" i="9"/>
  <c r="T69" i="9"/>
  <c r="S69" i="9"/>
  <c r="R69" i="9"/>
  <c r="Q69" i="9"/>
  <c r="P69" i="9"/>
  <c r="O69" i="9"/>
  <c r="L69" i="9"/>
  <c r="W68" i="9"/>
  <c r="V68" i="9"/>
  <c r="U68" i="9"/>
  <c r="T68" i="9"/>
  <c r="S68" i="9"/>
  <c r="R68" i="9"/>
  <c r="Q68" i="9"/>
  <c r="P68" i="9"/>
  <c r="O68" i="9"/>
  <c r="L68" i="9"/>
  <c r="W51" i="9"/>
  <c r="V51" i="9"/>
  <c r="U51" i="9"/>
  <c r="T51" i="9"/>
  <c r="S51" i="9"/>
  <c r="R51" i="9"/>
  <c r="Q51" i="9"/>
  <c r="P51" i="9"/>
  <c r="O51" i="9"/>
  <c r="L51" i="9"/>
  <c r="W50" i="9"/>
  <c r="V50" i="9"/>
  <c r="U50" i="9"/>
  <c r="T50" i="9"/>
  <c r="S50" i="9"/>
  <c r="R50" i="9"/>
  <c r="Q50" i="9"/>
  <c r="P50" i="9"/>
  <c r="O50" i="9"/>
  <c r="L50" i="9"/>
  <c r="W49" i="9"/>
  <c r="V49" i="9"/>
  <c r="U49" i="9"/>
  <c r="T49" i="9"/>
  <c r="S49" i="9"/>
  <c r="R49" i="9"/>
  <c r="Q49" i="9"/>
  <c r="P49" i="9"/>
  <c r="O49" i="9"/>
  <c r="L49" i="9"/>
  <c r="W48" i="9"/>
  <c r="V48" i="9"/>
  <c r="U48" i="9"/>
  <c r="T48" i="9"/>
  <c r="S48" i="9"/>
  <c r="R48" i="9"/>
  <c r="Q48" i="9"/>
  <c r="P48" i="9"/>
  <c r="O48" i="9"/>
  <c r="L48" i="9"/>
  <c r="W30" i="9"/>
  <c r="V30" i="9"/>
  <c r="U30" i="9"/>
  <c r="T30" i="9"/>
  <c r="S30" i="9"/>
  <c r="R30" i="9"/>
  <c r="Q30" i="9"/>
  <c r="P30" i="9"/>
  <c r="O30" i="9"/>
  <c r="L30" i="9"/>
  <c r="W29" i="9"/>
  <c r="V29" i="9"/>
  <c r="U29" i="9"/>
  <c r="T29" i="9"/>
  <c r="S29" i="9"/>
  <c r="R29" i="9"/>
  <c r="Q29" i="9"/>
  <c r="P29" i="9"/>
  <c r="O29" i="9"/>
  <c r="L29" i="9"/>
  <c r="W28" i="9"/>
  <c r="V28" i="9"/>
  <c r="U28" i="9"/>
  <c r="T28" i="9"/>
  <c r="S28" i="9"/>
  <c r="R28" i="9"/>
  <c r="Q28" i="9"/>
  <c r="P28" i="9"/>
  <c r="O28" i="9"/>
  <c r="L28" i="9"/>
  <c r="W27" i="9"/>
  <c r="V27" i="9"/>
  <c r="U27" i="9"/>
  <c r="T27" i="9"/>
  <c r="S27" i="9"/>
  <c r="R27" i="9"/>
  <c r="Q27" i="9"/>
  <c r="P27" i="9"/>
  <c r="O27" i="9"/>
  <c r="L27" i="9"/>
  <c r="W8" i="9"/>
  <c r="V8" i="9"/>
  <c r="U8" i="9"/>
  <c r="T8" i="9"/>
  <c r="S8" i="9"/>
  <c r="R8" i="9"/>
  <c r="Q8" i="9"/>
  <c r="P8" i="9"/>
  <c r="O8" i="9"/>
  <c r="L8" i="9"/>
  <c r="W14" i="9"/>
  <c r="V14" i="9"/>
  <c r="U14" i="9"/>
  <c r="T14" i="9"/>
  <c r="S14" i="9"/>
  <c r="R14" i="9"/>
  <c r="Q14" i="9"/>
  <c r="P14" i="9"/>
  <c r="O14" i="9"/>
  <c r="L14" i="9"/>
  <c r="W13" i="9"/>
  <c r="V13" i="9"/>
  <c r="U13" i="9"/>
  <c r="T13" i="9"/>
  <c r="S13" i="9"/>
  <c r="R13" i="9"/>
  <c r="Q13" i="9"/>
  <c r="P13" i="9"/>
  <c r="O13" i="9"/>
  <c r="L13" i="9"/>
  <c r="W12" i="9"/>
  <c r="V12" i="9"/>
  <c r="U12" i="9"/>
  <c r="T12" i="9"/>
  <c r="S12" i="9"/>
  <c r="R12" i="9"/>
  <c r="Q12" i="9"/>
  <c r="P12" i="9"/>
  <c r="O12" i="9"/>
  <c r="L12" i="9"/>
  <c r="W16" i="9"/>
  <c r="V16" i="9"/>
  <c r="U16" i="9"/>
  <c r="T16" i="9"/>
  <c r="S16" i="9"/>
  <c r="R16" i="9"/>
  <c r="Q16" i="9"/>
  <c r="P16" i="9"/>
  <c r="O16" i="9"/>
  <c r="L16" i="9"/>
  <c r="W15" i="9"/>
  <c r="V15" i="9"/>
  <c r="U15" i="9"/>
  <c r="T15" i="9"/>
  <c r="S15" i="9"/>
  <c r="R15" i="9"/>
  <c r="Q15" i="9"/>
  <c r="P15" i="9"/>
  <c r="O15" i="9"/>
  <c r="L15" i="9"/>
  <c r="W11" i="9"/>
  <c r="V11" i="9"/>
  <c r="U11" i="9"/>
  <c r="T11" i="9"/>
  <c r="S11" i="9"/>
  <c r="R11" i="9"/>
  <c r="Q11" i="9"/>
  <c r="P11" i="9"/>
  <c r="O11" i="9"/>
  <c r="L11" i="9"/>
  <c r="W10" i="9"/>
  <c r="V10" i="9"/>
  <c r="U10" i="9"/>
  <c r="T10" i="9"/>
  <c r="S10" i="9"/>
  <c r="R10" i="9"/>
  <c r="Q10" i="9"/>
  <c r="P10" i="9"/>
  <c r="O10" i="9"/>
  <c r="L10" i="9"/>
  <c r="V278" i="9"/>
  <c r="U278" i="9"/>
  <c r="V277" i="9"/>
  <c r="U277" i="9"/>
  <c r="V276" i="9"/>
  <c r="U276" i="9"/>
  <c r="V275" i="9"/>
  <c r="U275" i="9"/>
  <c r="V274" i="9"/>
  <c r="U274" i="9"/>
  <c r="V273" i="9"/>
  <c r="U273" i="9"/>
  <c r="V272" i="9"/>
  <c r="U272" i="9"/>
  <c r="V267" i="9"/>
  <c r="U267" i="9"/>
  <c r="V266" i="9"/>
  <c r="U266" i="9"/>
  <c r="V265" i="9"/>
  <c r="U265" i="9"/>
  <c r="V264" i="9"/>
  <c r="U264" i="9"/>
  <c r="V258" i="9"/>
  <c r="U258" i="9"/>
  <c r="V257" i="9"/>
  <c r="U257" i="9"/>
  <c r="V256" i="9"/>
  <c r="U256" i="9"/>
  <c r="V255" i="9"/>
  <c r="U255" i="9"/>
  <c r="V254" i="9"/>
  <c r="U254" i="9"/>
  <c r="V253" i="9"/>
  <c r="U253" i="9"/>
  <c r="V252" i="9"/>
  <c r="U252" i="9"/>
  <c r="V251" i="9"/>
  <c r="U251" i="9"/>
  <c r="V246" i="9"/>
  <c r="U246" i="9"/>
  <c r="V245" i="9"/>
  <c r="U245" i="9"/>
  <c r="V244" i="9"/>
  <c r="U244" i="9"/>
  <c r="V238" i="9"/>
  <c r="U238" i="9"/>
  <c r="V237" i="9"/>
  <c r="U237" i="9"/>
  <c r="V236" i="9"/>
  <c r="U236" i="9"/>
  <c r="V235" i="9"/>
  <c r="U235" i="9"/>
  <c r="V234" i="9"/>
  <c r="U234" i="9"/>
  <c r="V233" i="9"/>
  <c r="U233" i="9"/>
  <c r="V232" i="9"/>
  <c r="U232" i="9"/>
  <c r="V227" i="9"/>
  <c r="U227" i="9"/>
  <c r="V226" i="9"/>
  <c r="U226" i="9"/>
  <c r="V225" i="9"/>
  <c r="U225" i="9"/>
  <c r="V224" i="9"/>
  <c r="U224" i="9"/>
  <c r="V218" i="9"/>
  <c r="U218" i="9"/>
  <c r="V217" i="9"/>
  <c r="U217" i="9"/>
  <c r="V216" i="9"/>
  <c r="U216" i="9"/>
  <c r="V215" i="9"/>
  <c r="U215" i="9"/>
  <c r="V214" i="9"/>
  <c r="U214" i="9"/>
  <c r="V213" i="9"/>
  <c r="U213" i="9"/>
  <c r="V212" i="9"/>
  <c r="U212" i="9"/>
  <c r="V207" i="9"/>
  <c r="U207" i="9"/>
  <c r="V206" i="9"/>
  <c r="U206" i="9"/>
  <c r="V205" i="9"/>
  <c r="U205" i="9"/>
  <c r="V204" i="9"/>
  <c r="U204" i="9"/>
  <c r="V198" i="9"/>
  <c r="U198" i="9"/>
  <c r="V197" i="9"/>
  <c r="U197" i="9"/>
  <c r="V196" i="9"/>
  <c r="U196" i="9"/>
  <c r="V195" i="9"/>
  <c r="U195" i="9"/>
  <c r="V194" i="9"/>
  <c r="U194" i="9"/>
  <c r="V193" i="9"/>
  <c r="U193" i="9"/>
  <c r="V192" i="9"/>
  <c r="U192" i="9"/>
  <c r="V191" i="9"/>
  <c r="U191" i="9"/>
  <c r="V186" i="9"/>
  <c r="U186" i="9"/>
  <c r="V185" i="9"/>
  <c r="U185" i="9"/>
  <c r="V184" i="9"/>
  <c r="U184" i="9"/>
  <c r="V178" i="9"/>
  <c r="U178" i="9"/>
  <c r="V177" i="9"/>
  <c r="U177" i="9"/>
  <c r="V176" i="9"/>
  <c r="U176" i="9"/>
  <c r="V175" i="9"/>
  <c r="U175" i="9"/>
  <c r="V174" i="9"/>
  <c r="U174" i="9"/>
  <c r="V173" i="9"/>
  <c r="U173" i="9"/>
  <c r="V172" i="9"/>
  <c r="U172" i="9"/>
  <c r="V167" i="9"/>
  <c r="U167" i="9"/>
  <c r="V166" i="9"/>
  <c r="U166" i="9"/>
  <c r="V165" i="9"/>
  <c r="U165" i="9"/>
  <c r="V164" i="9"/>
  <c r="U164" i="9"/>
  <c r="V158" i="9"/>
  <c r="U158" i="9"/>
  <c r="V157" i="9"/>
  <c r="U157" i="9"/>
  <c r="V156" i="9"/>
  <c r="U156" i="9"/>
  <c r="V155" i="9"/>
  <c r="U155" i="9"/>
  <c r="V154" i="9"/>
  <c r="U154" i="9"/>
  <c r="V153" i="9"/>
  <c r="U153" i="9"/>
  <c r="V148" i="9"/>
  <c r="U148" i="9"/>
  <c r="V147" i="9"/>
  <c r="U147" i="9"/>
  <c r="V146" i="9"/>
  <c r="U146" i="9"/>
  <c r="V145" i="9"/>
  <c r="U145" i="9"/>
  <c r="V144" i="9"/>
  <c r="U144" i="9"/>
  <c r="V138" i="9"/>
  <c r="U138" i="9"/>
  <c r="V137" i="9"/>
  <c r="U137" i="9"/>
  <c r="V136" i="9"/>
  <c r="U136" i="9"/>
  <c r="V135" i="9"/>
  <c r="U135" i="9"/>
  <c r="V134" i="9"/>
  <c r="U134" i="9"/>
  <c r="V133" i="9"/>
  <c r="U133" i="9"/>
  <c r="V132" i="9"/>
  <c r="U132" i="9"/>
  <c r="V127" i="9"/>
  <c r="U127" i="9"/>
  <c r="V126" i="9"/>
  <c r="U126" i="9"/>
  <c r="V125" i="9"/>
  <c r="U125" i="9"/>
  <c r="V124" i="9"/>
  <c r="U124" i="9"/>
  <c r="V118" i="9"/>
  <c r="U118" i="9"/>
  <c r="V117" i="9"/>
  <c r="U117" i="9"/>
  <c r="V116" i="9"/>
  <c r="U116" i="9"/>
  <c r="V115" i="9"/>
  <c r="U115" i="9"/>
  <c r="V114" i="9"/>
  <c r="U114" i="9"/>
  <c r="V113" i="9"/>
  <c r="U113" i="9"/>
  <c r="V112" i="9"/>
  <c r="U112" i="9"/>
  <c r="V107" i="9"/>
  <c r="U107" i="9"/>
  <c r="V106" i="9"/>
  <c r="U106" i="9"/>
  <c r="V105" i="9"/>
  <c r="U105" i="9"/>
  <c r="V104" i="9"/>
  <c r="U104" i="9"/>
  <c r="V98" i="9"/>
  <c r="U98" i="9"/>
  <c r="V97" i="9"/>
  <c r="U97" i="9"/>
  <c r="V96" i="9"/>
  <c r="U96" i="9"/>
  <c r="V95" i="9"/>
  <c r="U95" i="9"/>
  <c r="V94" i="9"/>
  <c r="U94" i="9"/>
  <c r="V93" i="9"/>
  <c r="U93" i="9"/>
  <c r="V92" i="9"/>
  <c r="U92" i="9"/>
  <c r="V87" i="9"/>
  <c r="U87" i="9"/>
  <c r="V86" i="9"/>
  <c r="U86" i="9"/>
  <c r="V85" i="9"/>
  <c r="U85" i="9"/>
  <c r="V84" i="9"/>
  <c r="U84" i="9"/>
  <c r="V78" i="9"/>
  <c r="U78" i="9"/>
  <c r="V77" i="9"/>
  <c r="U77" i="9"/>
  <c r="V76" i="9"/>
  <c r="U76" i="9"/>
  <c r="V75" i="9"/>
  <c r="U75" i="9"/>
  <c r="V74" i="9"/>
  <c r="U74" i="9"/>
  <c r="V73" i="9"/>
  <c r="U73" i="9"/>
  <c r="V72" i="9"/>
  <c r="U72" i="9"/>
  <c r="V67" i="9"/>
  <c r="U67" i="9"/>
  <c r="V66" i="9"/>
  <c r="U66" i="9"/>
  <c r="V65" i="9"/>
  <c r="U65" i="9"/>
  <c r="V64" i="9"/>
  <c r="U64" i="9"/>
  <c r="V58" i="9"/>
  <c r="U58" i="9"/>
  <c r="V57" i="9"/>
  <c r="U57" i="9"/>
  <c r="V56" i="9"/>
  <c r="U56" i="9"/>
  <c r="V55" i="9"/>
  <c r="U55" i="9"/>
  <c r="V54" i="9"/>
  <c r="U54" i="9"/>
  <c r="V53" i="9"/>
  <c r="U53" i="9"/>
  <c r="V52" i="9"/>
  <c r="U52" i="9"/>
  <c r="V47" i="9"/>
  <c r="U47" i="9"/>
  <c r="V46" i="9"/>
  <c r="U46" i="9"/>
  <c r="V45" i="9"/>
  <c r="U45" i="9"/>
  <c r="V44" i="9"/>
  <c r="U44" i="9"/>
  <c r="V38" i="9"/>
  <c r="U38" i="9"/>
  <c r="V37" i="9"/>
  <c r="U37" i="9"/>
  <c r="V36" i="9"/>
  <c r="U36" i="9"/>
  <c r="V35" i="9"/>
  <c r="U35" i="9"/>
  <c r="V34" i="9"/>
  <c r="U34" i="9"/>
  <c r="V33" i="9"/>
  <c r="U33" i="9"/>
  <c r="V32" i="9"/>
  <c r="U32" i="9"/>
  <c r="V31" i="9"/>
  <c r="U31" i="9"/>
  <c r="V26" i="9"/>
  <c r="U26" i="9"/>
  <c r="V25" i="9"/>
  <c r="U25" i="9"/>
  <c r="V24" i="9"/>
  <c r="U24" i="9"/>
  <c r="V18" i="9"/>
  <c r="U18" i="9"/>
  <c r="V17" i="9"/>
  <c r="U17" i="9"/>
  <c r="V9" i="9"/>
  <c r="U9" i="9"/>
  <c r="V7" i="9"/>
  <c r="U7" i="9"/>
  <c r="V6" i="9"/>
  <c r="U6" i="9"/>
  <c r="V5" i="9"/>
  <c r="U5" i="9"/>
  <c r="V4" i="9"/>
  <c r="U4" i="9"/>
  <c r="V3" i="9"/>
  <c r="U3" i="9"/>
  <c r="J280" i="9"/>
  <c r="J263" i="9"/>
  <c r="I263" i="9"/>
  <c r="J260" i="9"/>
  <c r="J243" i="9"/>
  <c r="I243" i="9"/>
  <c r="J240" i="9"/>
  <c r="J223" i="9"/>
  <c r="I223" i="9"/>
  <c r="J220" i="9"/>
  <c r="J203" i="9"/>
  <c r="I203" i="9"/>
  <c r="J200" i="9"/>
  <c r="J183" i="9"/>
  <c r="I183" i="9"/>
  <c r="J180" i="9"/>
  <c r="J163" i="9"/>
  <c r="I163" i="9"/>
  <c r="J160" i="9"/>
  <c r="J143" i="9"/>
  <c r="I143" i="9"/>
  <c r="J140" i="9"/>
  <c r="J123" i="9"/>
  <c r="I123" i="9"/>
  <c r="J120" i="9"/>
  <c r="J103" i="9"/>
  <c r="I103" i="9"/>
  <c r="J100" i="9"/>
  <c r="J83" i="9"/>
  <c r="I83" i="9"/>
  <c r="J80" i="9"/>
  <c r="J63" i="9"/>
  <c r="I63" i="9"/>
  <c r="J60" i="9"/>
  <c r="J43" i="9"/>
  <c r="I43" i="9"/>
  <c r="J40" i="9"/>
  <c r="J23" i="9"/>
  <c r="I23" i="9"/>
  <c r="K223" i="9"/>
  <c r="H223" i="9"/>
  <c r="G223" i="9"/>
  <c r="F223" i="9"/>
  <c r="E223" i="9"/>
  <c r="D223" i="9"/>
  <c r="C223" i="9"/>
  <c r="K263" i="9"/>
  <c r="H263" i="9"/>
  <c r="G263" i="9"/>
  <c r="F263" i="9"/>
  <c r="E263" i="9"/>
  <c r="D263" i="9"/>
  <c r="C263" i="9"/>
  <c r="K243" i="9"/>
  <c r="H243" i="9"/>
  <c r="G243" i="9"/>
  <c r="F243" i="9"/>
  <c r="E243" i="9"/>
  <c r="D243" i="9"/>
  <c r="C243" i="9"/>
  <c r="K203" i="9"/>
  <c r="H203" i="9"/>
  <c r="G203" i="9"/>
  <c r="F203" i="9"/>
  <c r="E203" i="9"/>
  <c r="D203" i="9"/>
  <c r="C203" i="9"/>
  <c r="K183" i="9"/>
  <c r="H183" i="9"/>
  <c r="G183" i="9"/>
  <c r="F183" i="9"/>
  <c r="E183" i="9"/>
  <c r="D183" i="9"/>
  <c r="C183" i="9"/>
  <c r="K163" i="9"/>
  <c r="H163" i="9"/>
  <c r="G163" i="9"/>
  <c r="F163" i="9"/>
  <c r="E163" i="9"/>
  <c r="D163" i="9"/>
  <c r="C163" i="9"/>
  <c r="K143" i="9"/>
  <c r="H143" i="9"/>
  <c r="G143" i="9"/>
  <c r="F143" i="9"/>
  <c r="E143" i="9"/>
  <c r="D143" i="9"/>
  <c r="C143" i="9"/>
  <c r="K123" i="9"/>
  <c r="H123" i="9"/>
  <c r="G123" i="9"/>
  <c r="F123" i="9"/>
  <c r="E123" i="9"/>
  <c r="D123" i="9"/>
  <c r="C123" i="9"/>
  <c r="K103" i="9"/>
  <c r="H103" i="9"/>
  <c r="G103" i="9"/>
  <c r="F103" i="9"/>
  <c r="E103" i="9"/>
  <c r="D103" i="9"/>
  <c r="C103" i="9"/>
  <c r="K83" i="9"/>
  <c r="H83" i="9"/>
  <c r="G83" i="9"/>
  <c r="F83" i="9"/>
  <c r="E83" i="9"/>
  <c r="D83" i="9"/>
  <c r="C83" i="9"/>
  <c r="K63" i="9"/>
  <c r="H63" i="9"/>
  <c r="G63" i="9"/>
  <c r="F63" i="9"/>
  <c r="E63" i="9"/>
  <c r="D63" i="9"/>
  <c r="C63" i="9"/>
  <c r="K43" i="9"/>
  <c r="H43" i="9"/>
  <c r="G43" i="9"/>
  <c r="F43" i="9"/>
  <c r="E43" i="9"/>
  <c r="D43" i="9"/>
  <c r="C43" i="9"/>
  <c r="D23" i="9"/>
  <c r="E23" i="9"/>
  <c r="F23" i="9"/>
  <c r="G23" i="9"/>
  <c r="H23" i="9"/>
  <c r="K23" i="9"/>
  <c r="C23" i="9"/>
  <c r="W147" i="9"/>
  <c r="T147" i="9"/>
  <c r="S147" i="9"/>
  <c r="R147" i="9"/>
  <c r="Q147" i="9"/>
  <c r="P147" i="9"/>
  <c r="O147" i="9"/>
  <c r="L147" i="9"/>
  <c r="W146" i="9"/>
  <c r="T146" i="9"/>
  <c r="S146" i="9"/>
  <c r="R146" i="9"/>
  <c r="Q146" i="9"/>
  <c r="P146" i="9"/>
  <c r="O146" i="9"/>
  <c r="L146" i="9"/>
  <c r="W67" i="9"/>
  <c r="T67" i="9"/>
  <c r="S67" i="9"/>
  <c r="R67" i="9"/>
  <c r="Q67" i="9"/>
  <c r="P67" i="9"/>
  <c r="O67" i="9"/>
  <c r="L67" i="9"/>
  <c r="W46" i="9"/>
  <c r="T46" i="9"/>
  <c r="S46" i="9"/>
  <c r="R46" i="9"/>
  <c r="Q46" i="9"/>
  <c r="P46" i="9"/>
  <c r="O46" i="9"/>
  <c r="L46" i="9"/>
  <c r="L31" i="9"/>
  <c r="O31" i="9"/>
  <c r="P31" i="9"/>
  <c r="Q31" i="9"/>
  <c r="R31" i="9"/>
  <c r="S31" i="9"/>
  <c r="T31" i="9"/>
  <c r="W31" i="9"/>
  <c r="L87" i="9"/>
  <c r="O87" i="9"/>
  <c r="P87" i="9"/>
  <c r="Q87" i="9"/>
  <c r="R87" i="9"/>
  <c r="S87" i="9"/>
  <c r="T87" i="9"/>
  <c r="W87" i="9"/>
  <c r="B180" i="9"/>
  <c r="D13" i="8" s="1"/>
  <c r="W178" i="9"/>
  <c r="T178" i="9"/>
  <c r="S178" i="9"/>
  <c r="R178" i="9"/>
  <c r="Q178" i="9"/>
  <c r="P178" i="9"/>
  <c r="O178" i="9"/>
  <c r="L178" i="9"/>
  <c r="W177" i="9"/>
  <c r="T177" i="9"/>
  <c r="S177" i="9"/>
  <c r="R177" i="9"/>
  <c r="Q177" i="9"/>
  <c r="P177" i="9"/>
  <c r="O177" i="9"/>
  <c r="L177" i="9"/>
  <c r="W176" i="9"/>
  <c r="T176" i="9"/>
  <c r="S176" i="9"/>
  <c r="R176" i="9"/>
  <c r="Q176" i="9"/>
  <c r="P176" i="9"/>
  <c r="O176" i="9"/>
  <c r="L176" i="9"/>
  <c r="W175" i="9"/>
  <c r="T175" i="9"/>
  <c r="S175" i="9"/>
  <c r="R175" i="9"/>
  <c r="Q175" i="9"/>
  <c r="P175" i="9"/>
  <c r="O175" i="9"/>
  <c r="L175" i="9"/>
  <c r="W174" i="9"/>
  <c r="T174" i="9"/>
  <c r="S174" i="9"/>
  <c r="R174" i="9"/>
  <c r="Q174" i="9"/>
  <c r="P174" i="9"/>
  <c r="O174" i="9"/>
  <c r="L174" i="9"/>
  <c r="W173" i="9"/>
  <c r="T173" i="9"/>
  <c r="S173" i="9"/>
  <c r="R173" i="9"/>
  <c r="Q173" i="9"/>
  <c r="P173" i="9"/>
  <c r="O173" i="9"/>
  <c r="L173" i="9"/>
  <c r="W172" i="9"/>
  <c r="T172" i="9"/>
  <c r="S172" i="9"/>
  <c r="R172" i="9"/>
  <c r="Q172" i="9"/>
  <c r="P172" i="9"/>
  <c r="O172" i="9"/>
  <c r="L172" i="9"/>
  <c r="W167" i="9"/>
  <c r="T167" i="9"/>
  <c r="S167" i="9"/>
  <c r="R167" i="9"/>
  <c r="Q167" i="9"/>
  <c r="P167" i="9"/>
  <c r="O167" i="9"/>
  <c r="L167" i="9"/>
  <c r="W166" i="9"/>
  <c r="T166" i="9"/>
  <c r="S166" i="9"/>
  <c r="R166" i="9"/>
  <c r="Q166" i="9"/>
  <c r="P166" i="9"/>
  <c r="O166" i="9"/>
  <c r="L166" i="9"/>
  <c r="W165" i="9"/>
  <c r="T165" i="9"/>
  <c r="S165" i="9"/>
  <c r="R165" i="9"/>
  <c r="Q165" i="9"/>
  <c r="P165" i="9"/>
  <c r="O165" i="9"/>
  <c r="L165" i="9"/>
  <c r="W164" i="9"/>
  <c r="K180" i="9" s="1"/>
  <c r="T164" i="9"/>
  <c r="S164" i="9"/>
  <c r="R164" i="9"/>
  <c r="Q164" i="9"/>
  <c r="E180" i="9" s="1"/>
  <c r="P164" i="9"/>
  <c r="O164" i="9"/>
  <c r="C180" i="9" s="1"/>
  <c r="L164" i="9"/>
  <c r="B200" i="9"/>
  <c r="D14" i="8" s="1"/>
  <c r="E14" i="8" s="1"/>
  <c r="W198" i="9"/>
  <c r="T198" i="9"/>
  <c r="S198" i="9"/>
  <c r="R198" i="9"/>
  <c r="Q198" i="9"/>
  <c r="P198" i="9"/>
  <c r="O198" i="9"/>
  <c r="L198" i="9"/>
  <c r="W197" i="9"/>
  <c r="T197" i="9"/>
  <c r="S197" i="9"/>
  <c r="R197" i="9"/>
  <c r="Q197" i="9"/>
  <c r="P197" i="9"/>
  <c r="O197" i="9"/>
  <c r="L197" i="9"/>
  <c r="W196" i="9"/>
  <c r="T196" i="9"/>
  <c r="S196" i="9"/>
  <c r="R196" i="9"/>
  <c r="Q196" i="9"/>
  <c r="P196" i="9"/>
  <c r="O196" i="9"/>
  <c r="L196" i="9"/>
  <c r="W195" i="9"/>
  <c r="T195" i="9"/>
  <c r="S195" i="9"/>
  <c r="R195" i="9"/>
  <c r="Q195" i="9"/>
  <c r="P195" i="9"/>
  <c r="O195" i="9"/>
  <c r="L195" i="9"/>
  <c r="W194" i="9"/>
  <c r="T194" i="9"/>
  <c r="S194" i="9"/>
  <c r="R194" i="9"/>
  <c r="Q194" i="9"/>
  <c r="P194" i="9"/>
  <c r="O194" i="9"/>
  <c r="L194" i="9"/>
  <c r="W193" i="9"/>
  <c r="T193" i="9"/>
  <c r="S193" i="9"/>
  <c r="R193" i="9"/>
  <c r="Q193" i="9"/>
  <c r="P193" i="9"/>
  <c r="O193" i="9"/>
  <c r="L193" i="9"/>
  <c r="W192" i="9"/>
  <c r="T192" i="9"/>
  <c r="S192" i="9"/>
  <c r="R192" i="9"/>
  <c r="Q192" i="9"/>
  <c r="P192" i="9"/>
  <c r="O192" i="9"/>
  <c r="L192" i="9"/>
  <c r="W191" i="9"/>
  <c r="T191" i="9"/>
  <c r="S191" i="9"/>
  <c r="R191" i="9"/>
  <c r="Q191" i="9"/>
  <c r="P191" i="9"/>
  <c r="O191" i="9"/>
  <c r="L191" i="9"/>
  <c r="W186" i="9"/>
  <c r="T186" i="9"/>
  <c r="S186" i="9"/>
  <c r="R186" i="9"/>
  <c r="Q186" i="9"/>
  <c r="P186" i="9"/>
  <c r="O186" i="9"/>
  <c r="L186" i="9"/>
  <c r="W185" i="9"/>
  <c r="T185" i="9"/>
  <c r="S185" i="9"/>
  <c r="R185" i="9"/>
  <c r="Q185" i="9"/>
  <c r="P185" i="9"/>
  <c r="O185" i="9"/>
  <c r="L185" i="9"/>
  <c r="W184" i="9"/>
  <c r="T184" i="9"/>
  <c r="S184" i="9"/>
  <c r="R184" i="9"/>
  <c r="Q184" i="9"/>
  <c r="P184" i="9"/>
  <c r="O184" i="9"/>
  <c r="C200" i="9" s="1"/>
  <c r="L184" i="9"/>
  <c r="B220" i="9"/>
  <c r="D15" i="8" s="1"/>
  <c r="E15" i="8" s="1"/>
  <c r="W218" i="9"/>
  <c r="T218" i="9"/>
  <c r="S218" i="9"/>
  <c r="R218" i="9"/>
  <c r="Q218" i="9"/>
  <c r="P218" i="9"/>
  <c r="O218" i="9"/>
  <c r="L218" i="9"/>
  <c r="W217" i="9"/>
  <c r="T217" i="9"/>
  <c r="S217" i="9"/>
  <c r="R217" i="9"/>
  <c r="Q217" i="9"/>
  <c r="P217" i="9"/>
  <c r="O217" i="9"/>
  <c r="L217" i="9"/>
  <c r="W216" i="9"/>
  <c r="T216" i="9"/>
  <c r="S216" i="9"/>
  <c r="R216" i="9"/>
  <c r="Q216" i="9"/>
  <c r="P216" i="9"/>
  <c r="O216" i="9"/>
  <c r="L216" i="9"/>
  <c r="W215" i="9"/>
  <c r="T215" i="9"/>
  <c r="S215" i="9"/>
  <c r="R215" i="9"/>
  <c r="Q215" i="9"/>
  <c r="P215" i="9"/>
  <c r="O215" i="9"/>
  <c r="L215" i="9"/>
  <c r="W214" i="9"/>
  <c r="T214" i="9"/>
  <c r="S214" i="9"/>
  <c r="R214" i="9"/>
  <c r="Q214" i="9"/>
  <c r="P214" i="9"/>
  <c r="O214" i="9"/>
  <c r="L214" i="9"/>
  <c r="W213" i="9"/>
  <c r="T213" i="9"/>
  <c r="S213" i="9"/>
  <c r="R213" i="9"/>
  <c r="Q213" i="9"/>
  <c r="P213" i="9"/>
  <c r="O213" i="9"/>
  <c r="L213" i="9"/>
  <c r="W212" i="9"/>
  <c r="T212" i="9"/>
  <c r="S212" i="9"/>
  <c r="R212" i="9"/>
  <c r="Q212" i="9"/>
  <c r="P212" i="9"/>
  <c r="O212" i="9"/>
  <c r="L212" i="9"/>
  <c r="W207" i="9"/>
  <c r="T207" i="9"/>
  <c r="S207" i="9"/>
  <c r="R207" i="9"/>
  <c r="Q207" i="9"/>
  <c r="P207" i="9"/>
  <c r="O207" i="9"/>
  <c r="L207" i="9"/>
  <c r="W206" i="9"/>
  <c r="T206" i="9"/>
  <c r="S206" i="9"/>
  <c r="R206" i="9"/>
  <c r="Q206" i="9"/>
  <c r="P206" i="9"/>
  <c r="O206" i="9"/>
  <c r="L206" i="9"/>
  <c r="W205" i="9"/>
  <c r="T205" i="9"/>
  <c r="S205" i="9"/>
  <c r="R205" i="9"/>
  <c r="Q205" i="9"/>
  <c r="P205" i="9"/>
  <c r="O205" i="9"/>
  <c r="L205" i="9"/>
  <c r="W204" i="9"/>
  <c r="K220" i="9" s="1"/>
  <c r="T204" i="9"/>
  <c r="S204" i="9"/>
  <c r="G220" i="9" s="1"/>
  <c r="R204" i="9"/>
  <c r="Q204" i="9"/>
  <c r="E220" i="9" s="1"/>
  <c r="P204" i="9"/>
  <c r="O204" i="9"/>
  <c r="C220" i="9" s="1"/>
  <c r="L204" i="9"/>
  <c r="B240" i="9"/>
  <c r="D16" i="8" s="1"/>
  <c r="E16" i="8" s="1"/>
  <c r="G16" i="10" s="1"/>
  <c r="W238" i="9"/>
  <c r="T238" i="9"/>
  <c r="S238" i="9"/>
  <c r="R238" i="9"/>
  <c r="Q238" i="9"/>
  <c r="P238" i="9"/>
  <c r="O238" i="9"/>
  <c r="L238" i="9"/>
  <c r="W237" i="9"/>
  <c r="T237" i="9"/>
  <c r="S237" i="9"/>
  <c r="R237" i="9"/>
  <c r="Q237" i="9"/>
  <c r="P237" i="9"/>
  <c r="O237" i="9"/>
  <c r="L237" i="9"/>
  <c r="W236" i="9"/>
  <c r="T236" i="9"/>
  <c r="S236" i="9"/>
  <c r="R236" i="9"/>
  <c r="Q236" i="9"/>
  <c r="P236" i="9"/>
  <c r="O236" i="9"/>
  <c r="L236" i="9"/>
  <c r="W235" i="9"/>
  <c r="T235" i="9"/>
  <c r="S235" i="9"/>
  <c r="R235" i="9"/>
  <c r="Q235" i="9"/>
  <c r="P235" i="9"/>
  <c r="O235" i="9"/>
  <c r="L235" i="9"/>
  <c r="W234" i="9"/>
  <c r="T234" i="9"/>
  <c r="S234" i="9"/>
  <c r="R234" i="9"/>
  <c r="Q234" i="9"/>
  <c r="P234" i="9"/>
  <c r="O234" i="9"/>
  <c r="L234" i="9"/>
  <c r="W233" i="9"/>
  <c r="T233" i="9"/>
  <c r="S233" i="9"/>
  <c r="R233" i="9"/>
  <c r="Q233" i="9"/>
  <c r="P233" i="9"/>
  <c r="O233" i="9"/>
  <c r="L233" i="9"/>
  <c r="W232" i="9"/>
  <c r="T232" i="9"/>
  <c r="S232" i="9"/>
  <c r="R232" i="9"/>
  <c r="Q232" i="9"/>
  <c r="P232" i="9"/>
  <c r="O232" i="9"/>
  <c r="L232" i="9"/>
  <c r="W227" i="9"/>
  <c r="T227" i="9"/>
  <c r="S227" i="9"/>
  <c r="R227" i="9"/>
  <c r="Q227" i="9"/>
  <c r="P227" i="9"/>
  <c r="O227" i="9"/>
  <c r="L227" i="9"/>
  <c r="W226" i="9"/>
  <c r="T226" i="9"/>
  <c r="S226" i="9"/>
  <c r="R226" i="9"/>
  <c r="Q226" i="9"/>
  <c r="P226" i="9"/>
  <c r="O226" i="9"/>
  <c r="L226" i="9"/>
  <c r="W225" i="9"/>
  <c r="T225" i="9"/>
  <c r="S225" i="9"/>
  <c r="R225" i="9"/>
  <c r="Q225" i="9"/>
  <c r="P225" i="9"/>
  <c r="O225" i="9"/>
  <c r="L225" i="9"/>
  <c r="W224" i="9"/>
  <c r="T224" i="9"/>
  <c r="S224" i="9"/>
  <c r="G240" i="9" s="1"/>
  <c r="R224" i="9"/>
  <c r="Q224" i="9"/>
  <c r="E240" i="9" s="1"/>
  <c r="P224" i="9"/>
  <c r="O224" i="9"/>
  <c r="C240" i="9" s="1"/>
  <c r="L224" i="9"/>
  <c r="B16" i="8" l="1"/>
  <c r="B14" i="8"/>
  <c r="B15" i="8"/>
  <c r="C19" i="10"/>
  <c r="B41" i="10"/>
  <c r="G44" i="10"/>
  <c r="L14" i="10"/>
  <c r="L42" i="10" s="1"/>
  <c r="H14" i="10"/>
  <c r="H42" i="10" s="1"/>
  <c r="D14" i="10"/>
  <c r="K14" i="10"/>
  <c r="K42" i="10" s="1"/>
  <c r="G14" i="10"/>
  <c r="G42" i="10" s="1"/>
  <c r="J14" i="10"/>
  <c r="J42" i="10" s="1"/>
  <c r="F14" i="10"/>
  <c r="F42" i="10" s="1"/>
  <c r="I15" i="10"/>
  <c r="I43" i="10" s="1"/>
  <c r="E15" i="10"/>
  <c r="E43" i="10" s="1"/>
  <c r="L15" i="10"/>
  <c r="L43" i="10" s="1"/>
  <c r="H15" i="10"/>
  <c r="H43" i="10" s="1"/>
  <c r="D15" i="10"/>
  <c r="K15" i="10"/>
  <c r="K43" i="10" s="1"/>
  <c r="G15" i="10"/>
  <c r="G43" i="10" s="1"/>
  <c r="E14" i="10"/>
  <c r="E42" i="10" s="1"/>
  <c r="I14" i="10"/>
  <c r="I42" i="10" s="1"/>
  <c r="F43" i="10"/>
  <c r="J15" i="10"/>
  <c r="J43" i="10" s="1"/>
  <c r="C47" i="10"/>
  <c r="J16" i="10"/>
  <c r="J44" i="10" s="1"/>
  <c r="F16" i="10"/>
  <c r="F44" i="10" s="1"/>
  <c r="I16" i="10"/>
  <c r="I44" i="10" s="1"/>
  <c r="E16" i="10"/>
  <c r="E44" i="10" s="1"/>
  <c r="L16" i="10"/>
  <c r="L44" i="10" s="1"/>
  <c r="H16" i="10"/>
  <c r="H44" i="10" s="1"/>
  <c r="D16" i="10"/>
  <c r="K16" i="10"/>
  <c r="K44" i="10" s="1"/>
  <c r="D240" i="9"/>
  <c r="H240" i="9"/>
  <c r="D220" i="9"/>
  <c r="F220" i="9"/>
  <c r="F221" i="9" s="1"/>
  <c r="F200" i="9"/>
  <c r="F201" i="9" s="1"/>
  <c r="D200" i="9"/>
  <c r="H200" i="9"/>
  <c r="H201" i="9" s="1"/>
  <c r="D180" i="9"/>
  <c r="D181" i="9" s="1"/>
  <c r="F180" i="9"/>
  <c r="F181" i="9" s="1"/>
  <c r="G180" i="9"/>
  <c r="G181" i="9" s="1"/>
  <c r="E200" i="9"/>
  <c r="E201" i="9" s="1"/>
  <c r="G200" i="9"/>
  <c r="G201" i="9" s="1"/>
  <c r="J221" i="9"/>
  <c r="J181" i="9"/>
  <c r="K240" i="9"/>
  <c r="K241" i="9" s="1"/>
  <c r="I240" i="9"/>
  <c r="I241" i="9" s="1"/>
  <c r="K200" i="9"/>
  <c r="K201" i="9" s="1"/>
  <c r="I200" i="9"/>
  <c r="I201" i="9" s="1"/>
  <c r="H220" i="9"/>
  <c r="H221" i="9" s="1"/>
  <c r="I180" i="9"/>
  <c r="I181" i="9" s="1"/>
  <c r="I220" i="9"/>
  <c r="I221" i="9" s="1"/>
  <c r="F240" i="9"/>
  <c r="F241" i="9" s="1"/>
  <c r="J201" i="9"/>
  <c r="J241" i="9"/>
  <c r="H180" i="9"/>
  <c r="H181" i="9" s="1"/>
  <c r="C181" i="9"/>
  <c r="E181" i="9"/>
  <c r="K181" i="9"/>
  <c r="I15" i="8"/>
  <c r="F15" i="8"/>
  <c r="I14" i="8"/>
  <c r="F14" i="8"/>
  <c r="I16" i="8"/>
  <c r="F16" i="8"/>
  <c r="C201" i="9"/>
  <c r="D201" i="9"/>
  <c r="C221" i="9"/>
  <c r="G221" i="9"/>
  <c r="D221" i="9"/>
  <c r="E221" i="9"/>
  <c r="K221" i="9"/>
  <c r="C241" i="9"/>
  <c r="G241" i="9"/>
  <c r="D241" i="9"/>
  <c r="H241" i="9"/>
  <c r="E241" i="9"/>
  <c r="D42" i="10" l="1"/>
  <c r="O14" i="10"/>
  <c r="P14" i="10" s="1"/>
  <c r="Q14" i="10" s="1"/>
  <c r="R14" i="10" s="1"/>
  <c r="O15" i="10"/>
  <c r="P15" i="10" s="1"/>
  <c r="Q15" i="10" s="1"/>
  <c r="R15" i="10" s="1"/>
  <c r="D43" i="10"/>
  <c r="D44" i="10"/>
  <c r="O16" i="10"/>
  <c r="P16" i="10" s="1"/>
  <c r="Q16" i="10" s="1"/>
  <c r="R16" i="10" s="1"/>
  <c r="J16" i="8"/>
  <c r="G16" i="8"/>
  <c r="J15" i="8"/>
  <c r="G15" i="8"/>
  <c r="J14" i="8"/>
  <c r="G14" i="8"/>
  <c r="H14" i="8" l="1"/>
  <c r="K14" i="8"/>
  <c r="H15" i="8"/>
  <c r="K15" i="8"/>
  <c r="H16" i="8"/>
  <c r="K16" i="8"/>
  <c r="L278" i="9" l="1"/>
  <c r="L277" i="9"/>
  <c r="L276" i="9"/>
  <c r="L275" i="9"/>
  <c r="L274" i="9"/>
  <c r="L273" i="9"/>
  <c r="L272" i="9"/>
  <c r="L267" i="9"/>
  <c r="L266" i="9"/>
  <c r="L265" i="9"/>
  <c r="L264" i="9"/>
  <c r="L258" i="9"/>
  <c r="L257" i="9"/>
  <c r="L256" i="9"/>
  <c r="L255" i="9"/>
  <c r="L254" i="9"/>
  <c r="L253" i="9"/>
  <c r="L252" i="9"/>
  <c r="L251" i="9"/>
  <c r="L246" i="9"/>
  <c r="L245" i="9"/>
  <c r="L244" i="9"/>
  <c r="L158" i="9"/>
  <c r="L157" i="9"/>
  <c r="L156" i="9"/>
  <c r="L155" i="9"/>
  <c r="L154" i="9"/>
  <c r="L153" i="9"/>
  <c r="L148" i="9"/>
  <c r="L145" i="9"/>
  <c r="L144" i="9"/>
  <c r="L138" i="9"/>
  <c r="L137" i="9"/>
  <c r="L136" i="9"/>
  <c r="L135" i="9"/>
  <c r="L134" i="9"/>
  <c r="L133" i="9"/>
  <c r="L132" i="9"/>
  <c r="L127" i="9"/>
  <c r="L126" i="9"/>
  <c r="L125" i="9"/>
  <c r="L124" i="9"/>
  <c r="L118" i="9"/>
  <c r="L117" i="9"/>
  <c r="L116" i="9"/>
  <c r="L115" i="9"/>
  <c r="L114" i="9"/>
  <c r="L113" i="9"/>
  <c r="L112" i="9"/>
  <c r="L107" i="9"/>
  <c r="L106" i="9"/>
  <c r="L105" i="9"/>
  <c r="L104" i="9"/>
  <c r="L98" i="9"/>
  <c r="L97" i="9"/>
  <c r="L96" i="9"/>
  <c r="L95" i="9"/>
  <c r="L94" i="9"/>
  <c r="L93" i="9"/>
  <c r="L92" i="9"/>
  <c r="L86" i="9"/>
  <c r="L85" i="9"/>
  <c r="L84" i="9"/>
  <c r="L78" i="9"/>
  <c r="L77" i="9"/>
  <c r="L76" i="9"/>
  <c r="L75" i="9"/>
  <c r="L74" i="9"/>
  <c r="L73" i="9"/>
  <c r="L72" i="9"/>
  <c r="L66" i="9"/>
  <c r="L65" i="9"/>
  <c r="L64" i="9"/>
  <c r="L58" i="9"/>
  <c r="L57" i="9"/>
  <c r="L56" i="9"/>
  <c r="L55" i="9"/>
  <c r="L54" i="9"/>
  <c r="L53" i="9"/>
  <c r="L52" i="9"/>
  <c r="L47" i="9"/>
  <c r="L45" i="9"/>
  <c r="L44" i="9"/>
  <c r="L38" i="9"/>
  <c r="L37" i="9"/>
  <c r="L36" i="9"/>
  <c r="L35" i="9"/>
  <c r="L34" i="9"/>
  <c r="L33" i="9"/>
  <c r="L32" i="9"/>
  <c r="L26" i="9"/>
  <c r="L25" i="9"/>
  <c r="L24" i="9"/>
  <c r="L18" i="9"/>
  <c r="L17" i="9"/>
  <c r="L9" i="9"/>
  <c r="L7" i="9"/>
  <c r="L6" i="9"/>
  <c r="L5" i="9"/>
  <c r="L4" i="9"/>
  <c r="P3" i="9"/>
  <c r="Q3" i="9"/>
  <c r="R3" i="9"/>
  <c r="S3" i="9"/>
  <c r="T3" i="9"/>
  <c r="W3" i="9"/>
  <c r="O3" i="9"/>
  <c r="W9" i="9" l="1"/>
  <c r="T9" i="9"/>
  <c r="S9" i="9"/>
  <c r="R9" i="9"/>
  <c r="Q9" i="9"/>
  <c r="P9" i="9"/>
  <c r="O9" i="9"/>
  <c r="W7" i="9"/>
  <c r="T7" i="9"/>
  <c r="S7" i="9"/>
  <c r="R7" i="9"/>
  <c r="Q7" i="9"/>
  <c r="P7" i="9"/>
  <c r="O7" i="9"/>
  <c r="W6" i="9"/>
  <c r="T6" i="9"/>
  <c r="S6" i="9"/>
  <c r="R6" i="9"/>
  <c r="Q6" i="9"/>
  <c r="P6" i="9"/>
  <c r="O6" i="9"/>
  <c r="W5" i="9"/>
  <c r="T5" i="9"/>
  <c r="S5" i="9"/>
  <c r="R5" i="9"/>
  <c r="Q5" i="9"/>
  <c r="P5" i="9"/>
  <c r="O5" i="9"/>
  <c r="W32" i="9"/>
  <c r="T32" i="9"/>
  <c r="S32" i="9"/>
  <c r="R32" i="9"/>
  <c r="Q32" i="9"/>
  <c r="P32" i="9"/>
  <c r="O32" i="9"/>
  <c r="W26" i="9"/>
  <c r="T26" i="9"/>
  <c r="S26" i="9"/>
  <c r="R26" i="9"/>
  <c r="Q26" i="9"/>
  <c r="P26" i="9"/>
  <c r="O26" i="9"/>
  <c r="W274" i="9"/>
  <c r="T274" i="9"/>
  <c r="S274" i="9"/>
  <c r="R274" i="9"/>
  <c r="Q274" i="9"/>
  <c r="P274" i="9"/>
  <c r="O274" i="9"/>
  <c r="W273" i="9"/>
  <c r="T273" i="9"/>
  <c r="S273" i="9"/>
  <c r="R273" i="9"/>
  <c r="Q273" i="9"/>
  <c r="P273" i="9"/>
  <c r="O273" i="9"/>
  <c r="W272" i="9"/>
  <c r="T272" i="9"/>
  <c r="S272" i="9"/>
  <c r="R272" i="9"/>
  <c r="Q272" i="9"/>
  <c r="P272" i="9"/>
  <c r="O272" i="9"/>
  <c r="W267" i="9"/>
  <c r="T267" i="9"/>
  <c r="S267" i="9"/>
  <c r="R267" i="9"/>
  <c r="Q267" i="9"/>
  <c r="P267" i="9"/>
  <c r="O267" i="9"/>
  <c r="W266" i="9"/>
  <c r="T266" i="9"/>
  <c r="S266" i="9"/>
  <c r="R266" i="9"/>
  <c r="Q266" i="9"/>
  <c r="P266" i="9"/>
  <c r="O266" i="9"/>
  <c r="W265" i="9"/>
  <c r="T265" i="9"/>
  <c r="S265" i="9"/>
  <c r="R265" i="9"/>
  <c r="Q265" i="9"/>
  <c r="P265" i="9"/>
  <c r="O265" i="9"/>
  <c r="W256" i="9"/>
  <c r="T256" i="9"/>
  <c r="S256" i="9"/>
  <c r="R256" i="9"/>
  <c r="Q256" i="9"/>
  <c r="P256" i="9"/>
  <c r="O256" i="9"/>
  <c r="W255" i="9"/>
  <c r="T255" i="9"/>
  <c r="S255" i="9"/>
  <c r="R255" i="9"/>
  <c r="Q255" i="9"/>
  <c r="P255" i="9"/>
  <c r="O255" i="9"/>
  <c r="W254" i="9"/>
  <c r="T254" i="9"/>
  <c r="S254" i="9"/>
  <c r="R254" i="9"/>
  <c r="Q254" i="9"/>
  <c r="P254" i="9"/>
  <c r="O254" i="9"/>
  <c r="W253" i="9"/>
  <c r="T253" i="9"/>
  <c r="S253" i="9"/>
  <c r="R253" i="9"/>
  <c r="Q253" i="9"/>
  <c r="P253" i="9"/>
  <c r="O253" i="9"/>
  <c r="W252" i="9"/>
  <c r="T252" i="9"/>
  <c r="S252" i="9"/>
  <c r="R252" i="9"/>
  <c r="Q252" i="9"/>
  <c r="P252" i="9"/>
  <c r="O252" i="9"/>
  <c r="W251" i="9"/>
  <c r="T251" i="9"/>
  <c r="S251" i="9"/>
  <c r="R251" i="9"/>
  <c r="Q251" i="9"/>
  <c r="P251" i="9"/>
  <c r="O251" i="9"/>
  <c r="W246" i="9"/>
  <c r="T246" i="9"/>
  <c r="S246" i="9"/>
  <c r="R246" i="9"/>
  <c r="Q246" i="9"/>
  <c r="P246" i="9"/>
  <c r="O246" i="9"/>
  <c r="W245" i="9"/>
  <c r="T245" i="9"/>
  <c r="S245" i="9"/>
  <c r="R245" i="9"/>
  <c r="Q245" i="9"/>
  <c r="P245" i="9"/>
  <c r="O245" i="9"/>
  <c r="W148" i="9"/>
  <c r="T148" i="9"/>
  <c r="S148" i="9"/>
  <c r="R148" i="9"/>
  <c r="Q148" i="9"/>
  <c r="P148" i="9"/>
  <c r="O148" i="9"/>
  <c r="W145" i="9"/>
  <c r="T145" i="9"/>
  <c r="S145" i="9"/>
  <c r="R145" i="9"/>
  <c r="Q145" i="9"/>
  <c r="P145" i="9"/>
  <c r="O145" i="9"/>
  <c r="W135" i="9"/>
  <c r="T135" i="9"/>
  <c r="S135" i="9"/>
  <c r="R135" i="9"/>
  <c r="Q135" i="9"/>
  <c r="P135" i="9"/>
  <c r="O135" i="9"/>
  <c r="W134" i="9"/>
  <c r="T134" i="9"/>
  <c r="S134" i="9"/>
  <c r="R134" i="9"/>
  <c r="Q134" i="9"/>
  <c r="P134" i="9"/>
  <c r="O134" i="9"/>
  <c r="W133" i="9"/>
  <c r="T133" i="9"/>
  <c r="S133" i="9"/>
  <c r="R133" i="9"/>
  <c r="Q133" i="9"/>
  <c r="P133" i="9"/>
  <c r="O133" i="9"/>
  <c r="W132" i="9"/>
  <c r="T132" i="9"/>
  <c r="S132" i="9"/>
  <c r="R132" i="9"/>
  <c r="Q132" i="9"/>
  <c r="P132" i="9"/>
  <c r="O132" i="9"/>
  <c r="W127" i="9"/>
  <c r="T127" i="9"/>
  <c r="S127" i="9"/>
  <c r="R127" i="9"/>
  <c r="Q127" i="9"/>
  <c r="P127" i="9"/>
  <c r="O127" i="9"/>
  <c r="W126" i="9"/>
  <c r="T126" i="9"/>
  <c r="S126" i="9"/>
  <c r="R126" i="9"/>
  <c r="Q126" i="9"/>
  <c r="P126" i="9"/>
  <c r="O126" i="9"/>
  <c r="W125" i="9"/>
  <c r="T125" i="9"/>
  <c r="S125" i="9"/>
  <c r="R125" i="9"/>
  <c r="Q125" i="9"/>
  <c r="P125" i="9"/>
  <c r="O125" i="9"/>
  <c r="W112" i="9"/>
  <c r="T112" i="9"/>
  <c r="S112" i="9"/>
  <c r="R112" i="9"/>
  <c r="Q112" i="9"/>
  <c r="P112" i="9"/>
  <c r="O112" i="9"/>
  <c r="W107" i="9"/>
  <c r="T107" i="9"/>
  <c r="S107" i="9"/>
  <c r="R107" i="9"/>
  <c r="Q107" i="9"/>
  <c r="P107" i="9"/>
  <c r="O107" i="9"/>
  <c r="W106" i="9"/>
  <c r="T106" i="9"/>
  <c r="S106" i="9"/>
  <c r="R106" i="9"/>
  <c r="Q106" i="9"/>
  <c r="P106" i="9"/>
  <c r="O106" i="9"/>
  <c r="W94" i="9"/>
  <c r="T94" i="9"/>
  <c r="S94" i="9"/>
  <c r="R94" i="9"/>
  <c r="Q94" i="9"/>
  <c r="P94" i="9"/>
  <c r="O94" i="9"/>
  <c r="W93" i="9"/>
  <c r="T93" i="9"/>
  <c r="S93" i="9"/>
  <c r="R93" i="9"/>
  <c r="Q93" i="9"/>
  <c r="P93" i="9"/>
  <c r="O93" i="9"/>
  <c r="W92" i="9"/>
  <c r="T92" i="9"/>
  <c r="S92" i="9"/>
  <c r="R92" i="9"/>
  <c r="Q92" i="9"/>
  <c r="P92" i="9"/>
  <c r="O92" i="9"/>
  <c r="W86" i="9"/>
  <c r="T86" i="9"/>
  <c r="S86" i="9"/>
  <c r="R86" i="9"/>
  <c r="Q86" i="9"/>
  <c r="P86" i="9"/>
  <c r="O86" i="9"/>
  <c r="W85" i="9"/>
  <c r="T85" i="9"/>
  <c r="S85" i="9"/>
  <c r="R85" i="9"/>
  <c r="Q85" i="9"/>
  <c r="P85" i="9"/>
  <c r="O85" i="9"/>
  <c r="W73" i="9"/>
  <c r="T73" i="9"/>
  <c r="S73" i="9"/>
  <c r="R73" i="9"/>
  <c r="Q73" i="9"/>
  <c r="P73" i="9"/>
  <c r="O73" i="9"/>
  <c r="W72" i="9"/>
  <c r="T72" i="9"/>
  <c r="S72" i="9"/>
  <c r="R72" i="9"/>
  <c r="Q72" i="9"/>
  <c r="P72" i="9"/>
  <c r="O72" i="9"/>
  <c r="W66" i="9"/>
  <c r="T66" i="9"/>
  <c r="S66" i="9"/>
  <c r="R66" i="9"/>
  <c r="Q66" i="9"/>
  <c r="P66" i="9"/>
  <c r="O66" i="9"/>
  <c r="W65" i="9"/>
  <c r="T65" i="9"/>
  <c r="S65" i="9"/>
  <c r="R65" i="9"/>
  <c r="Q65" i="9"/>
  <c r="P65" i="9"/>
  <c r="O65" i="9"/>
  <c r="W53" i="9"/>
  <c r="T53" i="9"/>
  <c r="S53" i="9"/>
  <c r="R53" i="9"/>
  <c r="Q53" i="9"/>
  <c r="P53" i="9"/>
  <c r="O53" i="9"/>
  <c r="W55" i="9"/>
  <c r="T55" i="9"/>
  <c r="S55" i="9"/>
  <c r="R55" i="9"/>
  <c r="Q55" i="9"/>
  <c r="P55" i="9"/>
  <c r="O55" i="9"/>
  <c r="W54" i="9"/>
  <c r="T54" i="9"/>
  <c r="S54" i="9"/>
  <c r="R54" i="9"/>
  <c r="Q54" i="9"/>
  <c r="P54" i="9"/>
  <c r="O54" i="9"/>
  <c r="W52" i="9"/>
  <c r="T52" i="9"/>
  <c r="S52" i="9"/>
  <c r="R52" i="9"/>
  <c r="Q52" i="9"/>
  <c r="P52" i="9"/>
  <c r="O52" i="9"/>
  <c r="W47" i="9"/>
  <c r="T47" i="9"/>
  <c r="S47" i="9"/>
  <c r="R47" i="9"/>
  <c r="Q47" i="9"/>
  <c r="P47" i="9"/>
  <c r="O47" i="9"/>
  <c r="W45" i="9"/>
  <c r="T45" i="9"/>
  <c r="S45" i="9"/>
  <c r="R45" i="9"/>
  <c r="Q45" i="9"/>
  <c r="P45" i="9"/>
  <c r="O45" i="9"/>
  <c r="B80" i="9"/>
  <c r="J81" i="9" s="1"/>
  <c r="I4" i="8"/>
  <c r="B17" i="8" l="1"/>
  <c r="B18" i="8"/>
  <c r="B11" i="8"/>
  <c r="B7" i="8"/>
  <c r="B8" i="8"/>
  <c r="B12" i="8"/>
  <c r="B5" i="8"/>
  <c r="B9" i="8"/>
  <c r="B6" i="8"/>
  <c r="B10" i="8"/>
  <c r="D8" i="8"/>
  <c r="Q57" i="9" l="1"/>
  <c r="W278" i="9" l="1"/>
  <c r="T278" i="9"/>
  <c r="Q278" i="9"/>
  <c r="P278" i="9"/>
  <c r="S278" i="9"/>
  <c r="W277" i="9"/>
  <c r="T277" i="9"/>
  <c r="Q277" i="9"/>
  <c r="P277" i="9"/>
  <c r="S277" i="9"/>
  <c r="R276" i="9"/>
  <c r="W276" i="9"/>
  <c r="W275" i="9"/>
  <c r="Q275" i="9"/>
  <c r="P275" i="9"/>
  <c r="W264" i="9"/>
  <c r="T264" i="9"/>
  <c r="S264" i="9"/>
  <c r="R264" i="9"/>
  <c r="Q264" i="9"/>
  <c r="P264" i="9"/>
  <c r="O264" i="9"/>
  <c r="T258" i="9"/>
  <c r="T257" i="9"/>
  <c r="T244" i="9"/>
  <c r="T158" i="9"/>
  <c r="T157" i="9"/>
  <c r="T156" i="9"/>
  <c r="T155" i="9"/>
  <c r="T154" i="9"/>
  <c r="T153" i="9"/>
  <c r="T144" i="9"/>
  <c r="T138" i="9"/>
  <c r="T137" i="9"/>
  <c r="T136" i="9"/>
  <c r="T124" i="9"/>
  <c r="T118" i="9"/>
  <c r="T117" i="9"/>
  <c r="T116" i="9"/>
  <c r="T115" i="9"/>
  <c r="T114" i="9"/>
  <c r="T113" i="9"/>
  <c r="T105" i="9"/>
  <c r="T104" i="9"/>
  <c r="T98" i="9"/>
  <c r="T97" i="9"/>
  <c r="T96" i="9"/>
  <c r="T95" i="9"/>
  <c r="T84" i="9"/>
  <c r="T78" i="9"/>
  <c r="T77" i="9"/>
  <c r="T76" i="9"/>
  <c r="T75" i="9"/>
  <c r="T74" i="9"/>
  <c r="T64" i="9"/>
  <c r="T58" i="9"/>
  <c r="T57" i="9"/>
  <c r="T56" i="9"/>
  <c r="T44" i="9"/>
  <c r="T38" i="9"/>
  <c r="T37" i="9"/>
  <c r="T36" i="9"/>
  <c r="T35" i="9"/>
  <c r="T34" i="9"/>
  <c r="T33" i="9"/>
  <c r="T25" i="9"/>
  <c r="T24" i="9"/>
  <c r="T18" i="9"/>
  <c r="T17" i="9"/>
  <c r="T4" i="9"/>
  <c r="I280" i="9" l="1"/>
  <c r="H140" i="9"/>
  <c r="H160" i="9"/>
  <c r="K280" i="9"/>
  <c r="H260" i="9"/>
  <c r="H120" i="9"/>
  <c r="H80" i="9"/>
  <c r="H81" i="9" s="1"/>
  <c r="H60" i="9"/>
  <c r="H40" i="9"/>
  <c r="H100" i="9"/>
  <c r="T276" i="9"/>
  <c r="B280" i="9"/>
  <c r="Q276" i="9"/>
  <c r="E280" i="9" s="1"/>
  <c r="R275" i="9"/>
  <c r="R278" i="9"/>
  <c r="O278" i="9"/>
  <c r="R277" i="9"/>
  <c r="O277" i="9"/>
  <c r="S275" i="9"/>
  <c r="O275" i="9"/>
  <c r="T275" i="9"/>
  <c r="O276" i="9"/>
  <c r="S276" i="9"/>
  <c r="P276" i="9"/>
  <c r="D280" i="9" s="1"/>
  <c r="D18" i="8" l="1"/>
  <c r="E18" i="8" s="1"/>
  <c r="F18" i="8" s="1"/>
  <c r="J281" i="9"/>
  <c r="I281" i="9"/>
  <c r="E281" i="9"/>
  <c r="H280" i="9"/>
  <c r="H281" i="9" s="1"/>
  <c r="D281" i="9"/>
  <c r="K281" i="9"/>
  <c r="G280" i="9"/>
  <c r="G281" i="9" s="1"/>
  <c r="C280" i="9"/>
  <c r="C281" i="9" s="1"/>
  <c r="F280" i="9"/>
  <c r="F281" i="9" s="1"/>
  <c r="L18" i="10" l="1"/>
  <c r="L46" i="10" s="1"/>
  <c r="H18" i="10"/>
  <c r="H46" i="10" s="1"/>
  <c r="D18" i="10"/>
  <c r="K18" i="10"/>
  <c r="K46" i="10" s="1"/>
  <c r="G18" i="10"/>
  <c r="G46" i="10" s="1"/>
  <c r="J18" i="10"/>
  <c r="J46" i="10" s="1"/>
  <c r="F18" i="10"/>
  <c r="F46" i="10" s="1"/>
  <c r="I18" i="10"/>
  <c r="I46" i="10" s="1"/>
  <c r="E18" i="10"/>
  <c r="E46" i="10" s="1"/>
  <c r="I18" i="8"/>
  <c r="J18" i="8"/>
  <c r="G18" i="8"/>
  <c r="B53" i="6"/>
  <c r="B100" i="9"/>
  <c r="B260" i="9"/>
  <c r="J261" i="9" s="1"/>
  <c r="W258" i="9"/>
  <c r="S258" i="9"/>
  <c r="R258" i="9"/>
  <c r="Q258" i="9"/>
  <c r="P258" i="9"/>
  <c r="O258" i="9"/>
  <c r="W257" i="9"/>
  <c r="S257" i="9"/>
  <c r="R257" i="9"/>
  <c r="Q257" i="9"/>
  <c r="P257" i="9"/>
  <c r="O257" i="9"/>
  <c r="W244" i="9"/>
  <c r="S244" i="9"/>
  <c r="R244" i="9"/>
  <c r="Q244" i="9"/>
  <c r="P244" i="9"/>
  <c r="O244" i="9"/>
  <c r="B160" i="9"/>
  <c r="W158" i="9"/>
  <c r="S158" i="9"/>
  <c r="R158" i="9"/>
  <c r="Q158" i="9"/>
  <c r="P158" i="9"/>
  <c r="O158" i="9"/>
  <c r="W157" i="9"/>
  <c r="S157" i="9"/>
  <c r="R157" i="9"/>
  <c r="Q157" i="9"/>
  <c r="P157" i="9"/>
  <c r="O157" i="9"/>
  <c r="W156" i="9"/>
  <c r="S156" i="9"/>
  <c r="R156" i="9"/>
  <c r="Q156" i="9"/>
  <c r="P156" i="9"/>
  <c r="O156" i="9"/>
  <c r="W155" i="9"/>
  <c r="S155" i="9"/>
  <c r="R155" i="9"/>
  <c r="Q155" i="9"/>
  <c r="P155" i="9"/>
  <c r="O155" i="9"/>
  <c r="W154" i="9"/>
  <c r="S154" i="9"/>
  <c r="R154" i="9"/>
  <c r="Q154" i="9"/>
  <c r="P154" i="9"/>
  <c r="O154" i="9"/>
  <c r="W153" i="9"/>
  <c r="S153" i="9"/>
  <c r="R153" i="9"/>
  <c r="Q153" i="9"/>
  <c r="P153" i="9"/>
  <c r="O153" i="9"/>
  <c r="W144" i="9"/>
  <c r="S144" i="9"/>
  <c r="R144" i="9"/>
  <c r="Q144" i="9"/>
  <c r="P144" i="9"/>
  <c r="O144" i="9"/>
  <c r="B140" i="9"/>
  <c r="W138" i="9"/>
  <c r="S138" i="9"/>
  <c r="R138" i="9"/>
  <c r="Q138" i="9"/>
  <c r="P138" i="9"/>
  <c r="O138" i="9"/>
  <c r="W137" i="9"/>
  <c r="S137" i="9"/>
  <c r="R137" i="9"/>
  <c r="Q137" i="9"/>
  <c r="P137" i="9"/>
  <c r="O137" i="9"/>
  <c r="W136" i="9"/>
  <c r="S136" i="9"/>
  <c r="R136" i="9"/>
  <c r="Q136" i="9"/>
  <c r="P136" i="9"/>
  <c r="O136" i="9"/>
  <c r="W124" i="9"/>
  <c r="S124" i="9"/>
  <c r="R124" i="9"/>
  <c r="Q124" i="9"/>
  <c r="P124" i="9"/>
  <c r="O124" i="9"/>
  <c r="B120" i="9"/>
  <c r="W118" i="9"/>
  <c r="S118" i="9"/>
  <c r="R118" i="9"/>
  <c r="Q118" i="9"/>
  <c r="P118" i="9"/>
  <c r="O118" i="9"/>
  <c r="W117" i="9"/>
  <c r="S117" i="9"/>
  <c r="R117" i="9"/>
  <c r="Q117" i="9"/>
  <c r="P117" i="9"/>
  <c r="O117" i="9"/>
  <c r="W116" i="9"/>
  <c r="S116" i="9"/>
  <c r="R116" i="9"/>
  <c r="Q116" i="9"/>
  <c r="P116" i="9"/>
  <c r="O116" i="9"/>
  <c r="W115" i="9"/>
  <c r="S115" i="9"/>
  <c r="R115" i="9"/>
  <c r="Q115" i="9"/>
  <c r="P115" i="9"/>
  <c r="O115" i="9"/>
  <c r="W114" i="9"/>
  <c r="S114" i="9"/>
  <c r="R114" i="9"/>
  <c r="Q114" i="9"/>
  <c r="P114" i="9"/>
  <c r="O114" i="9"/>
  <c r="W113" i="9"/>
  <c r="S113" i="9"/>
  <c r="R113" i="9"/>
  <c r="Q113" i="9"/>
  <c r="P113" i="9"/>
  <c r="O113" i="9"/>
  <c r="W105" i="9"/>
  <c r="S105" i="9"/>
  <c r="R105" i="9"/>
  <c r="Q105" i="9"/>
  <c r="P105" i="9"/>
  <c r="O105" i="9"/>
  <c r="W104" i="9"/>
  <c r="S104" i="9"/>
  <c r="R104" i="9"/>
  <c r="Q104" i="9"/>
  <c r="P104" i="9"/>
  <c r="O104" i="9"/>
  <c r="W98" i="9"/>
  <c r="S98" i="9"/>
  <c r="R98" i="9"/>
  <c r="Q98" i="9"/>
  <c r="P98" i="9"/>
  <c r="O98" i="9"/>
  <c r="W97" i="9"/>
  <c r="S97" i="9"/>
  <c r="R97" i="9"/>
  <c r="Q97" i="9"/>
  <c r="P97" i="9"/>
  <c r="O97" i="9"/>
  <c r="W96" i="9"/>
  <c r="S96" i="9"/>
  <c r="R96" i="9"/>
  <c r="Q96" i="9"/>
  <c r="P96" i="9"/>
  <c r="O96" i="9"/>
  <c r="W95" i="9"/>
  <c r="S95" i="9"/>
  <c r="R95" i="9"/>
  <c r="Q95" i="9"/>
  <c r="P95" i="9"/>
  <c r="O95" i="9"/>
  <c r="W84" i="9"/>
  <c r="S84" i="9"/>
  <c r="R84" i="9"/>
  <c r="Q84" i="9"/>
  <c r="P84" i="9"/>
  <c r="O84" i="9"/>
  <c r="W78" i="9"/>
  <c r="S78" i="9"/>
  <c r="R78" i="9"/>
  <c r="Q78" i="9"/>
  <c r="P78" i="9"/>
  <c r="O78" i="9"/>
  <c r="W77" i="9"/>
  <c r="S77" i="9"/>
  <c r="R77" i="9"/>
  <c r="Q77" i="9"/>
  <c r="P77" i="9"/>
  <c r="O77" i="9"/>
  <c r="W76" i="9"/>
  <c r="S76" i="9"/>
  <c r="R76" i="9"/>
  <c r="Q76" i="9"/>
  <c r="P76" i="9"/>
  <c r="O76" i="9"/>
  <c r="W75" i="9"/>
  <c r="S75" i="9"/>
  <c r="R75" i="9"/>
  <c r="Q75" i="9"/>
  <c r="P75" i="9"/>
  <c r="O75" i="9"/>
  <c r="W74" i="9"/>
  <c r="S74" i="9"/>
  <c r="R74" i="9"/>
  <c r="Q74" i="9"/>
  <c r="P74" i="9"/>
  <c r="O74" i="9"/>
  <c r="W64" i="9"/>
  <c r="S64" i="9"/>
  <c r="R64" i="9"/>
  <c r="Q64" i="9"/>
  <c r="P64" i="9"/>
  <c r="O64" i="9"/>
  <c r="B60" i="9"/>
  <c r="J61" i="9" s="1"/>
  <c r="W58" i="9"/>
  <c r="S58" i="9"/>
  <c r="R58" i="9"/>
  <c r="Q58" i="9"/>
  <c r="P58" i="9"/>
  <c r="O58" i="9"/>
  <c r="W57" i="9"/>
  <c r="S57" i="9"/>
  <c r="R57" i="9"/>
  <c r="P57" i="9"/>
  <c r="O57" i="9"/>
  <c r="W56" i="9"/>
  <c r="S56" i="9"/>
  <c r="R56" i="9"/>
  <c r="Q56" i="9"/>
  <c r="P56" i="9"/>
  <c r="O56" i="9"/>
  <c r="W44" i="9"/>
  <c r="S44" i="9"/>
  <c r="R44" i="9"/>
  <c r="Q44" i="9"/>
  <c r="P44" i="9"/>
  <c r="O44" i="9"/>
  <c r="B40" i="9"/>
  <c r="J41" i="9" s="1"/>
  <c r="W38" i="9"/>
  <c r="S38" i="9"/>
  <c r="R38" i="9"/>
  <c r="Q38" i="9"/>
  <c r="P38" i="9"/>
  <c r="O38" i="9"/>
  <c r="W37" i="9"/>
  <c r="S37" i="9"/>
  <c r="R37" i="9"/>
  <c r="Q37" i="9"/>
  <c r="P37" i="9"/>
  <c r="O37" i="9"/>
  <c r="W36" i="9"/>
  <c r="S36" i="9"/>
  <c r="R36" i="9"/>
  <c r="Q36" i="9"/>
  <c r="P36" i="9"/>
  <c r="O36" i="9"/>
  <c r="W35" i="9"/>
  <c r="S35" i="9"/>
  <c r="R35" i="9"/>
  <c r="Q35" i="9"/>
  <c r="P35" i="9"/>
  <c r="O35" i="9"/>
  <c r="W34" i="9"/>
  <c r="S34" i="9"/>
  <c r="R34" i="9"/>
  <c r="Q34" i="9"/>
  <c r="P34" i="9"/>
  <c r="O34" i="9"/>
  <c r="W33" i="9"/>
  <c r="S33" i="9"/>
  <c r="R33" i="9"/>
  <c r="Q33" i="9"/>
  <c r="P33" i="9"/>
  <c r="O33" i="9"/>
  <c r="W25" i="9"/>
  <c r="S25" i="9"/>
  <c r="R25" i="9"/>
  <c r="Q25" i="9"/>
  <c r="P25" i="9"/>
  <c r="O25" i="9"/>
  <c r="W24" i="9"/>
  <c r="S24" i="9"/>
  <c r="R24" i="9"/>
  <c r="Q24" i="9"/>
  <c r="P24" i="9"/>
  <c r="O24" i="9"/>
  <c r="B20" i="9"/>
  <c r="W18" i="9"/>
  <c r="S18" i="9"/>
  <c r="R18" i="9"/>
  <c r="Q18" i="9"/>
  <c r="P18" i="9"/>
  <c r="O18" i="9"/>
  <c r="W17" i="9"/>
  <c r="S17" i="9"/>
  <c r="R17" i="9"/>
  <c r="Q17" i="9"/>
  <c r="P17" i="9"/>
  <c r="O17" i="9"/>
  <c r="W4" i="9"/>
  <c r="S4" i="9"/>
  <c r="R4" i="9"/>
  <c r="Q4" i="9"/>
  <c r="P4" i="9"/>
  <c r="O4" i="9"/>
  <c r="G102" i="6"/>
  <c r="G103" i="6" s="1"/>
  <c r="K4" i="8"/>
  <c r="F4" i="8"/>
  <c r="J4" i="8" s="1"/>
  <c r="P2" i="7"/>
  <c r="E28" i="7"/>
  <c r="E29" i="7" s="1"/>
  <c r="E30" i="7" s="1"/>
  <c r="Y10" i="7"/>
  <c r="L4" i="7"/>
  <c r="J4" i="7"/>
  <c r="I4" i="7"/>
  <c r="F4" i="7"/>
  <c r="K4" i="7" s="1"/>
  <c r="U3" i="7"/>
  <c r="S3" i="7" s="1"/>
  <c r="N2" i="7"/>
  <c r="B102" i="6"/>
  <c r="Q100" i="6"/>
  <c r="P100" i="6"/>
  <c r="O100" i="6"/>
  <c r="N100" i="6"/>
  <c r="M100" i="6"/>
  <c r="L100" i="6"/>
  <c r="Q99" i="6"/>
  <c r="P99" i="6"/>
  <c r="O99" i="6"/>
  <c r="N99" i="6"/>
  <c r="M99" i="6"/>
  <c r="L99" i="6"/>
  <c r="D102" i="6" s="1"/>
  <c r="D103" i="6" s="1"/>
  <c r="Q98" i="6"/>
  <c r="I102" i="6" s="1"/>
  <c r="I103" i="6" s="1"/>
  <c r="P98" i="6"/>
  <c r="H102" i="6" s="1"/>
  <c r="H103" i="6" s="1"/>
  <c r="O98" i="6"/>
  <c r="N98" i="6"/>
  <c r="F102" i="6" s="1"/>
  <c r="F103" i="6" s="1"/>
  <c r="M98" i="6"/>
  <c r="E102" i="6" s="1"/>
  <c r="E103" i="6" s="1"/>
  <c r="L98" i="6"/>
  <c r="B94" i="6"/>
  <c r="Q92" i="6"/>
  <c r="P92" i="6"/>
  <c r="O92" i="6"/>
  <c r="N92" i="6"/>
  <c r="M92" i="6"/>
  <c r="L92" i="6"/>
  <c r="Q91" i="6"/>
  <c r="P91" i="6"/>
  <c r="O91" i="6"/>
  <c r="N91" i="6"/>
  <c r="M91" i="6"/>
  <c r="L91" i="6"/>
  <c r="Q90" i="6"/>
  <c r="P90" i="6"/>
  <c r="O90" i="6"/>
  <c r="N90" i="6"/>
  <c r="M90" i="6"/>
  <c r="L90" i="6"/>
  <c r="Q89" i="6"/>
  <c r="P89" i="6"/>
  <c r="O89" i="6"/>
  <c r="N89" i="6"/>
  <c r="M89" i="6"/>
  <c r="L89" i="6"/>
  <c r="Q88" i="6"/>
  <c r="P88" i="6"/>
  <c r="O88" i="6"/>
  <c r="N88" i="6"/>
  <c r="M88" i="6"/>
  <c r="L88" i="6"/>
  <c r="Q87" i="6"/>
  <c r="P87" i="6"/>
  <c r="O87" i="6"/>
  <c r="N87" i="6"/>
  <c r="M87" i="6"/>
  <c r="L87" i="6"/>
  <c r="Q86" i="6"/>
  <c r="P86" i="6"/>
  <c r="O86" i="6"/>
  <c r="N86" i="6"/>
  <c r="F94" i="6" s="1"/>
  <c r="F95" i="6" s="1"/>
  <c r="M86" i="6"/>
  <c r="L86" i="6"/>
  <c r="Q85" i="6"/>
  <c r="I94" i="6" s="1"/>
  <c r="P85" i="6"/>
  <c r="H94" i="6" s="1"/>
  <c r="H95" i="6" s="1"/>
  <c r="O85" i="6"/>
  <c r="N85" i="6"/>
  <c r="M85" i="6"/>
  <c r="E94" i="6" s="1"/>
  <c r="L85" i="6"/>
  <c r="D94" i="6" s="1"/>
  <c r="D95" i="6" s="1"/>
  <c r="B78" i="6"/>
  <c r="Q76" i="6"/>
  <c r="P76" i="6"/>
  <c r="O76" i="6"/>
  <c r="N76" i="6"/>
  <c r="M76" i="6"/>
  <c r="L76" i="6"/>
  <c r="Q75" i="6"/>
  <c r="P75" i="6"/>
  <c r="O75" i="6"/>
  <c r="N75" i="6"/>
  <c r="M75" i="6"/>
  <c r="L75" i="6"/>
  <c r="Q74" i="6"/>
  <c r="P74" i="6"/>
  <c r="H78" i="6" s="1"/>
  <c r="H79" i="6" s="1"/>
  <c r="O74" i="6"/>
  <c r="N74" i="6"/>
  <c r="M74" i="6"/>
  <c r="L74" i="6"/>
  <c r="Q73" i="6"/>
  <c r="I78" i="6" s="1"/>
  <c r="I79" i="6" s="1"/>
  <c r="P73" i="6"/>
  <c r="O73" i="6"/>
  <c r="G78" i="6" s="1"/>
  <c r="G79" i="6" s="1"/>
  <c r="N73" i="6"/>
  <c r="F78" i="6" s="1"/>
  <c r="F79" i="6" s="1"/>
  <c r="M73" i="6"/>
  <c r="E78" i="6" s="1"/>
  <c r="E79" i="6" s="1"/>
  <c r="L73" i="6"/>
  <c r="B70" i="6"/>
  <c r="B80" i="6" s="1"/>
  <c r="Q68" i="6"/>
  <c r="P68" i="6"/>
  <c r="O68" i="6"/>
  <c r="N68" i="6"/>
  <c r="M68" i="6"/>
  <c r="L68" i="6"/>
  <c r="Q67" i="6"/>
  <c r="P67" i="6"/>
  <c r="O67" i="6"/>
  <c r="N67" i="6"/>
  <c r="M67" i="6"/>
  <c r="L67" i="6"/>
  <c r="Q66" i="6"/>
  <c r="P66" i="6"/>
  <c r="O66" i="6"/>
  <c r="N66" i="6"/>
  <c r="M66" i="6"/>
  <c r="L66" i="6"/>
  <c r="Q65" i="6"/>
  <c r="P65" i="6"/>
  <c r="O65" i="6"/>
  <c r="N65" i="6"/>
  <c r="M65" i="6"/>
  <c r="L65" i="6"/>
  <c r="Q64" i="6"/>
  <c r="P64" i="6"/>
  <c r="O64" i="6"/>
  <c r="N64" i="6"/>
  <c r="M64" i="6"/>
  <c r="L64" i="6"/>
  <c r="Q63" i="6"/>
  <c r="P63" i="6"/>
  <c r="O63" i="6"/>
  <c r="N63" i="6"/>
  <c r="M63" i="6"/>
  <c r="L63" i="6"/>
  <c r="Q62" i="6"/>
  <c r="P62" i="6"/>
  <c r="O62" i="6"/>
  <c r="N62" i="6"/>
  <c r="M62" i="6"/>
  <c r="L62" i="6"/>
  <c r="Q61" i="6"/>
  <c r="P61" i="6"/>
  <c r="O61" i="6"/>
  <c r="G70" i="6" s="1"/>
  <c r="G71" i="6" s="1"/>
  <c r="N61" i="6"/>
  <c r="F70" i="6" s="1"/>
  <c r="F71" i="6" s="1"/>
  <c r="M61" i="6"/>
  <c r="L61" i="6"/>
  <c r="Q51" i="6"/>
  <c r="P51" i="6"/>
  <c r="O51" i="6"/>
  <c r="N51" i="6"/>
  <c r="M51" i="6"/>
  <c r="L51" i="6"/>
  <c r="Q50" i="6"/>
  <c r="P50" i="6"/>
  <c r="O50" i="6"/>
  <c r="N50" i="6"/>
  <c r="M50" i="6"/>
  <c r="L50" i="6"/>
  <c r="Q49" i="6"/>
  <c r="P49" i="6"/>
  <c r="O49" i="6"/>
  <c r="N49" i="6"/>
  <c r="M49" i="6"/>
  <c r="L49" i="6"/>
  <c r="Q48" i="6"/>
  <c r="P48" i="6"/>
  <c r="O48" i="6"/>
  <c r="N48" i="6"/>
  <c r="M48" i="6"/>
  <c r="L48" i="6"/>
  <c r="Q47" i="6"/>
  <c r="P47" i="6"/>
  <c r="O47" i="6"/>
  <c r="N47" i="6"/>
  <c r="M47" i="6"/>
  <c r="L47" i="6"/>
  <c r="Q41" i="6"/>
  <c r="P41" i="6"/>
  <c r="O41" i="6"/>
  <c r="N41" i="6"/>
  <c r="M41" i="6"/>
  <c r="L41" i="6"/>
  <c r="Q40" i="6"/>
  <c r="P40" i="6"/>
  <c r="O40" i="6"/>
  <c r="N40" i="6"/>
  <c r="M40" i="6"/>
  <c r="L40" i="6"/>
  <c r="Q39" i="6"/>
  <c r="P39" i="6"/>
  <c r="O39" i="6"/>
  <c r="N39" i="6"/>
  <c r="M39" i="6"/>
  <c r="L39" i="6"/>
  <c r="Q38" i="6"/>
  <c r="P38" i="6"/>
  <c r="O38" i="6"/>
  <c r="N38" i="6"/>
  <c r="M38" i="6"/>
  <c r="L38" i="6"/>
  <c r="Q37" i="6"/>
  <c r="P37" i="6"/>
  <c r="O37" i="6"/>
  <c r="N37" i="6"/>
  <c r="M37" i="6"/>
  <c r="L37" i="6"/>
  <c r="Q36" i="6"/>
  <c r="I43" i="6" s="1"/>
  <c r="I44" i="6" s="1"/>
  <c r="P36" i="6"/>
  <c r="H43" i="6" s="1"/>
  <c r="H44" i="6" s="1"/>
  <c r="O36" i="6"/>
  <c r="N36" i="6"/>
  <c r="M36" i="6"/>
  <c r="E43" i="6" s="1"/>
  <c r="E44" i="6" s="1"/>
  <c r="L36" i="6"/>
  <c r="D43" i="6" s="1"/>
  <c r="D44" i="6" s="1"/>
  <c r="B32" i="6"/>
  <c r="I33" i="6" s="1"/>
  <c r="Q30" i="6"/>
  <c r="P30" i="6"/>
  <c r="O30" i="6"/>
  <c r="N30" i="6"/>
  <c r="M30" i="6"/>
  <c r="L30" i="6"/>
  <c r="Q29" i="6"/>
  <c r="P29" i="6"/>
  <c r="O29" i="6"/>
  <c r="N29" i="6"/>
  <c r="M29" i="6"/>
  <c r="L29" i="6"/>
  <c r="Q28" i="6"/>
  <c r="P28" i="6"/>
  <c r="O28" i="6"/>
  <c r="N28" i="6"/>
  <c r="M28" i="6"/>
  <c r="L28" i="6"/>
  <c r="Q27" i="6"/>
  <c r="H32" i="6" s="1"/>
  <c r="H33" i="6" s="1"/>
  <c r="P27" i="6"/>
  <c r="O27" i="6"/>
  <c r="N27" i="6"/>
  <c r="E32" i="6" s="1"/>
  <c r="E33" i="6" s="1"/>
  <c r="M27" i="6"/>
  <c r="D32" i="6" s="1"/>
  <c r="D33" i="6" s="1"/>
  <c r="L27" i="6"/>
  <c r="B21" i="6"/>
  <c r="Q19" i="6"/>
  <c r="P19" i="6"/>
  <c r="O19" i="6"/>
  <c r="N19" i="6"/>
  <c r="M19" i="6"/>
  <c r="L19" i="6"/>
  <c r="Q18" i="6"/>
  <c r="P18" i="6"/>
  <c r="O18" i="6"/>
  <c r="N18" i="6"/>
  <c r="M18" i="6"/>
  <c r="L18" i="6"/>
  <c r="Q17" i="6"/>
  <c r="P17" i="6"/>
  <c r="O17" i="6"/>
  <c r="N17" i="6"/>
  <c r="M17" i="6"/>
  <c r="L17" i="6"/>
  <c r="Q16" i="6"/>
  <c r="P16" i="6"/>
  <c r="O16" i="6"/>
  <c r="N16" i="6"/>
  <c r="M16" i="6"/>
  <c r="L16" i="6"/>
  <c r="Q15" i="6"/>
  <c r="P15" i="6"/>
  <c r="O15" i="6"/>
  <c r="N15" i="6"/>
  <c r="M15" i="6"/>
  <c r="L15" i="6"/>
  <c r="Q14" i="6"/>
  <c r="P14" i="6"/>
  <c r="O14" i="6"/>
  <c r="N14" i="6"/>
  <c r="M14" i="6"/>
  <c r="L14" i="6"/>
  <c r="Q13" i="6"/>
  <c r="P13" i="6"/>
  <c r="O13" i="6"/>
  <c r="N13" i="6"/>
  <c r="M13" i="6"/>
  <c r="L13" i="6"/>
  <c r="Q12" i="6"/>
  <c r="P12" i="6"/>
  <c r="O12" i="6"/>
  <c r="G21" i="6" s="1"/>
  <c r="G22" i="6" s="1"/>
  <c r="N12" i="6"/>
  <c r="F21" i="6" s="1"/>
  <c r="F22" i="6" s="1"/>
  <c r="M12" i="6"/>
  <c r="L12" i="6"/>
  <c r="B8" i="6"/>
  <c r="Q6" i="6"/>
  <c r="P6" i="6"/>
  <c r="O6" i="6"/>
  <c r="N6" i="6"/>
  <c r="M6" i="6"/>
  <c r="L6" i="6"/>
  <c r="Q5" i="6"/>
  <c r="P5" i="6"/>
  <c r="O5" i="6"/>
  <c r="N5" i="6"/>
  <c r="M5" i="6"/>
  <c r="L5" i="6"/>
  <c r="Q4" i="6"/>
  <c r="P4" i="6"/>
  <c r="O4" i="6"/>
  <c r="N4" i="6"/>
  <c r="M4" i="6"/>
  <c r="L4" i="6"/>
  <c r="D46" i="10" l="1"/>
  <c r="O18" i="10"/>
  <c r="P18" i="10" s="1"/>
  <c r="Q18" i="10" s="1"/>
  <c r="R18" i="10" s="1"/>
  <c r="I120" i="9"/>
  <c r="I140" i="9"/>
  <c r="I260" i="9"/>
  <c r="I261" i="9" s="1"/>
  <c r="I121" i="9"/>
  <c r="I40" i="9"/>
  <c r="I141" i="9"/>
  <c r="I21" i="9"/>
  <c r="I60" i="9"/>
  <c r="I61" i="9" s="1"/>
  <c r="I80" i="9"/>
  <c r="I81" i="9" s="1"/>
  <c r="I100" i="9"/>
  <c r="I101" i="9" s="1"/>
  <c r="I160" i="9"/>
  <c r="I161" i="9" s="1"/>
  <c r="D11" i="8"/>
  <c r="J141" i="9"/>
  <c r="I41" i="9"/>
  <c r="D5" i="8"/>
  <c r="J21" i="9"/>
  <c r="D10" i="8"/>
  <c r="J121" i="9"/>
  <c r="D12" i="8"/>
  <c r="J161" i="9"/>
  <c r="D9" i="8"/>
  <c r="J101" i="9"/>
  <c r="H18" i="8"/>
  <c r="K18" i="8"/>
  <c r="E13" i="8"/>
  <c r="D17" i="8"/>
  <c r="E17" i="8" s="1"/>
  <c r="T14" i="7"/>
  <c r="T7" i="7"/>
  <c r="C5" i="7"/>
  <c r="T6" i="7"/>
  <c r="G8" i="6"/>
  <c r="G9" i="6" s="1"/>
  <c r="E8" i="6"/>
  <c r="E9" i="6" s="1"/>
  <c r="I8" i="6"/>
  <c r="I9" i="6" s="1"/>
  <c r="D21" i="6"/>
  <c r="D22" i="6" s="1"/>
  <c r="H21" i="6"/>
  <c r="H22" i="6" s="1"/>
  <c r="D11" i="7"/>
  <c r="E95" i="6"/>
  <c r="I95" i="6"/>
  <c r="D80" i="6"/>
  <c r="H80" i="6"/>
  <c r="H81" i="6" s="1"/>
  <c r="G94" i="6"/>
  <c r="G95" i="6" s="1"/>
  <c r="D78" i="6"/>
  <c r="D79" i="6" s="1"/>
  <c r="K120" i="9"/>
  <c r="K121" i="9" s="1"/>
  <c r="K40" i="9"/>
  <c r="K41" i="9" s="1"/>
  <c r="K140" i="9"/>
  <c r="K141" i="9" s="1"/>
  <c r="K260" i="9"/>
  <c r="K261" i="9" s="1"/>
  <c r="K21" i="9"/>
  <c r="K60" i="9"/>
  <c r="K61" i="9" s="1"/>
  <c r="K80" i="9"/>
  <c r="K81" i="9" s="1"/>
  <c r="K100" i="9"/>
  <c r="K101" i="9" s="1"/>
  <c r="K160" i="9"/>
  <c r="K161" i="9" s="1"/>
  <c r="C80" i="9"/>
  <c r="C81" i="9" s="1"/>
  <c r="G80" i="9"/>
  <c r="G81" i="9" s="1"/>
  <c r="D80" i="9"/>
  <c r="D81" i="9" s="1"/>
  <c r="E80" i="9"/>
  <c r="E81" i="9" s="1"/>
  <c r="F80" i="9"/>
  <c r="F81" i="9" s="1"/>
  <c r="H61" i="9"/>
  <c r="D7" i="8"/>
  <c r="H41" i="9"/>
  <c r="D6" i="8"/>
  <c r="G21" i="9"/>
  <c r="C60" i="9"/>
  <c r="C61" i="9" s="1"/>
  <c r="G60" i="9"/>
  <c r="G61" i="9" s="1"/>
  <c r="D60" i="9"/>
  <c r="D61" i="9" s="1"/>
  <c r="F60" i="9"/>
  <c r="F61" i="9" s="1"/>
  <c r="F100" i="9"/>
  <c r="F101" i="9" s="1"/>
  <c r="H121" i="9"/>
  <c r="F160" i="9"/>
  <c r="F161" i="9" s="1"/>
  <c r="E60" i="9"/>
  <c r="E61" i="9" s="1"/>
  <c r="H261" i="9"/>
  <c r="H141" i="9"/>
  <c r="F140" i="9"/>
  <c r="F141" i="9" s="1"/>
  <c r="H101" i="9"/>
  <c r="H161" i="9"/>
  <c r="H21" i="9"/>
  <c r="D100" i="9"/>
  <c r="D101" i="9" s="1"/>
  <c r="C260" i="9"/>
  <c r="C261" i="9" s="1"/>
  <c r="G260" i="9"/>
  <c r="G261" i="9" s="1"/>
  <c r="C20" i="9"/>
  <c r="C21" i="9" s="1"/>
  <c r="D40" i="9"/>
  <c r="D41" i="9" s="1"/>
  <c r="C120" i="9"/>
  <c r="C121" i="9" s="1"/>
  <c r="G120" i="9"/>
  <c r="G121" i="9" s="1"/>
  <c r="E160" i="9"/>
  <c r="E161" i="9" s="1"/>
  <c r="D260" i="9"/>
  <c r="D261" i="9" s="1"/>
  <c r="F20" i="9"/>
  <c r="F21" i="9" s="1"/>
  <c r="E260" i="9"/>
  <c r="E261" i="9" s="1"/>
  <c r="E20" i="9"/>
  <c r="E21" i="9" s="1"/>
  <c r="E120" i="9"/>
  <c r="E121" i="9" s="1"/>
  <c r="D160" i="9"/>
  <c r="D161" i="9" s="1"/>
  <c r="F40" i="9"/>
  <c r="F41" i="9" s="1"/>
  <c r="E40" i="9"/>
  <c r="E41" i="9" s="1"/>
  <c r="D140" i="9"/>
  <c r="D141" i="9" s="1"/>
  <c r="C100" i="9"/>
  <c r="C101" i="9" s="1"/>
  <c r="G100" i="9"/>
  <c r="G101" i="9" s="1"/>
  <c r="E100" i="9"/>
  <c r="E101" i="9" s="1"/>
  <c r="D120" i="9"/>
  <c r="D121" i="9" s="1"/>
  <c r="C160" i="9"/>
  <c r="C161" i="9" s="1"/>
  <c r="G160" i="9"/>
  <c r="G161" i="9" s="1"/>
  <c r="F260" i="9"/>
  <c r="F261" i="9" s="1"/>
  <c r="G40" i="9"/>
  <c r="G41" i="9" s="1"/>
  <c r="F120" i="9"/>
  <c r="F121" i="9" s="1"/>
  <c r="E140" i="9"/>
  <c r="E141" i="9" s="1"/>
  <c r="C140" i="9"/>
  <c r="C141" i="9" s="1"/>
  <c r="G140" i="9"/>
  <c r="G141" i="9" s="1"/>
  <c r="D20" i="9"/>
  <c r="D21" i="9" s="1"/>
  <c r="C40" i="9"/>
  <c r="C41" i="9" s="1"/>
  <c r="G80" i="6"/>
  <c r="G81" i="6" s="1"/>
  <c r="E80" i="6"/>
  <c r="I80" i="6"/>
  <c r="I81" i="6" s="1"/>
  <c r="F80" i="6"/>
  <c r="D5" i="7"/>
  <c r="E5" i="7" s="1"/>
  <c r="F5" i="7" s="1"/>
  <c r="D12" i="7"/>
  <c r="D14" i="7"/>
  <c r="D6" i="7"/>
  <c r="D10" i="7"/>
  <c r="C11" i="7"/>
  <c r="I5" i="7"/>
  <c r="T8" i="7"/>
  <c r="T10" i="7"/>
  <c r="T11" i="7"/>
  <c r="T13" i="7"/>
  <c r="T9" i="7"/>
  <c r="T12" i="7"/>
  <c r="F8" i="6"/>
  <c r="F9" i="6" s="1"/>
  <c r="D8" i="6"/>
  <c r="D9" i="6" s="1"/>
  <c r="H8" i="6"/>
  <c r="H9" i="6" s="1"/>
  <c r="G32" i="6"/>
  <c r="G33" i="6" s="1"/>
  <c r="G43" i="6"/>
  <c r="G44" i="6" s="1"/>
  <c r="G53" i="6"/>
  <c r="G54" i="6" s="1"/>
  <c r="E53" i="6"/>
  <c r="E54" i="6" s="1"/>
  <c r="I53" i="6"/>
  <c r="I54" i="6" s="1"/>
  <c r="E70" i="6"/>
  <c r="E71" i="6" s="1"/>
  <c r="I70" i="6"/>
  <c r="I71" i="6" s="1"/>
  <c r="E21" i="6"/>
  <c r="E22" i="6" s="1"/>
  <c r="I21" i="6"/>
  <c r="I22" i="6" s="1"/>
  <c r="F32" i="6"/>
  <c r="F33" i="6" s="1"/>
  <c r="F43" i="6"/>
  <c r="F44" i="6" s="1"/>
  <c r="F53" i="6"/>
  <c r="F54" i="6" s="1"/>
  <c r="D53" i="6"/>
  <c r="D54" i="6" s="1"/>
  <c r="H53" i="6"/>
  <c r="H54" i="6" s="1"/>
  <c r="D70" i="6"/>
  <c r="D71" i="6" s="1"/>
  <c r="H70" i="6"/>
  <c r="H71" i="6" s="1"/>
  <c r="F81" i="6"/>
  <c r="D81" i="6"/>
  <c r="E81" i="6"/>
  <c r="Y10" i="4"/>
  <c r="U3" i="4"/>
  <c r="S3" i="4" s="1"/>
  <c r="C5" i="4" s="1"/>
  <c r="K17" i="10" l="1"/>
  <c r="K45" i="10" s="1"/>
  <c r="G17" i="10"/>
  <c r="G45" i="10" s="1"/>
  <c r="J17" i="10"/>
  <c r="J45" i="10" s="1"/>
  <c r="F17" i="10"/>
  <c r="F45" i="10" s="1"/>
  <c r="I17" i="10"/>
  <c r="I45" i="10" s="1"/>
  <c r="E17" i="10"/>
  <c r="E45" i="10" s="1"/>
  <c r="D17" i="10"/>
  <c r="L17" i="10"/>
  <c r="L45" i="10" s="1"/>
  <c r="H17" i="10"/>
  <c r="H45" i="10" s="1"/>
  <c r="K13" i="10"/>
  <c r="K41" i="10" s="1"/>
  <c r="G13" i="10"/>
  <c r="G41" i="10" s="1"/>
  <c r="J13" i="10"/>
  <c r="J41" i="10" s="1"/>
  <c r="F13" i="10"/>
  <c r="F41" i="10" s="1"/>
  <c r="I13" i="10"/>
  <c r="I41" i="10" s="1"/>
  <c r="E13" i="10"/>
  <c r="E41" i="10" s="1"/>
  <c r="H13" i="10"/>
  <c r="H41" i="10" s="1"/>
  <c r="D13" i="10"/>
  <c r="L13" i="10"/>
  <c r="L41" i="10" s="1"/>
  <c r="F13" i="8"/>
  <c r="J13" i="8" s="1"/>
  <c r="I13" i="8"/>
  <c r="I17" i="8"/>
  <c r="F17" i="8"/>
  <c r="I11" i="7"/>
  <c r="C7" i="7"/>
  <c r="C14" i="7"/>
  <c r="C12" i="7"/>
  <c r="C9" i="7"/>
  <c r="C8" i="7"/>
  <c r="E14" i="7"/>
  <c r="F14" i="7" s="1"/>
  <c r="K14" i="7" s="1"/>
  <c r="D7" i="7"/>
  <c r="E7" i="7" s="1"/>
  <c r="F7" i="7" s="1"/>
  <c r="P13" i="4"/>
  <c r="P10" i="4"/>
  <c r="B107" i="6"/>
  <c r="C6" i="7"/>
  <c r="D9" i="7"/>
  <c r="D8" i="7"/>
  <c r="E8" i="7" s="1"/>
  <c r="E6" i="8"/>
  <c r="J5" i="7"/>
  <c r="E11" i="7"/>
  <c r="E6" i="7"/>
  <c r="K5" i="7"/>
  <c r="G5" i="7"/>
  <c r="C8" i="4"/>
  <c r="C12" i="4"/>
  <c r="C7" i="4"/>
  <c r="C11" i="4"/>
  <c r="C6" i="4"/>
  <c r="C9" i="4"/>
  <c r="C14" i="4"/>
  <c r="T11" i="4"/>
  <c r="T9" i="4"/>
  <c r="T6" i="4"/>
  <c r="T12" i="4"/>
  <c r="T13" i="4"/>
  <c r="T8" i="4"/>
  <c r="T10" i="4"/>
  <c r="T7" i="4"/>
  <c r="T14" i="4"/>
  <c r="B29" i="5"/>
  <c r="B19" i="5"/>
  <c r="B8" i="5"/>
  <c r="D45" i="10" l="1"/>
  <c r="O17" i="10"/>
  <c r="P17" i="10" s="1"/>
  <c r="Q17" i="10" s="1"/>
  <c r="R17" i="10" s="1"/>
  <c r="J6" i="10"/>
  <c r="J34" i="10" s="1"/>
  <c r="F6" i="10"/>
  <c r="F34" i="10" s="1"/>
  <c r="I6" i="10"/>
  <c r="I34" i="10" s="1"/>
  <c r="E6" i="10"/>
  <c r="E34" i="10" s="1"/>
  <c r="H6" i="10"/>
  <c r="H34" i="10" s="1"/>
  <c r="K6" i="10"/>
  <c r="K34" i="10" s="1"/>
  <c r="G6" i="10"/>
  <c r="G34" i="10" s="1"/>
  <c r="L6" i="10"/>
  <c r="L34" i="10" s="1"/>
  <c r="D6" i="10"/>
  <c r="D41" i="10"/>
  <c r="O13" i="10"/>
  <c r="P13" i="10" s="1"/>
  <c r="Q13" i="10" s="1"/>
  <c r="R13" i="10" s="1"/>
  <c r="G13" i="8"/>
  <c r="K13" i="8" s="1"/>
  <c r="J17" i="8"/>
  <c r="G17" i="8"/>
  <c r="G14" i="7"/>
  <c r="H14" i="7" s="1"/>
  <c r="P11" i="4"/>
  <c r="B113" i="6"/>
  <c r="I9" i="7"/>
  <c r="C10" i="7"/>
  <c r="B117" i="6"/>
  <c r="P14" i="4"/>
  <c r="B111" i="6"/>
  <c r="P9" i="4"/>
  <c r="B114" i="6"/>
  <c r="P12" i="4"/>
  <c r="B115" i="6"/>
  <c r="E9" i="7"/>
  <c r="I8" i="7"/>
  <c r="J8" i="7" s="1"/>
  <c r="Q8" i="7"/>
  <c r="I12" i="7"/>
  <c r="Q7" i="7"/>
  <c r="I7" i="7"/>
  <c r="J7" i="7" s="1"/>
  <c r="P7" i="4"/>
  <c r="B109" i="6"/>
  <c r="B118" i="6" s="1"/>
  <c r="P6" i="4"/>
  <c r="B108" i="6"/>
  <c r="B110" i="6"/>
  <c r="P8" i="4"/>
  <c r="I6" i="7"/>
  <c r="C17" i="7"/>
  <c r="Q9" i="7" s="1"/>
  <c r="I14" i="7"/>
  <c r="J14" i="7" s="1"/>
  <c r="E12" i="7"/>
  <c r="I6" i="8"/>
  <c r="C24" i="8"/>
  <c r="E12" i="8"/>
  <c r="F6" i="8"/>
  <c r="E9" i="8"/>
  <c r="E8" i="8"/>
  <c r="E7" i="8"/>
  <c r="J11" i="7"/>
  <c r="F11" i="7"/>
  <c r="J6" i="7"/>
  <c r="F6" i="7"/>
  <c r="K7" i="7"/>
  <c r="G7" i="7"/>
  <c r="L5" i="7"/>
  <c r="H5" i="7"/>
  <c r="F8" i="7"/>
  <c r="N2" i="4"/>
  <c r="C3" i="10" l="1"/>
  <c r="C31" i="10"/>
  <c r="L7" i="10"/>
  <c r="L35" i="10" s="1"/>
  <c r="K7" i="10"/>
  <c r="K35" i="10" s="1"/>
  <c r="G7" i="10"/>
  <c r="G35" i="10" s="1"/>
  <c r="J7" i="10"/>
  <c r="J35" i="10" s="1"/>
  <c r="F7" i="10"/>
  <c r="F35" i="10" s="1"/>
  <c r="E7" i="10"/>
  <c r="E35" i="10" s="1"/>
  <c r="I7" i="10"/>
  <c r="I35" i="10" s="1"/>
  <c r="H7" i="10"/>
  <c r="H35" i="10" s="1"/>
  <c r="D7" i="10"/>
  <c r="J8" i="10"/>
  <c r="J36" i="10" s="1"/>
  <c r="F8" i="10"/>
  <c r="F36" i="10" s="1"/>
  <c r="I8" i="10"/>
  <c r="I36" i="10" s="1"/>
  <c r="E8" i="10"/>
  <c r="E36" i="10" s="1"/>
  <c r="L8" i="10"/>
  <c r="L36" i="10" s="1"/>
  <c r="H8" i="10"/>
  <c r="H36" i="10" s="1"/>
  <c r="D8" i="10"/>
  <c r="K8" i="10"/>
  <c r="K36" i="10" s="1"/>
  <c r="G8" i="10"/>
  <c r="G36" i="10" s="1"/>
  <c r="D34" i="10"/>
  <c r="O6" i="10"/>
  <c r="P6" i="10" s="1"/>
  <c r="Q6" i="10" s="1"/>
  <c r="R6" i="10" s="1"/>
  <c r="K9" i="10"/>
  <c r="K37" i="10" s="1"/>
  <c r="G9" i="10"/>
  <c r="G37" i="10" s="1"/>
  <c r="J9" i="10"/>
  <c r="J37" i="10" s="1"/>
  <c r="F9" i="10"/>
  <c r="F37" i="10" s="1"/>
  <c r="I9" i="10"/>
  <c r="I37" i="10" s="1"/>
  <c r="E9" i="10"/>
  <c r="E37" i="10" s="1"/>
  <c r="L9" i="10"/>
  <c r="L37" i="10" s="1"/>
  <c r="H9" i="10"/>
  <c r="H37" i="10" s="1"/>
  <c r="D9" i="10"/>
  <c r="J12" i="10"/>
  <c r="J40" i="10" s="1"/>
  <c r="F12" i="10"/>
  <c r="F40" i="10" s="1"/>
  <c r="I12" i="10"/>
  <c r="I40" i="10" s="1"/>
  <c r="E12" i="10"/>
  <c r="E40" i="10" s="1"/>
  <c r="L12" i="10"/>
  <c r="L40" i="10" s="1"/>
  <c r="H12" i="10"/>
  <c r="H40" i="10" s="1"/>
  <c r="D12" i="10"/>
  <c r="G12" i="10"/>
  <c r="G40" i="10" s="1"/>
  <c r="K12" i="10"/>
  <c r="K40" i="10" s="1"/>
  <c r="H13" i="8"/>
  <c r="H17" i="8"/>
  <c r="K17" i="8"/>
  <c r="L14" i="7"/>
  <c r="J12" i="7"/>
  <c r="F12" i="7"/>
  <c r="Q6" i="7"/>
  <c r="Q12" i="7"/>
  <c r="J9" i="7"/>
  <c r="F9" i="7"/>
  <c r="Q13" i="7"/>
  <c r="Q5" i="7"/>
  <c r="Q11" i="7"/>
  <c r="Q14" i="7"/>
  <c r="I10" i="7"/>
  <c r="Q10" i="7"/>
  <c r="E10" i="7"/>
  <c r="I12" i="8"/>
  <c r="I9" i="8"/>
  <c r="I8" i="8"/>
  <c r="I7" i="8"/>
  <c r="G6" i="8"/>
  <c r="J6" i="8"/>
  <c r="F8" i="8"/>
  <c r="E10" i="8"/>
  <c r="F7" i="8"/>
  <c r="F9" i="8"/>
  <c r="F12" i="8"/>
  <c r="K6" i="7"/>
  <c r="G6" i="7"/>
  <c r="L7" i="7"/>
  <c r="H7" i="7"/>
  <c r="K8" i="7"/>
  <c r="G8" i="7"/>
  <c r="K11" i="7"/>
  <c r="G11" i="7"/>
  <c r="D36" i="10" l="1"/>
  <c r="O8" i="10"/>
  <c r="P8" i="10" s="1"/>
  <c r="Q8" i="10" s="1"/>
  <c r="R8" i="10" s="1"/>
  <c r="D40" i="10"/>
  <c r="O12" i="10"/>
  <c r="P12" i="10" s="1"/>
  <c r="Q12" i="10" s="1"/>
  <c r="R12" i="10" s="1"/>
  <c r="L10" i="10"/>
  <c r="L38" i="10" s="1"/>
  <c r="H10" i="10"/>
  <c r="H38" i="10" s="1"/>
  <c r="D10" i="10"/>
  <c r="K10" i="10"/>
  <c r="K38" i="10" s="1"/>
  <c r="G10" i="10"/>
  <c r="G38" i="10" s="1"/>
  <c r="J10" i="10"/>
  <c r="J38" i="10" s="1"/>
  <c r="F10" i="10"/>
  <c r="F38" i="10" s="1"/>
  <c r="E10" i="10"/>
  <c r="E38" i="10" s="1"/>
  <c r="I10" i="10"/>
  <c r="I38" i="10" s="1"/>
  <c r="D37" i="10"/>
  <c r="O9" i="10"/>
  <c r="P9" i="10" s="1"/>
  <c r="Q9" i="10" s="1"/>
  <c r="R9" i="10" s="1"/>
  <c r="O7" i="10"/>
  <c r="P7" i="10" s="1"/>
  <c r="Q7" i="10" s="1"/>
  <c r="R7" i="10" s="1"/>
  <c r="D35" i="10"/>
  <c r="G9" i="7"/>
  <c r="K9" i="7"/>
  <c r="K12" i="7"/>
  <c r="G12" i="7"/>
  <c r="J10" i="7"/>
  <c r="F10" i="7"/>
  <c r="E17" i="7"/>
  <c r="I10" i="8"/>
  <c r="K6" i="8"/>
  <c r="H6" i="8"/>
  <c r="J9" i="8"/>
  <c r="G9" i="8"/>
  <c r="F10" i="8"/>
  <c r="G8" i="8"/>
  <c r="J8" i="8"/>
  <c r="J12" i="8"/>
  <c r="G12" i="8"/>
  <c r="G7" i="8"/>
  <c r="J7" i="8"/>
  <c r="L8" i="7"/>
  <c r="H8" i="7"/>
  <c r="L11" i="7"/>
  <c r="H11" i="7"/>
  <c r="H6" i="7"/>
  <c r="L6" i="7"/>
  <c r="E11" i="8"/>
  <c r="D38" i="10" l="1"/>
  <c r="O10" i="10"/>
  <c r="P10" i="10" s="1"/>
  <c r="Q10" i="10" s="1"/>
  <c r="R10" i="10" s="1"/>
  <c r="I11" i="10"/>
  <c r="I39" i="10" s="1"/>
  <c r="E11" i="10"/>
  <c r="E39" i="10" s="1"/>
  <c r="L11" i="10"/>
  <c r="L39" i="10" s="1"/>
  <c r="H11" i="10"/>
  <c r="H39" i="10" s="1"/>
  <c r="D11" i="10"/>
  <c r="K11" i="10"/>
  <c r="K39" i="10" s="1"/>
  <c r="G11" i="10"/>
  <c r="G39" i="10" s="1"/>
  <c r="J11" i="10"/>
  <c r="J39" i="10" s="1"/>
  <c r="F11" i="10"/>
  <c r="F39" i="10" s="1"/>
  <c r="K10" i="7"/>
  <c r="G10" i="7"/>
  <c r="F17" i="7"/>
  <c r="H12" i="7"/>
  <c r="L12" i="7"/>
  <c r="H9" i="7"/>
  <c r="L9" i="7"/>
  <c r="I11" i="8"/>
  <c r="F11" i="8"/>
  <c r="K12" i="8"/>
  <c r="H12" i="8"/>
  <c r="J10" i="8"/>
  <c r="G10" i="8"/>
  <c r="K7" i="8"/>
  <c r="H7" i="8"/>
  <c r="K8" i="8"/>
  <c r="H8" i="8"/>
  <c r="K9" i="8"/>
  <c r="H9" i="8"/>
  <c r="O11" i="10" l="1"/>
  <c r="P11" i="10" s="1"/>
  <c r="Q11" i="10" s="1"/>
  <c r="R11" i="10" s="1"/>
  <c r="D39" i="10"/>
  <c r="H10" i="7"/>
  <c r="H17" i="7" s="1"/>
  <c r="L10" i="7"/>
  <c r="G17" i="7"/>
  <c r="J11" i="8"/>
  <c r="G11" i="8"/>
  <c r="K10" i="8"/>
  <c r="H10" i="8"/>
  <c r="K11" i="8" l="1"/>
  <c r="H11" i="8"/>
  <c r="D6" i="4" l="1"/>
  <c r="D8" i="4"/>
  <c r="D12" i="4"/>
  <c r="D5" i="4" l="1"/>
  <c r="E5" i="8"/>
  <c r="I5" i="4"/>
  <c r="I9" i="4"/>
  <c r="I12" i="4"/>
  <c r="I8" i="4"/>
  <c r="I7" i="4"/>
  <c r="I14" i="4"/>
  <c r="I6" i="4"/>
  <c r="I11" i="4"/>
  <c r="D14" i="4"/>
  <c r="D11" i="4"/>
  <c r="D9" i="4"/>
  <c r="D7" i="4"/>
  <c r="I5" i="10" l="1"/>
  <c r="E5" i="10"/>
  <c r="K5" i="10"/>
  <c r="L5" i="10"/>
  <c r="H5" i="10"/>
  <c r="D5" i="10"/>
  <c r="G5" i="10"/>
  <c r="J5" i="10"/>
  <c r="F5" i="10"/>
  <c r="I5" i="8"/>
  <c r="F5" i="8"/>
  <c r="E24" i="8"/>
  <c r="E14" i="4"/>
  <c r="E28" i="4"/>
  <c r="E29" i="4" s="1"/>
  <c r="E30" i="4" s="1"/>
  <c r="C17" i="4"/>
  <c r="L4" i="4"/>
  <c r="J4" i="4"/>
  <c r="I4" i="4"/>
  <c r="F4" i="4"/>
  <c r="K4" i="4" s="1"/>
  <c r="H33" i="10" l="1"/>
  <c r="H47" i="10" s="1"/>
  <c r="H19" i="10"/>
  <c r="H21" i="10" s="1"/>
  <c r="H22" i="10" s="1"/>
  <c r="H23" i="10" s="1"/>
  <c r="H27" i="10" s="1"/>
  <c r="I33" i="10"/>
  <c r="I47" i="10" s="1"/>
  <c r="I19" i="10"/>
  <c r="I21" i="10" s="1"/>
  <c r="I22" i="10" s="1"/>
  <c r="I23" i="10" s="1"/>
  <c r="I27" i="10" s="1"/>
  <c r="L33" i="10"/>
  <c r="L47" i="10" s="1"/>
  <c r="L19" i="10"/>
  <c r="L21" i="10" s="1"/>
  <c r="L22" i="10" s="1"/>
  <c r="L23" i="10" s="1"/>
  <c r="L27" i="10" s="1"/>
  <c r="G33" i="10"/>
  <c r="G47" i="10" s="1"/>
  <c r="G19" i="10"/>
  <c r="G21" i="10" s="1"/>
  <c r="G22" i="10" s="1"/>
  <c r="G23" i="10" s="1"/>
  <c r="G27" i="10" s="1"/>
  <c r="K33" i="10"/>
  <c r="K47" i="10" s="1"/>
  <c r="K19" i="10"/>
  <c r="K21" i="10" s="1"/>
  <c r="K22" i="10" s="1"/>
  <c r="K23" i="10" s="1"/>
  <c r="K27" i="10" s="1"/>
  <c r="F19" i="10"/>
  <c r="F21" i="10" s="1"/>
  <c r="F22" i="10" s="1"/>
  <c r="F23" i="10" s="1"/>
  <c r="F27" i="10" s="1"/>
  <c r="F33" i="10"/>
  <c r="F47" i="10" s="1"/>
  <c r="J19" i="10"/>
  <c r="J21" i="10" s="1"/>
  <c r="J22" i="10" s="1"/>
  <c r="J23" i="10" s="1"/>
  <c r="J27" i="10" s="1"/>
  <c r="J33" i="10"/>
  <c r="J47" i="10" s="1"/>
  <c r="D33" i="10"/>
  <c r="D47" i="10" s="1"/>
  <c r="D19" i="10"/>
  <c r="D21" i="10" s="1"/>
  <c r="D22" i="10" s="1"/>
  <c r="D23" i="10" s="1"/>
  <c r="D27" i="10" s="1"/>
  <c r="O5" i="10"/>
  <c r="P5" i="10" s="1"/>
  <c r="Q5" i="10" s="1"/>
  <c r="R5" i="10" s="1"/>
  <c r="R19" i="10" s="1"/>
  <c r="E33" i="10"/>
  <c r="E47" i="10" s="1"/>
  <c r="E19" i="10"/>
  <c r="E21" i="10" s="1"/>
  <c r="E22" i="10" s="1"/>
  <c r="E23" i="10" s="1"/>
  <c r="E27" i="10" s="1"/>
  <c r="G5" i="8"/>
  <c r="J5" i="8"/>
  <c r="F24" i="8"/>
  <c r="F14" i="4"/>
  <c r="G14" i="4" s="1"/>
  <c r="D117" i="6"/>
  <c r="I117" i="6"/>
  <c r="G117" i="6"/>
  <c r="F117" i="6"/>
  <c r="E117" i="6"/>
  <c r="H117" i="6"/>
  <c r="M27" i="10" l="1"/>
  <c r="L24" i="10"/>
  <c r="K14" i="4"/>
  <c r="H5" i="8"/>
  <c r="H24" i="8" s="1"/>
  <c r="K5" i="8"/>
  <c r="G24" i="8"/>
  <c r="J14" i="4"/>
  <c r="L14" i="4"/>
  <c r="H14" i="4"/>
  <c r="E12" i="4" l="1"/>
  <c r="E11" i="4"/>
  <c r="E9" i="4"/>
  <c r="E8" i="4"/>
  <c r="E7" i="4"/>
  <c r="E6" i="4"/>
  <c r="E5" i="4"/>
  <c r="E107" i="6" l="1"/>
  <c r="I107" i="6"/>
  <c r="F107" i="6"/>
  <c r="H107" i="6"/>
  <c r="G107" i="6"/>
  <c r="D107" i="6"/>
  <c r="G109" i="6"/>
  <c r="H109" i="6"/>
  <c r="I109" i="6"/>
  <c r="F109" i="6"/>
  <c r="E109" i="6"/>
  <c r="D109" i="6"/>
  <c r="F110" i="6"/>
  <c r="G110" i="6"/>
  <c r="E110" i="6"/>
  <c r="I110" i="6"/>
  <c r="H110" i="6"/>
  <c r="D110" i="6"/>
  <c r="H108" i="6"/>
  <c r="D108" i="6"/>
  <c r="E108" i="6"/>
  <c r="I108" i="6"/>
  <c r="F108" i="6"/>
  <c r="G108" i="6"/>
  <c r="H113" i="6"/>
  <c r="E113" i="6"/>
  <c r="I113" i="6"/>
  <c r="F113" i="6"/>
  <c r="G113" i="6"/>
  <c r="D113" i="6"/>
  <c r="E111" i="6"/>
  <c r="I111" i="6"/>
  <c r="F111" i="6"/>
  <c r="H111" i="6"/>
  <c r="G111" i="6"/>
  <c r="D111" i="6"/>
  <c r="G115" i="6"/>
  <c r="H114" i="6"/>
  <c r="E114" i="6"/>
  <c r="H115" i="6"/>
  <c r="I114" i="6"/>
  <c r="I115" i="6"/>
  <c r="F114" i="6"/>
  <c r="F115" i="6"/>
  <c r="D115" i="6"/>
  <c r="D114" i="6"/>
  <c r="E115" i="6"/>
  <c r="G114" i="6"/>
  <c r="F12" i="4"/>
  <c r="J12" i="4"/>
  <c r="J11" i="4"/>
  <c r="F11" i="4"/>
  <c r="J9" i="4"/>
  <c r="F9" i="4"/>
  <c r="J8" i="4"/>
  <c r="F8" i="4"/>
  <c r="J7" i="4"/>
  <c r="F7" i="4"/>
  <c r="J6" i="4"/>
  <c r="F6" i="4"/>
  <c r="F5" i="4"/>
  <c r="J5" i="4"/>
  <c r="E17" i="4"/>
  <c r="H118" i="6" l="1"/>
  <c r="H120" i="6" s="1"/>
  <c r="H121" i="6" s="1"/>
  <c r="H122" i="6" s="1"/>
  <c r="D118" i="6"/>
  <c r="D120" i="6" s="1"/>
  <c r="D121" i="6" s="1"/>
  <c r="D122" i="6" s="1"/>
  <c r="I118" i="6"/>
  <c r="I120" i="6" s="1"/>
  <c r="I121" i="6" s="1"/>
  <c r="I122" i="6" s="1"/>
  <c r="F118" i="6"/>
  <c r="F120" i="6" s="1"/>
  <c r="F121" i="6" s="1"/>
  <c r="F122" i="6" s="1"/>
  <c r="G118" i="6"/>
  <c r="G120" i="6" s="1"/>
  <c r="G121" i="6" s="1"/>
  <c r="G122" i="6" s="1"/>
  <c r="E118" i="6"/>
  <c r="E120" i="6" s="1"/>
  <c r="E121" i="6" s="1"/>
  <c r="E122" i="6" s="1"/>
  <c r="G12" i="4"/>
  <c r="K12" i="4"/>
  <c r="G11" i="4"/>
  <c r="K11" i="4"/>
  <c r="G9" i="4"/>
  <c r="K9" i="4"/>
  <c r="G8" i="4"/>
  <c r="K8" i="4"/>
  <c r="G7" i="4"/>
  <c r="K7" i="4"/>
  <c r="G6" i="4"/>
  <c r="K6" i="4"/>
  <c r="F17" i="4"/>
  <c r="G5" i="4"/>
  <c r="K5" i="4"/>
  <c r="I123" i="6" l="1"/>
  <c r="H12" i="4"/>
  <c r="L12" i="4"/>
  <c r="H11" i="4"/>
  <c r="L11" i="4"/>
  <c r="H9" i="4"/>
  <c r="L9" i="4"/>
  <c r="H8" i="4"/>
  <c r="L8" i="4"/>
  <c r="H7" i="4"/>
  <c r="L7" i="4"/>
  <c r="H6" i="4"/>
  <c r="L6" i="4"/>
  <c r="G17" i="4"/>
  <c r="L5" i="4"/>
  <c r="H5" i="4"/>
  <c r="H17" i="4" l="1"/>
</calcChain>
</file>

<file path=xl/sharedStrings.xml><?xml version="1.0" encoding="utf-8"?>
<sst xmlns="http://schemas.openxmlformats.org/spreadsheetml/2006/main" count="477" uniqueCount="166">
  <si>
    <t xml:space="preserve">Pathway  </t>
  </si>
  <si>
    <t>Estimated Hours Per Referral</t>
  </si>
  <si>
    <t>Total Hours for Referrals</t>
  </si>
  <si>
    <t>Estimated WTE Required</t>
  </si>
  <si>
    <t>incl. A/L, Sickness &amp; Training</t>
  </si>
  <si>
    <t>TOTAL</t>
  </si>
  <si>
    <t>Clinician Productivity Target</t>
  </si>
  <si>
    <t>* the target work hours required per WTE to conduct patient pathway-related activity</t>
  </si>
  <si>
    <t>* the target No. contacts per work day to be completed per clinician</t>
  </si>
  <si>
    <t>Clinician Expected
Contacts per Day</t>
  </si>
  <si>
    <t>Annual Leave Uplift</t>
  </si>
  <si>
    <t>Training Days Uplift</t>
  </si>
  <si>
    <t>Sickness Target</t>
  </si>
  <si>
    <t>Total Paid Days per WTE (annualised)</t>
  </si>
  <si>
    <t>* no. days per WTE working year expected leave</t>
  </si>
  <si>
    <t>* no. days per WTE working year expected formal off-site training</t>
  </si>
  <si>
    <t>Total Worked Days per WTE (annuallised)</t>
  </si>
  <si>
    <t>* expected days sickness per WTE</t>
  </si>
  <si>
    <t>% A/L, sickness &amp; training uplift</t>
  </si>
  <si>
    <t>* total expected days paid (52 weeks/year @ 5 days p/week)</t>
  </si>
  <si>
    <t>* total days worked (after A/L, sickness &amp; training)</t>
  </si>
  <si>
    <t>* %age of worked days per total days (WTE)</t>
  </si>
  <si>
    <t>KPI / Measure</t>
  </si>
  <si>
    <t>Description</t>
  </si>
  <si>
    <t>Target</t>
  </si>
  <si>
    <t>Number of Referrals per Annum *</t>
  </si>
  <si>
    <t>Standard assessment</t>
  </si>
  <si>
    <t>Additional Opinion Psych</t>
  </si>
  <si>
    <t>Additional Opinion ADOS</t>
  </si>
  <si>
    <t>Additional Opinion SLT</t>
  </si>
  <si>
    <t>Pre-school</t>
  </si>
  <si>
    <t>Cognitive assessment</t>
  </si>
  <si>
    <t>Referral data is based on the period
01/07/16 to 31/08/17</t>
  </si>
  <si>
    <t>Screening</t>
  </si>
  <si>
    <t>Older adolescent</t>
  </si>
  <si>
    <t>Pathway Referral Capacity Requirement Calculator - ERY CYP ASD Assessment (Hull model)</t>
  </si>
  <si>
    <t>Capacity and Demand Data for Autism Service</t>
  </si>
  <si>
    <t>Minutes</t>
  </si>
  <si>
    <r>
      <rPr>
        <b/>
        <sz val="11"/>
        <color theme="1"/>
        <rFont val="Calibri"/>
        <family val="2"/>
        <scheme val="minor"/>
      </rPr>
      <t>Admin/Clinician</t>
    </r>
    <r>
      <rPr>
        <sz val="11"/>
        <color theme="1"/>
        <rFont val="Calibri"/>
        <family val="2"/>
        <scheme val="minor"/>
      </rPr>
      <t xml:space="preserve"> </t>
    </r>
  </si>
  <si>
    <t xml:space="preserve">Review of referral material </t>
  </si>
  <si>
    <t>Coordinator</t>
  </si>
  <si>
    <t>Request and collate additional professional information</t>
  </si>
  <si>
    <t>Admin</t>
  </si>
  <si>
    <t xml:space="preserve">Re-review of all collated information </t>
  </si>
  <si>
    <t xml:space="preserve">per referral </t>
  </si>
  <si>
    <t xml:space="preserve">The standard assessment pathway alone can only occur when a referral is received where we have direct professional observational reports of the child presenting with social communication difficulties. </t>
  </si>
  <si>
    <t>Standard Assessment</t>
  </si>
  <si>
    <t>File review</t>
  </si>
  <si>
    <t>SLT/Psychologist</t>
  </si>
  <si>
    <t>School observation</t>
  </si>
  <si>
    <t>Individual social communication assessment</t>
  </si>
  <si>
    <t>Developmental history taking with parents</t>
  </si>
  <si>
    <t>Teacher/SENCo consultation</t>
  </si>
  <si>
    <t>Discussion at complex case meeting</t>
  </si>
  <si>
    <t>Feedback with parents</t>
  </si>
  <si>
    <t xml:space="preserve">Admin and report writing </t>
  </si>
  <si>
    <t xml:space="preserve">per assessment </t>
  </si>
  <si>
    <t>Additional Opinions - required if the case is complex or there is insufficient information to ensure multidisciplinary assessment</t>
  </si>
  <si>
    <t>This will be needed  for all GP referrals</t>
  </si>
  <si>
    <t>Additonal Opinion - option 1</t>
  </si>
  <si>
    <t>Autism Diagnostic Observation Schedule -2 (ADOS-2)</t>
  </si>
  <si>
    <t>Administration of ADOS</t>
  </si>
  <si>
    <t>Clinical Psychologist</t>
  </si>
  <si>
    <t>Recording ADOS</t>
  </si>
  <si>
    <t>Scoring ADOS and case discussion</t>
  </si>
  <si>
    <t>2 clinicians</t>
  </si>
  <si>
    <t>ADOS report writing</t>
  </si>
  <si>
    <t>per ADOS-2</t>
  </si>
  <si>
    <t>Additional Opinion - option 2</t>
  </si>
  <si>
    <t>Speech and Language assessment</t>
  </si>
  <si>
    <t>Educational setting observation</t>
  </si>
  <si>
    <t>Home setting observation</t>
  </si>
  <si>
    <t>Parental and professional history taking</t>
  </si>
  <si>
    <t>1:1 social communication assessment of child</t>
  </si>
  <si>
    <t>Bring back to complex case meeting</t>
  </si>
  <si>
    <t xml:space="preserve">Report writing </t>
  </si>
  <si>
    <t>per SLT additional opinion</t>
  </si>
  <si>
    <t>Additional Opinion - option 3</t>
  </si>
  <si>
    <t>Psychiatry assessment</t>
  </si>
  <si>
    <t>Required when the differential diagnosis may be related to mental health</t>
  </si>
  <si>
    <t>Autism Diagnostic Interview-Revised (ADI-R)</t>
  </si>
  <si>
    <t>Setting observation including discussion with staff</t>
  </si>
  <si>
    <t>1:1 social communication assessment</t>
  </si>
  <si>
    <t>Report writing</t>
  </si>
  <si>
    <t>per Psychiatry additional opinion</t>
  </si>
  <si>
    <t>Alternative assessment process</t>
  </si>
  <si>
    <t>Standard assessment minus setting observation (Inc. report writing)</t>
  </si>
  <si>
    <t>Further assessment: ADOS/SLT/Psychiatry (case dependant)</t>
  </si>
  <si>
    <t>465 (maximum)</t>
  </si>
  <si>
    <t xml:space="preserve">Duration of additional opinion varies between 420 minutes (ADOS-2) and 465 minutes (Psychiatry). This is dependant on the needs of the assessment. </t>
  </si>
  <si>
    <t>per adolescent assessment</t>
  </si>
  <si>
    <t xml:space="preserve">Pre school - referred by SLT Social Communication team </t>
  </si>
  <si>
    <t xml:space="preserve">These assessments can be carried out when the referral is made by the specialist social and communication SLT team </t>
  </si>
  <si>
    <t>per pre school assessment</t>
  </si>
  <si>
    <t xml:space="preserve"> Cognitive assessment </t>
  </si>
  <si>
    <t>Required when Learning Difficulties are suspected as a possible alternative explanation for the presenting problem</t>
  </si>
  <si>
    <t>Wechsler Intelligence Scale for Children-IV (WISC-IV)/Wechsler Preschool and Primary Scale of Intelligence</t>
  </si>
  <si>
    <t>Scoring</t>
  </si>
  <si>
    <t>per cognitive assessment</t>
  </si>
  <si>
    <t>% of cases</t>
  </si>
  <si>
    <t>time per case</t>
  </si>
  <si>
    <t xml:space="preserve">Admin/Clinician </t>
  </si>
  <si>
    <t>admin %</t>
  </si>
  <si>
    <t>Co-ordinator</t>
  </si>
  <si>
    <t>SLT %</t>
  </si>
  <si>
    <t>Clin.Psych %</t>
  </si>
  <si>
    <t>Ass.Clin.Psych %</t>
  </si>
  <si>
    <t>Psychiatry</t>
  </si>
  <si>
    <t>Minutes:</t>
  </si>
  <si>
    <t>Assumes referrals are allocated to the team equally between SLT and Clin.Psych.  The 50/50 split represents the allocation of total caseload, not the activity on an individual case.</t>
  </si>
  <si>
    <t>Further assessment (additional opinion): ADOS/SLT/Psychiatry (case dependant)</t>
  </si>
  <si>
    <t>ADOS/SLT/Psychiatry (case dependant)</t>
  </si>
  <si>
    <t>465+675</t>
  </si>
  <si>
    <t>referrals</t>
  </si>
  <si>
    <t>hours</t>
  </si>
  <si>
    <t>Older adolescent 2nd opinion</t>
  </si>
  <si>
    <t>admin</t>
  </si>
  <si>
    <t>SLT</t>
  </si>
  <si>
    <t>Clin.Psych</t>
  </si>
  <si>
    <t>Ass.Clin.Psych</t>
  </si>
  <si>
    <t>Older adolescent 2nd opn</t>
  </si>
  <si>
    <t>Asumes 60% of all school obs are done by Asst.Clin.Psych.</t>
  </si>
  <si>
    <r>
      <t xml:space="preserve">Does every adolescent assessment require </t>
    </r>
    <r>
      <rPr>
        <b/>
        <sz val="11"/>
        <color rgb="FFFF0000"/>
        <rFont val="Calibri"/>
        <family val="2"/>
        <scheme val="minor"/>
      </rPr>
      <t>both</t>
    </r>
    <r>
      <rPr>
        <sz val="11"/>
        <color rgb="FFFF0000"/>
        <rFont val="Calibri"/>
        <family val="2"/>
        <scheme val="minor"/>
      </rPr>
      <t xml:space="preserve"> standard and ADOS?</t>
    </r>
  </si>
  <si>
    <t>per adolescent assessment (Standard plus ADOS)</t>
  </si>
  <si>
    <t>Productivity Target Hours (70%)</t>
  </si>
  <si>
    <t>check sums</t>
  </si>
  <si>
    <t>total minutes</t>
  </si>
  <si>
    <t>clinical productivity</t>
  </si>
  <si>
    <t>A/L, sickness &amp; training</t>
  </si>
  <si>
    <t>activity 1</t>
  </si>
  <si>
    <t>activity 2</t>
  </si>
  <si>
    <t>activity 3</t>
  </si>
  <si>
    <t>totals</t>
  </si>
  <si>
    <t>TOTALS</t>
  </si>
  <si>
    <t>Notes</t>
  </si>
  <si>
    <t>etc</t>
  </si>
  <si>
    <t>staff type 1</t>
  </si>
  <si>
    <t>staff type 2</t>
  </si>
  <si>
    <t>check sum</t>
  </si>
  <si>
    <t>WTE required</t>
  </si>
  <si>
    <t>module 1</t>
  </si>
  <si>
    <t>module STARTS PER ANNUM:</t>
  </si>
  <si>
    <t xml:space="preserve">module  </t>
  </si>
  <si>
    <t>Estimated Hours Per module</t>
  </si>
  <si>
    <t>Total Hours for modules</t>
  </si>
  <si>
    <t>* the target work hours required per WTE to conduct patient module-related activity</t>
  </si>
  <si>
    <r>
      <t>Number of Module Starts per Annum</t>
    </r>
    <r>
      <rPr>
        <b/>
        <sz val="11"/>
        <rFont val="Calibri"/>
        <family val="2"/>
      </rPr>
      <t>¹</t>
    </r>
  </si>
  <si>
    <t>modules</t>
  </si>
  <si>
    <t>Time calculations in this table do not take annual leave, sickness etc. or productivity into account.</t>
  </si>
  <si>
    <r>
      <t xml:space="preserve">Calcuations in the WTE table </t>
    </r>
    <r>
      <rPr>
        <b/>
        <sz val="11"/>
        <color theme="1"/>
        <rFont val="Calibri"/>
        <family val="2"/>
        <scheme val="minor"/>
      </rPr>
      <t>do</t>
    </r>
    <r>
      <rPr>
        <sz val="11"/>
        <color theme="1"/>
        <rFont val="Calibri"/>
        <family val="2"/>
        <scheme val="minor"/>
      </rPr>
      <t xml:space="preserve"> take A/L, sickness etc. and productivity into account, based on variables from the 'Capacity Summary' tab.</t>
    </r>
  </si>
  <si>
    <t>hours per module by staff type</t>
  </si>
  <si>
    <t>WTE per module by staff type</t>
  </si>
  <si>
    <t>Capacity required for ### (service, team, pathway)</t>
  </si>
  <si>
    <t>Use this tab to set the standards for the key variables listed below</t>
  </si>
  <si>
    <t>The standards have been pre-set with commonly used values</t>
  </si>
  <si>
    <t>Productivity Target</t>
  </si>
  <si>
    <t>Variable setting</t>
  </si>
  <si>
    <t>Include both generic trust-wide mandatory training and any role specific training or CPD that will take staff away from patient facing activities.</t>
  </si>
  <si>
    <t>Your trust will probably have a target against which sickness levels are managed.</t>
  </si>
  <si>
    <r>
      <t>variance</t>
    </r>
    <r>
      <rPr>
        <sz val="11"/>
        <color theme="1"/>
        <rFont val="Calibri"/>
        <family val="2"/>
      </rPr>
      <t>¹</t>
    </r>
  </si>
  <si>
    <t>¹ A positive value means more staff are needed than current staffing, a negative value means this staff type is likely to be over staffed or under-utilised.</t>
  </si>
  <si>
    <r>
      <t xml:space="preserve">current staffing (WTE)     </t>
    </r>
    <r>
      <rPr>
        <i/>
        <sz val="11"/>
        <color theme="1"/>
        <rFont val="Calibri"/>
        <family val="2"/>
        <scheme val="minor"/>
      </rPr>
      <t>manual entry &gt;&gt;&gt;</t>
    </r>
  </si>
  <si>
    <t>Staff with longer service will have more leave entitlement, so a team with a high proportion of longer serving staff will have a higher average number of leave days per WTE.</t>
  </si>
  <si>
    <t>It is not realistic to expect human beings to work flat out for every minute of every working day.  The '70% rule' is a commonly used standard for long term expected productivity.  It leaves some 'headroom' for higher rates of work during peak periods and reduces burnout.</t>
  </si>
  <si>
    <t>According to the 70 percent rule, employees are most productive not when they are working as hard as they can from day to day but when they work, most of the time, at a less intense pace. In this way, when demands are increased temporarily, they have some capacity to respond, whereas the employee working full-out is incapable of producing any more.  Such situations can lead to stress and eventually to burnout, which in turn can lead to poor performance, absenteeism and sometimes quitting or job loss. For the employer, that means less productivity, increased costs and higher job turnover.   Ivy Wigmore. Techtarget.com</t>
  </si>
  <si>
    <t>Need to add 65th percentile variable somehow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</si>
</sst>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_ ;\-#,##0\ "/>
    <numFmt numFmtId="166" formatCode="0.0%"/>
    <numFmt numFmtId="167" formatCode="0.000"/>
  </numFmts>
  <fonts count="33"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b/>
      <sz val="14"/>
      <color theme="1"/>
      <name val="Calibri"/>
      <family val="2"/>
      <scheme val="minor"/>
    </font>
    <font>
      <sz val="10"/>
      <color theme="1"/>
      <name val="Calibri"/>
      <family val="2"/>
      <scheme val="minor"/>
    </font>
    <font>
      <b/>
      <i/>
      <sz val="11"/>
      <color theme="1"/>
      <name val="Calibri"/>
      <family val="2"/>
      <scheme val="minor"/>
    </font>
    <font>
      <b/>
      <sz val="10"/>
      <color theme="1"/>
      <name val="Calibri"/>
      <family val="2"/>
      <scheme val="minor"/>
    </font>
    <font>
      <b/>
      <sz val="12"/>
      <color rgb="FFC00000"/>
      <name val="Calibri"/>
      <family val="2"/>
      <scheme val="minor"/>
    </font>
    <font>
      <b/>
      <sz val="12"/>
      <name val="Calibri"/>
      <family val="2"/>
      <scheme val="minor"/>
    </font>
    <font>
      <b/>
      <sz val="9"/>
      <color theme="0"/>
      <name val="Calibri"/>
      <family val="2"/>
      <scheme val="minor"/>
    </font>
    <font>
      <b/>
      <sz val="12"/>
      <color theme="1"/>
      <name val="Calibri"/>
      <family val="2"/>
      <scheme val="minor"/>
    </font>
    <font>
      <b/>
      <sz val="11"/>
      <color rgb="FFFF0000"/>
      <name val="Calibri"/>
      <family val="2"/>
      <scheme val="minor"/>
    </font>
    <font>
      <sz val="11"/>
      <name val="Calibri"/>
      <family val="2"/>
      <scheme val="minor"/>
    </font>
    <font>
      <sz val="11"/>
      <color rgb="FFFF0000"/>
      <name val="Calibri"/>
      <family val="2"/>
      <scheme val="minor"/>
    </font>
    <font>
      <sz val="12"/>
      <color theme="1"/>
      <name val="Calibri"/>
      <family val="2"/>
      <scheme val="minor"/>
    </font>
    <font>
      <sz val="12"/>
      <name val="Calibri"/>
      <family val="2"/>
      <scheme val="minor"/>
    </font>
    <font>
      <b/>
      <i/>
      <sz val="12"/>
      <color theme="1"/>
      <name val="Calibri"/>
      <family val="2"/>
      <scheme val="minor"/>
    </font>
    <font>
      <sz val="8"/>
      <color theme="1"/>
      <name val="Calibri"/>
      <family val="2"/>
      <scheme val="minor"/>
    </font>
    <font>
      <sz val="10"/>
      <color theme="0" tint="-0.34998626667073579"/>
      <name val="Calibri"/>
      <family val="2"/>
      <scheme val="minor"/>
    </font>
    <font>
      <sz val="10"/>
      <name val="Calibri"/>
      <family val="2"/>
      <scheme val="minor"/>
    </font>
    <font>
      <sz val="11"/>
      <color theme="0" tint="-0.34998626667073579"/>
      <name val="Calibri"/>
      <family val="2"/>
      <scheme val="minor"/>
    </font>
    <font>
      <b/>
      <sz val="16"/>
      <color theme="1"/>
      <name val="Calibri"/>
      <family val="2"/>
      <scheme val="minor"/>
    </font>
    <font>
      <b/>
      <sz val="11"/>
      <name val="Calibri"/>
      <family val="2"/>
      <scheme val="minor"/>
    </font>
    <font>
      <sz val="8"/>
      <name val="Calibri"/>
      <family val="2"/>
      <scheme val="minor"/>
    </font>
    <font>
      <b/>
      <sz val="10"/>
      <name val="Calibri"/>
      <family val="2"/>
      <scheme val="minor"/>
    </font>
    <font>
      <b/>
      <sz val="16"/>
      <name val="Calibri"/>
      <family val="2"/>
      <scheme val="minor"/>
    </font>
    <font>
      <b/>
      <sz val="11"/>
      <name val="Calibri"/>
      <family val="2"/>
    </font>
    <font>
      <b/>
      <sz val="9"/>
      <name val="Calibri"/>
      <family val="2"/>
      <scheme val="minor"/>
    </font>
    <font>
      <sz val="9"/>
      <color theme="1"/>
      <name val="Calibri"/>
      <family val="2"/>
      <scheme val="minor"/>
    </font>
    <font>
      <sz val="11"/>
      <color theme="1"/>
      <name val="Calibri"/>
      <family val="2"/>
    </font>
    <font>
      <i/>
      <sz val="10"/>
      <color theme="1"/>
      <name val="Calibri"/>
      <family val="2"/>
    </font>
    <font>
      <i/>
      <sz val="11"/>
      <color theme="1"/>
      <name val="Calibri"/>
      <family val="2"/>
      <scheme val="minor"/>
    </font>
  </fonts>
  <fills count="13">
    <fill>
      <patternFill patternType="none"/>
    </fill>
    <fill>
      <patternFill patternType="gray125"/>
    </fill>
    <fill>
      <patternFill patternType="solid">
        <fgColor theme="4" tint="-0.499984740745262"/>
        <bgColor indexed="64"/>
      </patternFill>
    </fill>
    <fill>
      <patternFill patternType="solid">
        <fgColor theme="4" tint="0.79998168889431442"/>
        <bgColor indexed="64"/>
      </patternFill>
    </fill>
    <fill>
      <patternFill patternType="solid">
        <fgColor theme="6" tint="0.59999389629810485"/>
        <bgColor indexed="64"/>
      </patternFill>
    </fill>
    <fill>
      <patternFill patternType="lightDown">
        <bgColor theme="6" tint="0.59999389629810485"/>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CCCCFF"/>
        <bgColor indexed="64"/>
      </patternFill>
    </fill>
    <fill>
      <patternFill patternType="solid">
        <fgColor rgb="FF99CCFF"/>
        <bgColor indexed="64"/>
      </patternFill>
    </fill>
    <fill>
      <patternFill patternType="solid">
        <fgColor theme="0" tint="-0.249977111117893"/>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style="dotted">
        <color auto="1"/>
      </top>
      <bottom style="thin">
        <color auto="1"/>
      </bottom>
      <diagonal/>
    </border>
    <border>
      <left/>
      <right style="thin">
        <color auto="1"/>
      </right>
      <top style="dotted">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259">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Border="1" applyAlignment="1">
      <alignment horizontal="center" vertical="center"/>
    </xf>
    <xf numFmtId="0" fontId="3" fillId="2" borderId="2" xfId="0" applyFont="1" applyFill="1" applyBorder="1" applyAlignment="1">
      <alignment horizontal="center" vertical="center"/>
    </xf>
    <xf numFmtId="0" fontId="3" fillId="2" borderId="2" xfId="0" applyFont="1" applyFill="1" applyBorder="1" applyAlignment="1">
      <alignment horizontal="center" vertical="center" wrapText="1"/>
    </xf>
    <xf numFmtId="9" fontId="0" fillId="0" borderId="0" xfId="2" applyFont="1" applyAlignment="1">
      <alignment horizontal="center" vertical="center"/>
    </xf>
    <xf numFmtId="0" fontId="1"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7" xfId="0" applyFont="1" applyBorder="1" applyAlignment="1">
      <alignment horizontal="center" vertical="center" wrapText="1"/>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9" fontId="8" fillId="6" borderId="8" xfId="0" applyNumberFormat="1" applyFont="1" applyFill="1" applyBorder="1" applyAlignment="1">
      <alignment horizontal="center" vertical="center"/>
    </xf>
    <xf numFmtId="9" fontId="8" fillId="6" borderId="6" xfId="0" applyNumberFormat="1" applyFont="1" applyFill="1" applyBorder="1" applyAlignment="1">
      <alignment horizontal="center" vertical="center"/>
    </xf>
    <xf numFmtId="0" fontId="8" fillId="6" borderId="8" xfId="0" applyFont="1" applyFill="1" applyBorder="1" applyAlignment="1">
      <alignment horizontal="center" vertical="center"/>
    </xf>
    <xf numFmtId="0" fontId="3" fillId="2" borderId="1" xfId="0" applyFont="1" applyFill="1" applyBorder="1" applyAlignment="1">
      <alignment horizontal="center" vertical="center"/>
    </xf>
    <xf numFmtId="9" fontId="9" fillId="0" borderId="8" xfId="2" applyFont="1" applyFill="1" applyBorder="1" applyAlignment="1">
      <alignment horizontal="center" vertical="center"/>
    </xf>
    <xf numFmtId="0" fontId="9" fillId="0" borderId="6" xfId="0" applyFont="1" applyFill="1" applyBorder="1" applyAlignment="1">
      <alignment horizontal="center" vertical="center"/>
    </xf>
    <xf numFmtId="1" fontId="9" fillId="0" borderId="7" xfId="0" applyNumberFormat="1" applyFont="1" applyFill="1" applyBorder="1" applyAlignment="1">
      <alignment horizontal="center" vertical="center"/>
    </xf>
    <xf numFmtId="0" fontId="6" fillId="3" borderId="1" xfId="0" applyFont="1" applyFill="1" applyBorder="1" applyAlignment="1">
      <alignment horizontal="center" vertical="center"/>
    </xf>
    <xf numFmtId="165" fontId="0" fillId="0" borderId="0" xfId="0" applyNumberFormat="1" applyBorder="1" applyAlignment="1">
      <alignment horizontal="center" vertical="center"/>
    </xf>
    <xf numFmtId="0" fontId="10" fillId="2" borderId="2" xfId="0" applyFont="1" applyFill="1" applyBorder="1" applyAlignment="1">
      <alignment horizontal="center" vertical="center" wrapText="1"/>
    </xf>
    <xf numFmtId="0" fontId="0" fillId="0" borderId="0" xfId="0" applyAlignment="1">
      <alignment wrapText="1"/>
    </xf>
    <xf numFmtId="1" fontId="6" fillId="4" borderId="2" xfId="0" applyNumberFormat="1" applyFont="1" applyFill="1" applyBorder="1" applyAlignment="1">
      <alignment horizontal="center" vertical="center"/>
    </xf>
    <xf numFmtId="3" fontId="6" fillId="4" borderId="2" xfId="0" applyNumberFormat="1" applyFont="1" applyFill="1" applyBorder="1" applyAlignment="1">
      <alignment horizontal="center" vertical="center"/>
    </xf>
    <xf numFmtId="1" fontId="6" fillId="5" borderId="2"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3" fontId="8" fillId="6" borderId="1" xfId="0" applyNumberFormat="1" applyFont="1" applyFill="1" applyBorder="1" applyAlignment="1">
      <alignment horizontal="center" vertical="center"/>
    </xf>
    <xf numFmtId="164" fontId="0" fillId="0" borderId="1" xfId="0" applyNumberFormat="1" applyBorder="1" applyAlignment="1">
      <alignment horizontal="center" vertical="center"/>
    </xf>
    <xf numFmtId="3" fontId="0" fillId="0" borderId="1" xfId="0" applyNumberFormat="1" applyBorder="1" applyAlignment="1">
      <alignment horizontal="center" vertical="center"/>
    </xf>
    <xf numFmtId="165" fontId="0" fillId="0" borderId="1" xfId="1" applyNumberFormat="1" applyFont="1" applyBorder="1" applyAlignment="1">
      <alignment horizontal="center" vertical="center"/>
    </xf>
    <xf numFmtId="2" fontId="0" fillId="0" borderId="1" xfId="0" applyNumberFormat="1" applyBorder="1" applyAlignment="1">
      <alignment horizontal="center" vertical="center"/>
    </xf>
    <xf numFmtId="166" fontId="0" fillId="0" borderId="0" xfId="2" applyNumberFormat="1" applyFont="1" applyAlignment="1">
      <alignment horizontal="center" vertical="center"/>
    </xf>
    <xf numFmtId="0" fontId="4" fillId="0" borderId="0" xfId="0" applyFont="1"/>
    <xf numFmtId="0" fontId="11" fillId="0" borderId="1" xfId="0" applyFont="1" applyBorder="1" applyAlignment="1">
      <alignment vertical="center"/>
    </xf>
    <xf numFmtId="0" fontId="1" fillId="0" borderId="1" xfId="0" applyFont="1" applyBorder="1"/>
    <xf numFmtId="0" fontId="0" fillId="0" borderId="1" xfId="0" applyFont="1" applyBorder="1"/>
    <xf numFmtId="0" fontId="0" fillId="0" borderId="1" xfId="0" applyBorder="1"/>
    <xf numFmtId="0" fontId="15" fillId="0" borderId="1" xfId="0" applyFont="1" applyBorder="1" applyAlignment="1">
      <alignment vertical="center"/>
    </xf>
    <xf numFmtId="0" fontId="11" fillId="7" borderId="1" xfId="0" applyFont="1" applyFill="1" applyBorder="1" applyAlignment="1">
      <alignment horizontal="right" vertical="center"/>
    </xf>
    <xf numFmtId="0" fontId="1" fillId="7" borderId="1" xfId="0" applyFont="1" applyFill="1" applyBorder="1"/>
    <xf numFmtId="0" fontId="14" fillId="0" borderId="1" xfId="0" applyFont="1" applyBorder="1" applyAlignment="1">
      <alignment wrapText="1"/>
    </xf>
    <xf numFmtId="0" fontId="16" fillId="0" borderId="1" xfId="0" applyFont="1" applyBorder="1" applyAlignment="1">
      <alignment vertical="center"/>
    </xf>
    <xf numFmtId="0" fontId="0" fillId="0" borderId="1" xfId="0" applyNumberFormat="1" applyFont="1" applyBorder="1"/>
    <xf numFmtId="0" fontId="11" fillId="0" borderId="1" xfId="0" applyFont="1" applyBorder="1" applyAlignment="1">
      <alignment vertical="center" wrapText="1"/>
    </xf>
    <xf numFmtId="0" fontId="14" fillId="0" borderId="1" xfId="0" applyFont="1" applyBorder="1"/>
    <xf numFmtId="0" fontId="12" fillId="0" borderId="1" xfId="0" applyFont="1" applyBorder="1"/>
    <xf numFmtId="0" fontId="11" fillId="7" borderId="1" xfId="0" applyFont="1" applyFill="1" applyBorder="1" applyAlignment="1">
      <alignment vertical="center"/>
    </xf>
    <xf numFmtId="0" fontId="0" fillId="7" borderId="1" xfId="0" applyFont="1" applyFill="1" applyBorder="1"/>
    <xf numFmtId="0" fontId="11" fillId="8" borderId="1" xfId="0" applyFont="1" applyFill="1" applyBorder="1" applyAlignment="1">
      <alignment vertical="center"/>
    </xf>
    <xf numFmtId="0" fontId="0" fillId="8" borderId="1" xfId="0" applyFont="1" applyFill="1" applyBorder="1"/>
    <xf numFmtId="0" fontId="14" fillId="8" borderId="1" xfId="0" applyFont="1" applyFill="1" applyBorder="1"/>
    <xf numFmtId="0" fontId="11" fillId="8" borderId="1" xfId="0" applyFont="1" applyFill="1" applyBorder="1" applyAlignment="1">
      <alignment horizontal="right" vertical="center"/>
    </xf>
    <xf numFmtId="0" fontId="17" fillId="0" borderId="1" xfId="0" applyFont="1" applyBorder="1" applyAlignment="1">
      <alignment vertical="center"/>
    </xf>
    <xf numFmtId="0" fontId="1" fillId="8" borderId="1" xfId="0" applyFont="1" applyFill="1" applyBorder="1"/>
    <xf numFmtId="0" fontId="3" fillId="2" borderId="1" xfId="0" applyFont="1" applyFill="1" applyBorder="1" applyAlignment="1">
      <alignment horizontal="center" vertical="center"/>
    </xf>
    <xf numFmtId="0" fontId="0" fillId="0" borderId="0" xfId="0" applyAlignment="1">
      <alignment horizontal="center"/>
    </xf>
    <xf numFmtId="9" fontId="0" fillId="0" borderId="0" xfId="2" applyFont="1" applyAlignment="1">
      <alignment horizontal="center"/>
    </xf>
    <xf numFmtId="0" fontId="13" fillId="0" borderId="0" xfId="0" applyFont="1"/>
    <xf numFmtId="0" fontId="0" fillId="0" borderId="0" xfId="2" applyNumberFormat="1" applyFont="1" applyAlignment="1">
      <alignment horizontal="center"/>
    </xf>
    <xf numFmtId="0" fontId="1" fillId="0" borderId="1" xfId="0" applyFont="1" applyBorder="1" applyAlignment="1">
      <alignment horizontal="center"/>
    </xf>
    <xf numFmtId="9" fontId="0" fillId="0" borderId="1" xfId="2" applyFont="1" applyBorder="1" applyAlignment="1">
      <alignment horizontal="center" wrapText="1"/>
    </xf>
    <xf numFmtId="0" fontId="0" fillId="0" borderId="1" xfId="2" applyNumberFormat="1" applyFont="1" applyBorder="1" applyAlignment="1">
      <alignment horizontal="center" wrapText="1"/>
    </xf>
    <xf numFmtId="0" fontId="0" fillId="0" borderId="1" xfId="0" applyFont="1" applyBorder="1" applyAlignment="1">
      <alignment horizontal="center"/>
    </xf>
    <xf numFmtId="9" fontId="0" fillId="0" borderId="1" xfId="2" applyFont="1" applyBorder="1" applyAlignment="1">
      <alignment horizontal="center"/>
    </xf>
    <xf numFmtId="0" fontId="13" fillId="0" borderId="1" xfId="0" applyFont="1" applyBorder="1"/>
    <xf numFmtId="0" fontId="0" fillId="0" borderId="1" xfId="2" applyNumberFormat="1" applyFont="1" applyBorder="1" applyAlignment="1">
      <alignment horizontal="center"/>
    </xf>
    <xf numFmtId="0" fontId="1" fillId="7" borderId="1" xfId="0" applyFont="1" applyFill="1" applyBorder="1" applyAlignment="1">
      <alignment horizontal="center"/>
    </xf>
    <xf numFmtId="0" fontId="1" fillId="7" borderId="1" xfId="0" applyFont="1" applyFill="1" applyBorder="1" applyAlignment="1">
      <alignment horizontal="right"/>
    </xf>
    <xf numFmtId="0" fontId="0" fillId="7" borderId="1" xfId="2" applyNumberFormat="1" applyFont="1" applyFill="1" applyBorder="1" applyAlignment="1">
      <alignment horizontal="center"/>
    </xf>
    <xf numFmtId="9" fontId="18" fillId="0" borderId="0" xfId="2" applyFont="1" applyAlignment="1">
      <alignment horizontal="center" vertical="top"/>
    </xf>
    <xf numFmtId="0" fontId="0" fillId="0" borderId="0" xfId="0" applyNumberFormat="1"/>
    <xf numFmtId="0" fontId="0" fillId="0" borderId="1" xfId="0" applyNumberFormat="1" applyFont="1" applyBorder="1" applyAlignment="1">
      <alignment horizontal="center"/>
    </xf>
    <xf numFmtId="9" fontId="18" fillId="0" borderId="0" xfId="2" applyNumberFormat="1" applyFont="1" applyAlignment="1">
      <alignment horizontal="center" vertical="top"/>
    </xf>
    <xf numFmtId="0" fontId="11" fillId="0" borderId="0" xfId="0" applyFont="1" applyBorder="1" applyAlignment="1">
      <alignment vertical="center" wrapText="1"/>
    </xf>
    <xf numFmtId="0" fontId="0" fillId="0" borderId="0" xfId="0" applyFont="1" applyBorder="1" applyAlignment="1">
      <alignment horizontal="center"/>
    </xf>
    <xf numFmtId="0" fontId="0" fillId="0" borderId="0" xfId="0" applyFont="1" applyBorder="1"/>
    <xf numFmtId="9" fontId="0" fillId="0" borderId="0" xfId="2" applyFont="1" applyBorder="1" applyAlignment="1">
      <alignment horizontal="center"/>
    </xf>
    <xf numFmtId="0" fontId="13" fillId="0" borderId="0" xfId="0" applyFont="1" applyBorder="1"/>
    <xf numFmtId="0" fontId="0" fillId="0" borderId="0" xfId="0" applyBorder="1"/>
    <xf numFmtId="0" fontId="0" fillId="0" borderId="0" xfId="2" applyNumberFormat="1" applyFont="1" applyBorder="1" applyAlignment="1">
      <alignment horizontal="center"/>
    </xf>
    <xf numFmtId="0" fontId="11" fillId="0" borderId="0" xfId="0" applyFont="1" applyBorder="1" applyAlignment="1">
      <alignment vertical="center"/>
    </xf>
    <xf numFmtId="0" fontId="14" fillId="0" borderId="0" xfId="0" applyFont="1" applyBorder="1"/>
    <xf numFmtId="9" fontId="14" fillId="0" borderId="0" xfId="2" applyFont="1" applyBorder="1" applyAlignment="1">
      <alignment horizontal="center"/>
    </xf>
    <xf numFmtId="0" fontId="14" fillId="0" borderId="0" xfId="2" applyNumberFormat="1" applyFont="1" applyBorder="1" applyAlignment="1">
      <alignment horizontal="center"/>
    </xf>
    <xf numFmtId="0" fontId="11" fillId="0" borderId="9" xfId="0" applyFont="1" applyBorder="1" applyAlignment="1">
      <alignment vertical="center"/>
    </xf>
    <xf numFmtId="0" fontId="0" fillId="0" borderId="9" xfId="0" applyFont="1" applyBorder="1" applyAlignment="1">
      <alignment horizontal="center"/>
    </xf>
    <xf numFmtId="0" fontId="0" fillId="0" borderId="9" xfId="0" applyFont="1" applyBorder="1"/>
    <xf numFmtId="0" fontId="13" fillId="0" borderId="9" xfId="0" applyFont="1" applyBorder="1"/>
    <xf numFmtId="0" fontId="0" fillId="0" borderId="9" xfId="2" applyNumberFormat="1" applyFont="1" applyBorder="1" applyAlignment="1">
      <alignment horizontal="center"/>
    </xf>
    <xf numFmtId="0" fontId="13" fillId="0" borderId="1" xfId="2" applyNumberFormat="1" applyFont="1" applyBorder="1" applyAlignment="1">
      <alignment horizontal="center"/>
    </xf>
    <xf numFmtId="0" fontId="0" fillId="7" borderId="1" xfId="0" applyFont="1" applyFill="1" applyBorder="1" applyAlignment="1">
      <alignment horizontal="center"/>
    </xf>
    <xf numFmtId="0" fontId="13" fillId="0" borderId="9" xfId="0" applyFont="1" applyBorder="1" applyAlignment="1">
      <alignment wrapText="1"/>
    </xf>
    <xf numFmtId="0" fontId="0" fillId="0" borderId="0" xfId="0" applyNumberFormat="1" applyBorder="1"/>
    <xf numFmtId="0" fontId="1" fillId="0" borderId="0" xfId="0" applyFont="1" applyBorder="1" applyAlignment="1">
      <alignment horizontal="center"/>
    </xf>
    <xf numFmtId="0" fontId="15" fillId="0" borderId="0" xfId="0" applyFont="1" applyBorder="1" applyAlignment="1">
      <alignment vertical="center"/>
    </xf>
    <xf numFmtId="0" fontId="2" fillId="0" borderId="1" xfId="2" applyNumberFormat="1" applyFont="1" applyBorder="1" applyAlignment="1">
      <alignment horizontal="center"/>
    </xf>
    <xf numFmtId="0" fontId="19" fillId="0" borderId="1" xfId="0" applyFont="1" applyBorder="1" applyAlignment="1">
      <alignment vertical="center"/>
    </xf>
    <xf numFmtId="0" fontId="19" fillId="0" borderId="1" xfId="0" applyFont="1" applyBorder="1" applyAlignment="1">
      <alignment horizontal="center"/>
    </xf>
    <xf numFmtId="0" fontId="19" fillId="0" borderId="1" xfId="0" applyFont="1" applyBorder="1"/>
    <xf numFmtId="9" fontId="19" fillId="0" borderId="1" xfId="2" applyFont="1" applyBorder="1" applyAlignment="1">
      <alignment horizontal="center"/>
    </xf>
    <xf numFmtId="0" fontId="20" fillId="0" borderId="1" xfId="0" applyFont="1" applyBorder="1"/>
    <xf numFmtId="0" fontId="21" fillId="0" borderId="0" xfId="0" applyFont="1"/>
    <xf numFmtId="0" fontId="13" fillId="0" borderId="0" xfId="0" applyFont="1" applyBorder="1" applyAlignment="1">
      <alignment wrapText="1"/>
    </xf>
    <xf numFmtId="0" fontId="11" fillId="7" borderId="0" xfId="0" applyFont="1" applyFill="1" applyBorder="1" applyAlignment="1">
      <alignment horizontal="right" vertical="center"/>
    </xf>
    <xf numFmtId="0" fontId="1" fillId="0" borderId="9" xfId="0" applyFont="1" applyBorder="1" applyAlignment="1">
      <alignment horizontal="center"/>
    </xf>
    <xf numFmtId="0" fontId="13" fillId="0" borderId="1" xfId="0" applyFont="1" applyBorder="1" applyAlignment="1">
      <alignment wrapText="1"/>
    </xf>
    <xf numFmtId="9" fontId="13" fillId="0" borderId="1" xfId="2" applyFont="1" applyBorder="1" applyAlignment="1">
      <alignment horizontal="center"/>
    </xf>
    <xf numFmtId="0" fontId="0" fillId="0" borderId="0" xfId="0" applyAlignment="1">
      <alignment horizontal="right"/>
    </xf>
    <xf numFmtId="3" fontId="0" fillId="0" borderId="0" xfId="0" applyNumberFormat="1"/>
    <xf numFmtId="9" fontId="0" fillId="0" borderId="17" xfId="2" applyFont="1" applyBorder="1" applyAlignment="1">
      <alignment horizontal="center" wrapText="1"/>
    </xf>
    <xf numFmtId="3" fontId="0" fillId="0" borderId="1" xfId="0" applyNumberFormat="1" applyBorder="1" applyAlignment="1">
      <alignment horizontal="center"/>
    </xf>
    <xf numFmtId="0" fontId="0" fillId="0" borderId="1" xfId="0" applyBorder="1" applyAlignment="1">
      <alignment horizontal="center"/>
    </xf>
    <xf numFmtId="10" fontId="0" fillId="0" borderId="0" xfId="2" applyNumberFormat="1" applyFont="1"/>
    <xf numFmtId="2" fontId="6" fillId="4" borderId="2" xfId="0" applyNumberFormat="1" applyFont="1" applyFill="1" applyBorder="1" applyAlignment="1">
      <alignment horizontal="center" vertical="center"/>
    </xf>
    <xf numFmtId="0" fontId="14" fillId="0" borderId="0" xfId="0" applyFont="1"/>
    <xf numFmtId="9" fontId="0" fillId="0" borderId="0" xfId="0" applyNumberFormat="1"/>
    <xf numFmtId="3" fontId="1" fillId="0" borderId="1" xfId="0" applyNumberFormat="1" applyFont="1" applyBorder="1" applyAlignment="1">
      <alignment horizontal="center"/>
    </xf>
    <xf numFmtId="164" fontId="0" fillId="0" borderId="1" xfId="0" applyNumberFormat="1" applyBorder="1" applyAlignment="1">
      <alignment horizontal="center"/>
    </xf>
    <xf numFmtId="0" fontId="0" fillId="0" borderId="14" xfId="0" applyBorder="1" applyAlignment="1">
      <alignment horizontal="right"/>
    </xf>
    <xf numFmtId="0" fontId="0" fillId="0" borderId="15" xfId="0" applyBorder="1"/>
    <xf numFmtId="2" fontId="11" fillId="0" borderId="1" xfId="0" applyNumberFormat="1" applyFont="1" applyBorder="1" applyAlignment="1">
      <alignment horizontal="center"/>
    </xf>
    <xf numFmtId="2" fontId="1" fillId="0" borderId="1" xfId="0" applyNumberFormat="1" applyFont="1" applyBorder="1" applyAlignment="1">
      <alignment horizontal="center"/>
    </xf>
    <xf numFmtId="0" fontId="13" fillId="0" borderId="0" xfId="0" applyFont="1" applyAlignment="1">
      <alignment wrapText="1"/>
    </xf>
    <xf numFmtId="0" fontId="20" fillId="0" borderId="1" xfId="0" applyFont="1" applyBorder="1" applyAlignment="1">
      <alignment wrapText="1"/>
    </xf>
    <xf numFmtId="9" fontId="0" fillId="0" borderId="0" xfId="2" applyFont="1" applyAlignment="1">
      <alignment horizontal="center" vertical="center"/>
    </xf>
    <xf numFmtId="0" fontId="1" fillId="0" borderId="0" xfId="0" applyFont="1" applyAlignment="1" applyProtection="1">
      <alignment horizontal="right"/>
    </xf>
    <xf numFmtId="0" fontId="0" fillId="0" borderId="0" xfId="0" applyAlignment="1" applyProtection="1">
      <alignment vertical="center"/>
    </xf>
    <xf numFmtId="3" fontId="1" fillId="0" borderId="1" xfId="0" applyNumberFormat="1" applyFont="1" applyBorder="1" applyAlignment="1" applyProtection="1">
      <alignment horizontal="center" vertical="center"/>
    </xf>
    <xf numFmtId="3" fontId="0" fillId="0" borderId="0" xfId="0" applyNumberFormat="1" applyAlignment="1" applyProtection="1">
      <alignment vertical="center"/>
    </xf>
    <xf numFmtId="0" fontId="0" fillId="0" borderId="15" xfId="0" applyBorder="1" applyAlignment="1" applyProtection="1">
      <alignment vertical="center"/>
    </xf>
    <xf numFmtId="164" fontId="0" fillId="0" borderId="1" xfId="0" applyNumberFormat="1" applyBorder="1" applyAlignment="1" applyProtection="1">
      <alignment horizontal="center" vertical="center"/>
    </xf>
    <xf numFmtId="2" fontId="1" fillId="0" borderId="1" xfId="0" applyNumberFormat="1" applyFont="1" applyBorder="1" applyAlignment="1" applyProtection="1">
      <alignment horizontal="center" vertical="center"/>
    </xf>
    <xf numFmtId="2" fontId="11" fillId="0" borderId="1" xfId="0" applyNumberFormat="1" applyFont="1" applyBorder="1" applyAlignment="1" applyProtection="1">
      <alignment horizontal="center" vertical="center"/>
    </xf>
    <xf numFmtId="0" fontId="13" fillId="0" borderId="1" xfId="0" applyFont="1" applyBorder="1" applyAlignment="1">
      <alignment horizontal="center" vertical="center"/>
    </xf>
    <xf numFmtId="9" fontId="13" fillId="0" borderId="1" xfId="2" applyFont="1" applyBorder="1" applyAlignment="1">
      <alignment horizontal="center" vertical="center"/>
    </xf>
    <xf numFmtId="0" fontId="13" fillId="0" borderId="0" xfId="0" applyFont="1" applyAlignment="1">
      <alignment vertical="center"/>
    </xf>
    <xf numFmtId="0" fontId="23" fillId="7" borderId="1" xfId="0" applyFont="1" applyFill="1" applyBorder="1" applyAlignment="1">
      <alignment horizontal="center" vertical="center"/>
    </xf>
    <xf numFmtId="0" fontId="13" fillId="7" borderId="1" xfId="2" applyNumberFormat="1" applyFont="1" applyFill="1" applyBorder="1" applyAlignment="1">
      <alignment horizontal="center" vertical="center"/>
    </xf>
    <xf numFmtId="9" fontId="24" fillId="0" borderId="0" xfId="2" applyFont="1" applyAlignment="1">
      <alignment horizontal="center" vertical="center"/>
    </xf>
    <xf numFmtId="0" fontId="13" fillId="0" borderId="1" xfId="0" applyNumberFormat="1" applyFont="1" applyBorder="1" applyAlignment="1">
      <alignment horizontal="center" vertical="center"/>
    </xf>
    <xf numFmtId="9" fontId="24" fillId="0" borderId="0" xfId="2" applyNumberFormat="1" applyFont="1" applyAlignment="1">
      <alignment horizontal="center" vertical="center"/>
    </xf>
    <xf numFmtId="0" fontId="13" fillId="0" borderId="0" xfId="0" applyFont="1" applyBorder="1" applyAlignment="1">
      <alignment horizontal="center" vertical="center"/>
    </xf>
    <xf numFmtId="0" fontId="13" fillId="0" borderId="0" xfId="0" applyFont="1" applyBorder="1" applyAlignment="1">
      <alignment vertical="center"/>
    </xf>
    <xf numFmtId="9" fontId="13" fillId="0" borderId="0" xfId="2" applyFont="1" applyBorder="1" applyAlignment="1">
      <alignment horizontal="center" vertical="center"/>
    </xf>
    <xf numFmtId="0" fontId="20" fillId="0" borderId="1" xfId="0" applyFont="1" applyBorder="1" applyAlignment="1">
      <alignment horizontal="center" vertical="center"/>
    </xf>
    <xf numFmtId="9" fontId="20" fillId="0" borderId="1" xfId="2" applyFont="1" applyBorder="1" applyAlignment="1">
      <alignment horizontal="center" vertical="center"/>
    </xf>
    <xf numFmtId="0" fontId="23" fillId="0" borderId="0" xfId="0" applyFont="1" applyBorder="1" applyAlignment="1">
      <alignment horizontal="center" vertical="center"/>
    </xf>
    <xf numFmtId="0" fontId="13" fillId="7" borderId="1" xfId="0" applyFont="1" applyFill="1" applyBorder="1" applyAlignment="1">
      <alignment horizontal="center" vertical="center"/>
    </xf>
    <xf numFmtId="0" fontId="13" fillId="0" borderId="0" xfId="0" applyFont="1" applyAlignment="1">
      <alignment horizontal="center" vertical="center"/>
    </xf>
    <xf numFmtId="0" fontId="13" fillId="7" borderId="1" xfId="0" applyFont="1" applyFill="1" applyBorder="1" applyAlignment="1" applyProtection="1">
      <alignment horizontal="center" vertical="center"/>
      <protection locked="0"/>
    </xf>
    <xf numFmtId="0" fontId="13" fillId="0" borderId="0" xfId="0" applyFont="1" applyAlignment="1" applyProtection="1">
      <alignment horizontal="center" vertical="center"/>
      <protection locked="0"/>
    </xf>
    <xf numFmtId="9" fontId="24" fillId="0" borderId="0" xfId="2" applyFont="1" applyAlignment="1" applyProtection="1">
      <alignment horizontal="center" vertical="center"/>
      <protection locked="0"/>
    </xf>
    <xf numFmtId="3" fontId="13" fillId="0" borderId="1" xfId="0" applyNumberFormat="1" applyFont="1" applyBorder="1" applyAlignment="1" applyProtection="1">
      <alignment horizontal="center" vertical="center"/>
    </xf>
    <xf numFmtId="0" fontId="13" fillId="7" borderId="0" xfId="2" applyNumberFormat="1" applyFont="1" applyFill="1" applyBorder="1" applyAlignment="1">
      <alignment horizontal="center" vertical="center"/>
    </xf>
    <xf numFmtId="0" fontId="13" fillId="0" borderId="0" xfId="0" applyFont="1" applyBorder="1" applyAlignment="1" applyProtection="1">
      <alignment horizontal="center" vertical="center"/>
    </xf>
    <xf numFmtId="9" fontId="25" fillId="0" borderId="0" xfId="2" applyFont="1" applyBorder="1" applyAlignment="1" applyProtection="1">
      <alignment horizontal="center" vertical="center" wrapText="1"/>
    </xf>
    <xf numFmtId="3" fontId="13" fillId="0" borderId="0" xfId="0" applyNumberFormat="1" applyFont="1" applyBorder="1" applyAlignment="1" applyProtection="1">
      <alignment horizontal="center" vertical="center"/>
    </xf>
    <xf numFmtId="3" fontId="1" fillId="0" borderId="0" xfId="0" applyNumberFormat="1" applyFont="1" applyBorder="1" applyAlignment="1" applyProtection="1">
      <alignment horizontal="center" vertical="center"/>
    </xf>
    <xf numFmtId="164" fontId="0" fillId="0" borderId="0" xfId="0" applyNumberFormat="1" applyBorder="1" applyAlignment="1" applyProtection="1">
      <alignment horizontal="center" vertical="center"/>
    </xf>
    <xf numFmtId="2" fontId="1" fillId="0" borderId="0" xfId="0" applyNumberFormat="1" applyFont="1" applyBorder="1" applyAlignment="1" applyProtection="1">
      <alignment horizontal="center" vertical="center"/>
    </xf>
    <xf numFmtId="2" fontId="11" fillId="0" borderId="0" xfId="0" applyNumberFormat="1" applyFont="1" applyBorder="1" applyAlignment="1" applyProtection="1">
      <alignment horizontal="center" vertical="center"/>
    </xf>
    <xf numFmtId="0" fontId="1" fillId="9" borderId="1" xfId="0" applyFont="1" applyFill="1" applyBorder="1" applyAlignment="1">
      <alignment horizontal="center" vertical="center"/>
    </xf>
    <xf numFmtId="9" fontId="7" fillId="9" borderId="17" xfId="2" applyFont="1" applyFill="1" applyBorder="1" applyAlignment="1">
      <alignment horizontal="center" vertical="center" wrapText="1"/>
    </xf>
    <xf numFmtId="0" fontId="25" fillId="10" borderId="2" xfId="0" applyFont="1" applyFill="1" applyBorder="1" applyAlignment="1" applyProtection="1">
      <alignment horizontal="center" vertical="center"/>
    </xf>
    <xf numFmtId="9" fontId="25" fillId="10" borderId="17" xfId="2" applyFont="1" applyFill="1" applyBorder="1" applyAlignment="1" applyProtection="1">
      <alignment horizontal="center" vertical="center" wrapText="1"/>
    </xf>
    <xf numFmtId="0" fontId="1" fillId="9" borderId="1" xfId="0" applyFont="1" applyFill="1" applyBorder="1" applyAlignment="1">
      <alignment wrapText="1"/>
    </xf>
    <xf numFmtId="0" fontId="11" fillId="9" borderId="1" xfId="0" applyFont="1" applyFill="1" applyBorder="1" applyAlignment="1">
      <alignment horizontal="left" vertical="center"/>
    </xf>
    <xf numFmtId="0" fontId="1" fillId="11" borderId="0" xfId="0" applyFont="1" applyFill="1" applyAlignment="1">
      <alignment horizontal="right" wrapText="1"/>
    </xf>
    <xf numFmtId="10" fontId="0" fillId="11" borderId="0" xfId="0" applyNumberFormat="1" applyFill="1"/>
    <xf numFmtId="10" fontId="0" fillId="11" borderId="0" xfId="0" applyNumberFormat="1" applyFill="1" applyAlignment="1">
      <alignment vertical="center"/>
    </xf>
    <xf numFmtId="0" fontId="0" fillId="11" borderId="0" xfId="0" applyFill="1" applyAlignment="1">
      <alignment vertical="center"/>
    </xf>
    <xf numFmtId="0" fontId="1" fillId="11" borderId="0" xfId="0" applyFont="1" applyFill="1" applyAlignment="1">
      <alignment horizontal="center" wrapText="1"/>
    </xf>
    <xf numFmtId="0" fontId="1" fillId="11" borderId="0" xfId="0" applyFont="1" applyFill="1" applyAlignment="1">
      <alignment horizontal="center" vertical="center" wrapText="1"/>
    </xf>
    <xf numFmtId="3" fontId="0" fillId="11" borderId="0" xfId="0" applyNumberFormat="1" applyFill="1" applyAlignment="1">
      <alignment wrapText="1"/>
    </xf>
    <xf numFmtId="0" fontId="0" fillId="11" borderId="0" xfId="0" applyFill="1"/>
    <xf numFmtId="0" fontId="0" fillId="11" borderId="0" xfId="0" applyFill="1" applyAlignment="1">
      <alignment wrapText="1"/>
    </xf>
    <xf numFmtId="0" fontId="0" fillId="11" borderId="0" xfId="2" applyNumberFormat="1" applyFont="1" applyFill="1" applyAlignment="1">
      <alignment horizontal="center" vertical="center"/>
    </xf>
    <xf numFmtId="9" fontId="0" fillId="11" borderId="1" xfId="2" applyNumberFormat="1" applyFont="1" applyFill="1" applyBorder="1" applyAlignment="1">
      <alignment horizontal="center" vertical="center" wrapText="1"/>
    </xf>
    <xf numFmtId="0" fontId="0" fillId="11" borderId="1" xfId="2" applyNumberFormat="1" applyFont="1" applyFill="1" applyBorder="1" applyAlignment="1">
      <alignment horizontal="center" vertical="center"/>
    </xf>
    <xf numFmtId="0" fontId="0" fillId="11" borderId="0" xfId="0" applyNumberFormat="1" applyFill="1" applyAlignment="1">
      <alignment vertical="center"/>
    </xf>
    <xf numFmtId="0" fontId="0" fillId="11" borderId="0" xfId="0" applyFill="1" applyBorder="1"/>
    <xf numFmtId="0" fontId="14" fillId="11" borderId="0" xfId="2" applyNumberFormat="1" applyFont="1" applyFill="1" applyBorder="1" applyAlignment="1">
      <alignment horizontal="center" vertical="center"/>
    </xf>
    <xf numFmtId="0" fontId="0" fillId="11" borderId="9" xfId="2" applyNumberFormat="1" applyFont="1" applyFill="1" applyBorder="1" applyAlignment="1">
      <alignment horizontal="center" vertical="center"/>
    </xf>
    <xf numFmtId="0" fontId="13" fillId="11" borderId="1" xfId="2" applyNumberFormat="1" applyFont="1" applyFill="1" applyBorder="1" applyAlignment="1">
      <alignment horizontal="center" vertical="center"/>
    </xf>
    <xf numFmtId="0" fontId="0" fillId="11" borderId="0" xfId="0" applyNumberFormat="1" applyFill="1" applyBorder="1" applyAlignment="1">
      <alignment vertical="center"/>
    </xf>
    <xf numFmtId="0" fontId="0" fillId="11" borderId="0" xfId="2" applyNumberFormat="1" applyFont="1" applyFill="1" applyBorder="1" applyAlignment="1">
      <alignment horizontal="center" vertical="center"/>
    </xf>
    <xf numFmtId="0" fontId="2" fillId="11" borderId="1" xfId="2" applyNumberFormat="1" applyFont="1" applyFill="1" applyBorder="1" applyAlignment="1">
      <alignment horizontal="center" vertical="center"/>
    </xf>
    <xf numFmtId="0" fontId="21" fillId="11" borderId="0" xfId="0" applyFont="1" applyFill="1"/>
    <xf numFmtId="0" fontId="0" fillId="11" borderId="0" xfId="0" applyFill="1" applyBorder="1" applyAlignment="1">
      <alignment vertical="center"/>
    </xf>
    <xf numFmtId="167" fontId="0" fillId="11" borderId="0" xfId="0" applyNumberFormat="1" applyFill="1" applyAlignment="1">
      <alignment horizontal="center"/>
    </xf>
    <xf numFmtId="167" fontId="0" fillId="11" borderId="0" xfId="0" applyNumberFormat="1" applyFill="1" applyAlignment="1">
      <alignment horizontal="center" vertical="center"/>
    </xf>
    <xf numFmtId="167" fontId="1" fillId="11" borderId="4" xfId="0" applyNumberFormat="1" applyFont="1" applyFill="1" applyBorder="1" applyAlignment="1">
      <alignment horizontal="center" vertical="center"/>
    </xf>
    <xf numFmtId="3" fontId="9" fillId="10" borderId="18" xfId="0" applyNumberFormat="1" applyFont="1" applyFill="1" applyBorder="1" applyAlignment="1" applyProtection="1">
      <alignment horizontal="center" vertical="center"/>
    </xf>
    <xf numFmtId="4" fontId="13" fillId="0" borderId="1" xfId="0" applyNumberFormat="1" applyFont="1" applyBorder="1" applyAlignment="1" applyProtection="1">
      <alignment horizontal="center" vertical="center"/>
    </xf>
    <xf numFmtId="0" fontId="0" fillId="11" borderId="0" xfId="2" applyNumberFormat="1" applyFont="1" applyFill="1" applyAlignment="1">
      <alignment horizontal="center" vertical="center"/>
    </xf>
    <xf numFmtId="9" fontId="0" fillId="0" borderId="0" xfId="2" applyFont="1" applyAlignment="1">
      <alignment horizontal="center" vertical="center"/>
    </xf>
    <xf numFmtId="0" fontId="0" fillId="11" borderId="0" xfId="2" applyNumberFormat="1" applyFont="1" applyFill="1" applyAlignment="1">
      <alignment horizontal="center" vertical="center"/>
    </xf>
    <xf numFmtId="0" fontId="0" fillId="0" borderId="1" xfId="0" applyBorder="1" applyAlignment="1">
      <alignment horizontal="left" wrapText="1"/>
    </xf>
    <xf numFmtId="0" fontId="23" fillId="9" borderId="2" xfId="0" applyFont="1" applyFill="1" applyBorder="1" applyAlignment="1">
      <alignment horizontal="center" vertical="center"/>
    </xf>
    <xf numFmtId="0" fontId="23" fillId="9" borderId="2" xfId="0" applyFont="1" applyFill="1" applyBorder="1" applyAlignment="1">
      <alignment horizontal="center" vertical="center" wrapText="1"/>
    </xf>
    <xf numFmtId="0" fontId="28" fillId="9" borderId="2" xfId="0" applyFont="1" applyFill="1" applyBorder="1" applyAlignment="1">
      <alignment horizontal="center" vertical="center" wrapText="1"/>
    </xf>
    <xf numFmtId="0" fontId="23" fillId="9" borderId="1" xfId="0" applyFont="1" applyFill="1" applyBorder="1" applyAlignment="1">
      <alignment horizontal="center" vertical="center"/>
    </xf>
    <xf numFmtId="0" fontId="4" fillId="0" borderId="0" xfId="0" applyFont="1" applyAlignment="1">
      <alignment horizontal="left"/>
    </xf>
    <xf numFmtId="0" fontId="0" fillId="0" borderId="0" xfId="0" applyAlignment="1">
      <alignment horizontal="left"/>
    </xf>
    <xf numFmtId="0" fontId="15" fillId="0" borderId="1" xfId="0" applyFont="1" applyBorder="1" applyAlignment="1">
      <alignment horizontal="left" vertical="center"/>
    </xf>
    <xf numFmtId="0" fontId="11" fillId="7" borderId="1" xfId="0" applyFont="1" applyFill="1" applyBorder="1" applyAlignment="1">
      <alignment horizontal="left" vertical="center"/>
    </xf>
    <xf numFmtId="0" fontId="16" fillId="0" borderId="1" xfId="0" applyFont="1" applyBorder="1" applyAlignment="1">
      <alignment horizontal="left" vertical="center"/>
    </xf>
    <xf numFmtId="0" fontId="11" fillId="0" borderId="0" xfId="0" applyFont="1" applyBorder="1" applyAlignment="1">
      <alignment horizontal="left" vertical="center"/>
    </xf>
    <xf numFmtId="0" fontId="0" fillId="0" borderId="0" xfId="0" applyFont="1" applyBorder="1" applyAlignment="1">
      <alignment horizontal="left"/>
    </xf>
    <xf numFmtId="0" fontId="15" fillId="0" borderId="0" xfId="0" applyFont="1" applyBorder="1" applyAlignment="1">
      <alignment horizontal="left" vertical="center"/>
    </xf>
    <xf numFmtId="0" fontId="0" fillId="0" borderId="0" xfId="0" applyAlignment="1" applyProtection="1">
      <alignment horizontal="left"/>
      <protection locked="0"/>
    </xf>
    <xf numFmtId="0" fontId="1" fillId="0" borderId="0" xfId="0" applyFont="1" applyAlignment="1" applyProtection="1">
      <alignment horizontal="left"/>
    </xf>
    <xf numFmtId="0" fontId="0" fillId="0" borderId="0" xfId="0" applyAlignment="1" applyProtection="1">
      <alignment horizontal="left"/>
    </xf>
    <xf numFmtId="0" fontId="0" fillId="0" borderId="0" xfId="0" applyFill="1" applyBorder="1" applyAlignment="1" applyProtection="1">
      <alignment horizontal="left"/>
    </xf>
    <xf numFmtId="0" fontId="0" fillId="12" borderId="0" xfId="0" applyFill="1" applyAlignment="1">
      <alignment vertical="top" wrapText="1"/>
    </xf>
    <xf numFmtId="0" fontId="0" fillId="0" borderId="14" xfId="0" applyBorder="1" applyAlignment="1" applyProtection="1">
      <alignment horizontal="right" indent="1"/>
    </xf>
    <xf numFmtId="9" fontId="8" fillId="6" borderId="6" xfId="0" applyNumberFormat="1" applyFont="1" applyFill="1" applyBorder="1" applyAlignment="1" applyProtection="1">
      <alignment horizontal="center" vertical="center"/>
      <protection locked="0"/>
    </xf>
    <xf numFmtId="0" fontId="8" fillId="6" borderId="6" xfId="0" applyFont="1" applyFill="1" applyBorder="1" applyAlignment="1" applyProtection="1">
      <alignment horizontal="center" vertical="center"/>
      <protection locked="0"/>
    </xf>
    <xf numFmtId="0" fontId="8" fillId="6" borderId="7" xfId="0" applyFont="1" applyFill="1" applyBorder="1" applyAlignment="1" applyProtection="1">
      <alignment horizontal="center" vertical="center"/>
      <protection locked="0"/>
    </xf>
    <xf numFmtId="9" fontId="8" fillId="6" borderId="8" xfId="0" applyNumberFormat="1" applyFont="1" applyFill="1" applyBorder="1" applyAlignment="1" applyProtection="1">
      <alignment horizontal="center" vertical="center"/>
      <protection locked="0"/>
    </xf>
    <xf numFmtId="0" fontId="9" fillId="0" borderId="6" xfId="0" applyFont="1" applyFill="1" applyBorder="1" applyAlignment="1" applyProtection="1">
      <alignment horizontal="center" vertical="center"/>
      <protection locked="0"/>
    </xf>
    <xf numFmtId="1" fontId="9" fillId="0" borderId="7" xfId="0" applyNumberFormat="1" applyFont="1" applyFill="1" applyBorder="1" applyAlignment="1" applyProtection="1">
      <alignment horizontal="center" vertical="center"/>
      <protection locked="0"/>
    </xf>
    <xf numFmtId="10" fontId="9" fillId="0" borderId="8" xfId="2" applyNumberFormat="1" applyFont="1" applyFill="1" applyBorder="1" applyAlignment="1" applyProtection="1">
      <alignment horizontal="center" vertical="center"/>
      <protection locked="0"/>
    </xf>
    <xf numFmtId="0" fontId="5" fillId="0" borderId="0" xfId="0" applyFont="1" applyAlignment="1">
      <alignment vertical="center" wrapText="1"/>
    </xf>
    <xf numFmtId="0" fontId="0" fillId="0" borderId="0" xfId="0" applyAlignment="1">
      <alignment horizontal="left" vertical="center"/>
    </xf>
    <xf numFmtId="9" fontId="7" fillId="10" borderId="17" xfId="2" applyFont="1" applyFill="1" applyBorder="1" applyAlignment="1">
      <alignment horizontal="center" vertical="center" wrapText="1"/>
    </xf>
    <xf numFmtId="0" fontId="31" fillId="0" borderId="0" xfId="0" applyFont="1" applyAlignment="1">
      <alignment horizontal="left"/>
    </xf>
    <xf numFmtId="0" fontId="5" fillId="0" borderId="0" xfId="0" applyFont="1" applyAlignment="1">
      <alignment horizontal="left" vertical="center" wrapText="1"/>
    </xf>
    <xf numFmtId="0" fontId="29" fillId="0" borderId="0" xfId="0" applyFont="1" applyAlignment="1">
      <alignment horizontal="left" vertical="center" wrapText="1"/>
    </xf>
    <xf numFmtId="0" fontId="0" fillId="0" borderId="16" xfId="0" applyBorder="1" applyAlignment="1">
      <alignment horizontal="center" vertical="center" wrapText="1"/>
    </xf>
    <xf numFmtId="0" fontId="0" fillId="0" borderId="0" xfId="0" applyAlignment="1">
      <alignment horizontal="center" vertical="center" wrapText="1"/>
    </xf>
    <xf numFmtId="0" fontId="5" fillId="0" borderId="8" xfId="0" applyFont="1" applyBorder="1" applyAlignment="1">
      <alignment horizontal="center" vertical="center"/>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4" fillId="0" borderId="3" xfId="0" applyFont="1" applyFill="1" applyBorder="1" applyAlignment="1">
      <alignment horizontal="center" vertical="center"/>
    </xf>
    <xf numFmtId="0" fontId="4" fillId="0" borderId="4"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10" xfId="0" applyFont="1" applyFill="1" applyBorder="1" applyAlignment="1">
      <alignment horizontal="center" vertical="center"/>
    </xf>
    <xf numFmtId="0" fontId="4" fillId="0" borderId="9" xfId="0" applyFont="1" applyFill="1" applyBorder="1" applyAlignment="1">
      <alignment horizontal="center" vertical="center"/>
    </xf>
    <xf numFmtId="0" fontId="4" fillId="0" borderId="11" xfId="0" applyFont="1" applyFill="1" applyBorder="1" applyAlignment="1">
      <alignment horizontal="center" vertical="center"/>
    </xf>
    <xf numFmtId="0" fontId="3" fillId="2" borderId="1" xfId="0" applyFont="1" applyFill="1" applyBorder="1" applyAlignment="1">
      <alignment horizontal="center" vertical="center"/>
    </xf>
    <xf numFmtId="0" fontId="5" fillId="0" borderId="8" xfId="0" applyFont="1" applyBorder="1" applyAlignment="1">
      <alignment horizontal="center" vertical="center" wrapText="1"/>
    </xf>
    <xf numFmtId="9" fontId="0" fillId="0" borderId="0" xfId="2" applyFont="1" applyAlignment="1">
      <alignment horizontal="center"/>
    </xf>
    <xf numFmtId="0" fontId="0" fillId="0" borderId="0" xfId="2" applyNumberFormat="1" applyFont="1" applyAlignment="1">
      <alignment horizontal="center"/>
    </xf>
    <xf numFmtId="0" fontId="13" fillId="0" borderId="17" xfId="0" applyFont="1" applyBorder="1" applyAlignment="1">
      <alignment horizontal="left" wrapText="1"/>
    </xf>
    <xf numFmtId="0" fontId="13" fillId="0" borderId="2" xfId="0" applyFont="1" applyBorder="1" applyAlignment="1">
      <alignment horizontal="left" wrapText="1"/>
    </xf>
    <xf numFmtId="0" fontId="0" fillId="0" borderId="1" xfId="0" applyBorder="1" applyAlignment="1">
      <alignment horizontal="center" vertical="center"/>
    </xf>
    <xf numFmtId="0" fontId="23" fillId="9" borderId="1" xfId="0" applyFont="1" applyFill="1" applyBorder="1" applyAlignment="1">
      <alignment horizontal="center" vertical="center"/>
    </xf>
    <xf numFmtId="9" fontId="0" fillId="0" borderId="0" xfId="2" applyFont="1" applyAlignment="1">
      <alignment horizontal="center" vertical="center"/>
    </xf>
    <xf numFmtId="0" fontId="0" fillId="11" borderId="0" xfId="2" applyNumberFormat="1" applyFont="1" applyFill="1" applyAlignment="1">
      <alignment horizontal="center" vertical="center"/>
    </xf>
    <xf numFmtId="0" fontId="22" fillId="0" borderId="0" xfId="0" applyFont="1" applyAlignment="1">
      <alignment horizontal="center" vertical="center" wrapText="1"/>
    </xf>
    <xf numFmtId="0" fontId="26" fillId="10" borderId="1" xfId="0" applyFont="1" applyFill="1" applyBorder="1" applyAlignment="1" applyProtection="1">
      <alignment horizontal="center" vertical="center"/>
    </xf>
    <xf numFmtId="0" fontId="0" fillId="12" borderId="0" xfId="0" applyFill="1" applyAlignment="1">
      <alignment horizontal="left" vertical="top" wrapText="1"/>
    </xf>
  </cellXfs>
  <cellStyles count="3">
    <cellStyle name="Comma" xfId="1" builtinId="3"/>
    <cellStyle name="Normal" xfId="0" builtinId="0"/>
    <cellStyle name="Percent" xfId="2" builtinId="5"/>
  </cellStyles>
  <dxfs count="578">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s>
  <tableStyles count="0" defaultTableStyle="TableStyleMedium2" defaultPivotStyle="PivotStyleLight16"/>
  <colors>
    <mruColors>
      <color rgb="FF99CCFF"/>
      <color rgb="FFCCCCFF"/>
      <color rgb="FFCCECFF"/>
      <color rgb="FF00CC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Total Hours Required</a:t>
            </a:r>
            <a:r>
              <a:rPr lang="en-GB" b="1" baseline="0"/>
              <a:t> per Pathway</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'Capacity Calculator OLD'!$I$4</c:f>
              <c:strCache>
                <c:ptCount val="1"/>
                <c:pt idx="0">
                  <c:v>Total Hours for Referrals F2F</c:v>
                </c:pt>
              </c:strCache>
            </c:strRef>
          </c:tx>
          <c:spPr>
            <a:solidFill>
              <a:srgbClr val="92D050"/>
            </a:solidFill>
            <a:ln>
              <a:noFill/>
            </a:ln>
            <a:effectLst/>
          </c:spPr>
          <c:invertIfNegative val="0"/>
          <c:cat>
            <c:strRef>
              <c:f>'Capacity Calculator OLD'!$B$5:$B$16</c:f>
              <c:strCache>
                <c:ptCount val="10"/>
                <c:pt idx="0">
                  <c:v>Screening</c:v>
                </c:pt>
                <c:pt idx="1">
                  <c:v>Standard assessment</c:v>
                </c:pt>
                <c:pt idx="2">
                  <c:v>Additional Opinion ADOS</c:v>
                </c:pt>
                <c:pt idx="3">
                  <c:v>Additional Opinion SLT</c:v>
                </c:pt>
                <c:pt idx="4">
                  <c:v>Additional Opinion Psych</c:v>
                </c:pt>
                <c:pt idx="6">
                  <c:v>Older adolescent</c:v>
                </c:pt>
                <c:pt idx="7">
                  <c:v>Pre-school</c:v>
                </c:pt>
                <c:pt idx="9">
                  <c:v>Cognitive assessment</c:v>
                </c:pt>
              </c:strCache>
            </c:strRef>
          </c:cat>
          <c:val>
            <c:numRef>
              <c:f>'Capacity Calculator OLD'!$I$5:$I$16</c:f>
              <c:numCache>
                <c:formatCode>#,##0_ ;\-#,##0\ </c:formatCode>
                <c:ptCount val="12"/>
                <c:pt idx="0">
                  <c:v>0</c:v>
                </c:pt>
                <c:pt idx="1">
                  <c:v>0</c:v>
                </c:pt>
                <c:pt idx="2">
                  <c:v>0</c:v>
                </c:pt>
                <c:pt idx="3">
                  <c:v>0</c:v>
                </c:pt>
                <c:pt idx="4">
                  <c:v>0</c:v>
                </c:pt>
                <c:pt idx="6">
                  <c:v>0</c:v>
                </c:pt>
                <c:pt idx="7">
                  <c:v>0</c:v>
                </c:pt>
                <c:pt idx="9">
                  <c:v>0</c:v>
                </c:pt>
              </c:numCache>
            </c:numRef>
          </c:val>
          <c:extLst>
            <c:ext xmlns:c16="http://schemas.microsoft.com/office/drawing/2014/chart" uri="{C3380CC4-5D6E-409C-BE32-E72D297353CC}">
              <c16:uniqueId val="{00000000-CC31-45C5-9E11-26FA5B97EA25}"/>
            </c:ext>
          </c:extLst>
        </c:ser>
        <c:ser>
          <c:idx val="1"/>
          <c:order val="1"/>
          <c:tx>
            <c:strRef>
              <c:f>'Capacity Calculator OLD'!$J$4</c:f>
              <c:strCache>
                <c:ptCount val="1"/>
                <c:pt idx="0">
                  <c:v>Total Hours for Referrals Admin</c:v>
                </c:pt>
              </c:strCache>
            </c:strRef>
          </c:tx>
          <c:spPr>
            <a:solidFill>
              <a:schemeClr val="accent4"/>
            </a:solidFill>
            <a:ln>
              <a:noFill/>
            </a:ln>
            <a:effectLst/>
          </c:spPr>
          <c:invertIfNegative val="0"/>
          <c:cat>
            <c:strRef>
              <c:f>'Capacity Calculator OLD'!$B$5:$B$16</c:f>
              <c:strCache>
                <c:ptCount val="10"/>
                <c:pt idx="0">
                  <c:v>Screening</c:v>
                </c:pt>
                <c:pt idx="1">
                  <c:v>Standard assessment</c:v>
                </c:pt>
                <c:pt idx="2">
                  <c:v>Additional Opinion ADOS</c:v>
                </c:pt>
                <c:pt idx="3">
                  <c:v>Additional Opinion SLT</c:v>
                </c:pt>
                <c:pt idx="4">
                  <c:v>Additional Opinion Psych</c:v>
                </c:pt>
                <c:pt idx="6">
                  <c:v>Older adolescent</c:v>
                </c:pt>
                <c:pt idx="7">
                  <c:v>Pre-school</c:v>
                </c:pt>
                <c:pt idx="9">
                  <c:v>Cognitive assessment</c:v>
                </c:pt>
              </c:strCache>
            </c:strRef>
          </c:cat>
          <c:val>
            <c:numRef>
              <c:f>'Capacity Calculator OLD'!$J$5:$J$16</c:f>
              <c:numCache>
                <c:formatCode>#,##0_ ;\-#,##0\ </c:formatCode>
                <c:ptCount val="12"/>
                <c:pt idx="0">
                  <c:v>0</c:v>
                </c:pt>
                <c:pt idx="1">
                  <c:v>0</c:v>
                </c:pt>
                <c:pt idx="2">
                  <c:v>0</c:v>
                </c:pt>
                <c:pt idx="3">
                  <c:v>0</c:v>
                </c:pt>
                <c:pt idx="4">
                  <c:v>0</c:v>
                </c:pt>
                <c:pt idx="6">
                  <c:v>0</c:v>
                </c:pt>
                <c:pt idx="7">
                  <c:v>0</c:v>
                </c:pt>
                <c:pt idx="9">
                  <c:v>0</c:v>
                </c:pt>
              </c:numCache>
            </c:numRef>
          </c:val>
          <c:extLst>
            <c:ext xmlns:c16="http://schemas.microsoft.com/office/drawing/2014/chart" uri="{C3380CC4-5D6E-409C-BE32-E72D297353CC}">
              <c16:uniqueId val="{00000001-CC31-45C5-9E11-26FA5B97EA25}"/>
            </c:ext>
          </c:extLst>
        </c:ser>
        <c:ser>
          <c:idx val="2"/>
          <c:order val="2"/>
          <c:tx>
            <c:strRef>
              <c:f>'Capacity Calculator OLD'!$K$4</c:f>
              <c:strCache>
                <c:ptCount val="1"/>
                <c:pt idx="0">
                  <c:v>Productivity Target Hours (70%)</c:v>
                </c:pt>
              </c:strCache>
            </c:strRef>
          </c:tx>
          <c:spPr>
            <a:solidFill>
              <a:schemeClr val="accent3"/>
            </a:solidFill>
            <a:ln>
              <a:noFill/>
            </a:ln>
            <a:effectLst/>
          </c:spPr>
          <c:invertIfNegative val="0"/>
          <c:cat>
            <c:strRef>
              <c:f>'Capacity Calculator OLD'!$B$5:$B$16</c:f>
              <c:strCache>
                <c:ptCount val="10"/>
                <c:pt idx="0">
                  <c:v>Screening</c:v>
                </c:pt>
                <c:pt idx="1">
                  <c:v>Standard assessment</c:v>
                </c:pt>
                <c:pt idx="2">
                  <c:v>Additional Opinion ADOS</c:v>
                </c:pt>
                <c:pt idx="3">
                  <c:v>Additional Opinion SLT</c:v>
                </c:pt>
                <c:pt idx="4">
                  <c:v>Additional Opinion Psych</c:v>
                </c:pt>
                <c:pt idx="6">
                  <c:v>Older adolescent</c:v>
                </c:pt>
                <c:pt idx="7">
                  <c:v>Pre-school</c:v>
                </c:pt>
                <c:pt idx="9">
                  <c:v>Cognitive assessment</c:v>
                </c:pt>
              </c:strCache>
            </c:strRef>
          </c:cat>
          <c:val>
            <c:numRef>
              <c:f>'Capacity Calculator OLD'!$K$5:$K$16</c:f>
              <c:numCache>
                <c:formatCode>#,##0_ ;\-#,##0\ </c:formatCode>
                <c:ptCount val="12"/>
                <c:pt idx="0">
                  <c:v>0</c:v>
                </c:pt>
                <c:pt idx="1">
                  <c:v>0</c:v>
                </c:pt>
                <c:pt idx="2">
                  <c:v>0</c:v>
                </c:pt>
                <c:pt idx="3">
                  <c:v>0</c:v>
                </c:pt>
                <c:pt idx="4">
                  <c:v>0</c:v>
                </c:pt>
                <c:pt idx="6">
                  <c:v>0</c:v>
                </c:pt>
                <c:pt idx="7">
                  <c:v>0</c:v>
                </c:pt>
                <c:pt idx="9">
                  <c:v>0</c:v>
                </c:pt>
              </c:numCache>
            </c:numRef>
          </c:val>
          <c:extLst>
            <c:ext xmlns:c16="http://schemas.microsoft.com/office/drawing/2014/chart" uri="{C3380CC4-5D6E-409C-BE32-E72D297353CC}">
              <c16:uniqueId val="{00000002-CC31-45C5-9E11-26FA5B97EA25}"/>
            </c:ext>
          </c:extLst>
        </c:ser>
        <c:ser>
          <c:idx val="3"/>
          <c:order val="3"/>
          <c:tx>
            <c:strRef>
              <c:f>'Capacity Calculator OLD'!$L$4</c:f>
              <c:strCache>
                <c:ptCount val="1"/>
                <c:pt idx="0">
                  <c:v>A/L, Sickness &amp; Training</c:v>
                </c:pt>
              </c:strCache>
            </c:strRef>
          </c:tx>
          <c:spPr>
            <a:solidFill>
              <a:srgbClr val="FF7C80"/>
            </a:solidFill>
            <a:ln>
              <a:noFill/>
            </a:ln>
            <a:effectLst/>
          </c:spPr>
          <c:invertIfNegative val="0"/>
          <c:cat>
            <c:strRef>
              <c:f>'Capacity Calculator OLD'!$B$5:$B$16</c:f>
              <c:strCache>
                <c:ptCount val="10"/>
                <c:pt idx="0">
                  <c:v>Screening</c:v>
                </c:pt>
                <c:pt idx="1">
                  <c:v>Standard assessment</c:v>
                </c:pt>
                <c:pt idx="2">
                  <c:v>Additional Opinion ADOS</c:v>
                </c:pt>
                <c:pt idx="3">
                  <c:v>Additional Opinion SLT</c:v>
                </c:pt>
                <c:pt idx="4">
                  <c:v>Additional Opinion Psych</c:v>
                </c:pt>
                <c:pt idx="6">
                  <c:v>Older adolescent</c:v>
                </c:pt>
                <c:pt idx="7">
                  <c:v>Pre-school</c:v>
                </c:pt>
                <c:pt idx="9">
                  <c:v>Cognitive assessment</c:v>
                </c:pt>
              </c:strCache>
            </c:strRef>
          </c:cat>
          <c:val>
            <c:numRef>
              <c:f>'Capacity Calculator OLD'!$L$5:$L$16</c:f>
              <c:numCache>
                <c:formatCode>#,##0_ ;\-#,##0\ </c:formatCode>
                <c:ptCount val="12"/>
                <c:pt idx="0">
                  <c:v>0</c:v>
                </c:pt>
                <c:pt idx="1">
                  <c:v>0</c:v>
                </c:pt>
                <c:pt idx="2">
                  <c:v>0</c:v>
                </c:pt>
                <c:pt idx="3">
                  <c:v>0</c:v>
                </c:pt>
                <c:pt idx="4">
                  <c:v>0</c:v>
                </c:pt>
                <c:pt idx="6">
                  <c:v>0</c:v>
                </c:pt>
                <c:pt idx="7">
                  <c:v>0</c:v>
                </c:pt>
                <c:pt idx="9">
                  <c:v>0</c:v>
                </c:pt>
              </c:numCache>
            </c:numRef>
          </c:val>
          <c:extLst>
            <c:ext xmlns:c16="http://schemas.microsoft.com/office/drawing/2014/chart" uri="{C3380CC4-5D6E-409C-BE32-E72D297353CC}">
              <c16:uniqueId val="{00000003-CC31-45C5-9E11-26FA5B97EA25}"/>
            </c:ext>
          </c:extLst>
        </c:ser>
        <c:dLbls>
          <c:showLegendKey val="0"/>
          <c:showVal val="0"/>
          <c:showCatName val="0"/>
          <c:showSerName val="0"/>
          <c:showPercent val="0"/>
          <c:showBubbleSize val="0"/>
        </c:dLbls>
        <c:gapWidth val="25"/>
        <c:overlap val="100"/>
        <c:axId val="68233088"/>
        <c:axId val="68555904"/>
      </c:barChart>
      <c:catAx>
        <c:axId val="6823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8555904"/>
        <c:crosses val="autoZero"/>
        <c:auto val="1"/>
        <c:lblAlgn val="ctr"/>
        <c:lblOffset val="100"/>
        <c:noMultiLvlLbl val="0"/>
      </c:catAx>
      <c:valAx>
        <c:axId val="68555904"/>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8233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Total Hours Required</a:t>
            </a:r>
            <a:r>
              <a:rPr lang="en-GB" b="1" baseline="0"/>
              <a:t> per Pathway</a:t>
            </a:r>
            <a:endParaRPr lang="en-GB" b="1"/>
          </a:p>
        </c:rich>
      </c:tx>
      <c:overlay val="0"/>
      <c:spPr>
        <a:noFill/>
        <a:ln>
          <a:noFill/>
        </a:ln>
        <a:effectLst/>
      </c:spPr>
    </c:title>
    <c:autoTitleDeleted val="0"/>
    <c:plotArea>
      <c:layout/>
      <c:barChart>
        <c:barDir val="col"/>
        <c:grouping val="stacked"/>
        <c:varyColors val="0"/>
        <c:ser>
          <c:idx val="0"/>
          <c:order val="0"/>
          <c:tx>
            <c:strRef>
              <c:f>'Capacity Calculator STAFF_TYPE'!$I$4</c:f>
              <c:strCache>
                <c:ptCount val="1"/>
                <c:pt idx="0">
                  <c:v>Total Hours for Referrals F2F</c:v>
                </c:pt>
              </c:strCache>
            </c:strRef>
          </c:tx>
          <c:spPr>
            <a:solidFill>
              <a:srgbClr val="92D050"/>
            </a:solidFill>
            <a:ln>
              <a:noFill/>
            </a:ln>
            <a:effectLst/>
          </c:spPr>
          <c:invertIfNegative val="0"/>
          <c:cat>
            <c:strRef>
              <c:f>'Capacity Calculator STAFF_TYPE'!$B$5:$B$16</c:f>
              <c:strCache>
                <c:ptCount val="10"/>
                <c:pt idx="0">
                  <c:v>Screening</c:v>
                </c:pt>
                <c:pt idx="1">
                  <c:v>Standard assessment</c:v>
                </c:pt>
                <c:pt idx="2">
                  <c:v>Additional Opinion ADOS</c:v>
                </c:pt>
                <c:pt idx="3">
                  <c:v>Additional Opinion SLT</c:v>
                </c:pt>
                <c:pt idx="4">
                  <c:v>Additional Opinion Psych</c:v>
                </c:pt>
                <c:pt idx="5">
                  <c:v>Older adolescent</c:v>
                </c:pt>
                <c:pt idx="6">
                  <c:v>Older adolescent 2nd opn</c:v>
                </c:pt>
                <c:pt idx="7">
                  <c:v>Pre-school</c:v>
                </c:pt>
                <c:pt idx="9">
                  <c:v>Cognitive assessment</c:v>
                </c:pt>
              </c:strCache>
            </c:strRef>
          </c:cat>
          <c:val>
            <c:numRef>
              <c:f>'Capacity Calculator STAFF_TYPE'!$I$5:$I$16</c:f>
              <c:numCache>
                <c:formatCode>#,##0_ ;\-#,##0\ </c:formatCode>
                <c:ptCount val="12"/>
                <c:pt idx="0">
                  <c:v>0</c:v>
                </c:pt>
                <c:pt idx="1">
                  <c:v>0</c:v>
                </c:pt>
                <c:pt idx="2">
                  <c:v>0</c:v>
                </c:pt>
                <c:pt idx="3">
                  <c:v>0</c:v>
                </c:pt>
                <c:pt idx="4">
                  <c:v>0</c:v>
                </c:pt>
                <c:pt idx="5">
                  <c:v>0</c:v>
                </c:pt>
                <c:pt idx="6">
                  <c:v>0</c:v>
                </c:pt>
                <c:pt idx="7">
                  <c:v>0</c:v>
                </c:pt>
                <c:pt idx="9">
                  <c:v>0</c:v>
                </c:pt>
              </c:numCache>
            </c:numRef>
          </c:val>
          <c:extLst>
            <c:ext xmlns:c16="http://schemas.microsoft.com/office/drawing/2014/chart" uri="{C3380CC4-5D6E-409C-BE32-E72D297353CC}">
              <c16:uniqueId val="{00000000-87CA-46F4-9B8B-95474C0F26D9}"/>
            </c:ext>
          </c:extLst>
        </c:ser>
        <c:ser>
          <c:idx val="1"/>
          <c:order val="1"/>
          <c:tx>
            <c:strRef>
              <c:f>'Capacity Calculator STAFF_TYPE'!$J$4</c:f>
              <c:strCache>
                <c:ptCount val="1"/>
                <c:pt idx="0">
                  <c:v>Total Hours for Referrals Admin</c:v>
                </c:pt>
              </c:strCache>
            </c:strRef>
          </c:tx>
          <c:spPr>
            <a:solidFill>
              <a:schemeClr val="accent4"/>
            </a:solidFill>
            <a:ln>
              <a:noFill/>
            </a:ln>
            <a:effectLst/>
          </c:spPr>
          <c:invertIfNegative val="0"/>
          <c:cat>
            <c:strRef>
              <c:f>'Capacity Calculator STAFF_TYPE'!$B$5:$B$16</c:f>
              <c:strCache>
                <c:ptCount val="10"/>
                <c:pt idx="0">
                  <c:v>Screening</c:v>
                </c:pt>
                <c:pt idx="1">
                  <c:v>Standard assessment</c:v>
                </c:pt>
                <c:pt idx="2">
                  <c:v>Additional Opinion ADOS</c:v>
                </c:pt>
                <c:pt idx="3">
                  <c:v>Additional Opinion SLT</c:v>
                </c:pt>
                <c:pt idx="4">
                  <c:v>Additional Opinion Psych</c:v>
                </c:pt>
                <c:pt idx="5">
                  <c:v>Older adolescent</c:v>
                </c:pt>
                <c:pt idx="6">
                  <c:v>Older adolescent 2nd opn</c:v>
                </c:pt>
                <c:pt idx="7">
                  <c:v>Pre-school</c:v>
                </c:pt>
                <c:pt idx="9">
                  <c:v>Cognitive assessment</c:v>
                </c:pt>
              </c:strCache>
            </c:strRef>
          </c:cat>
          <c:val>
            <c:numRef>
              <c:f>'Capacity Calculator STAFF_TYPE'!$J$5:$J$16</c:f>
              <c:numCache>
                <c:formatCode>#,##0_ ;\-#,##0\ </c:formatCode>
                <c:ptCount val="12"/>
                <c:pt idx="0">
                  <c:v>0</c:v>
                </c:pt>
                <c:pt idx="1">
                  <c:v>0</c:v>
                </c:pt>
                <c:pt idx="2">
                  <c:v>0</c:v>
                </c:pt>
                <c:pt idx="3">
                  <c:v>0</c:v>
                </c:pt>
                <c:pt idx="4">
                  <c:v>0</c:v>
                </c:pt>
                <c:pt idx="5">
                  <c:v>0</c:v>
                </c:pt>
                <c:pt idx="6">
                  <c:v>0</c:v>
                </c:pt>
                <c:pt idx="7">
                  <c:v>0</c:v>
                </c:pt>
                <c:pt idx="9">
                  <c:v>0</c:v>
                </c:pt>
              </c:numCache>
            </c:numRef>
          </c:val>
          <c:extLst>
            <c:ext xmlns:c16="http://schemas.microsoft.com/office/drawing/2014/chart" uri="{C3380CC4-5D6E-409C-BE32-E72D297353CC}">
              <c16:uniqueId val="{00000001-87CA-46F4-9B8B-95474C0F26D9}"/>
            </c:ext>
          </c:extLst>
        </c:ser>
        <c:ser>
          <c:idx val="2"/>
          <c:order val="2"/>
          <c:tx>
            <c:strRef>
              <c:f>'Capacity Calculator STAFF_TYPE'!$K$4</c:f>
              <c:strCache>
                <c:ptCount val="1"/>
                <c:pt idx="0">
                  <c:v>Productivity Target Hours (70%)</c:v>
                </c:pt>
              </c:strCache>
            </c:strRef>
          </c:tx>
          <c:spPr>
            <a:solidFill>
              <a:schemeClr val="accent3"/>
            </a:solidFill>
            <a:ln>
              <a:noFill/>
            </a:ln>
            <a:effectLst/>
          </c:spPr>
          <c:invertIfNegative val="0"/>
          <c:cat>
            <c:strRef>
              <c:f>'Capacity Calculator STAFF_TYPE'!$B$5:$B$16</c:f>
              <c:strCache>
                <c:ptCount val="10"/>
                <c:pt idx="0">
                  <c:v>Screening</c:v>
                </c:pt>
                <c:pt idx="1">
                  <c:v>Standard assessment</c:v>
                </c:pt>
                <c:pt idx="2">
                  <c:v>Additional Opinion ADOS</c:v>
                </c:pt>
                <c:pt idx="3">
                  <c:v>Additional Opinion SLT</c:v>
                </c:pt>
                <c:pt idx="4">
                  <c:v>Additional Opinion Psych</c:v>
                </c:pt>
                <c:pt idx="5">
                  <c:v>Older adolescent</c:v>
                </c:pt>
                <c:pt idx="6">
                  <c:v>Older adolescent 2nd opn</c:v>
                </c:pt>
                <c:pt idx="7">
                  <c:v>Pre-school</c:v>
                </c:pt>
                <c:pt idx="9">
                  <c:v>Cognitive assessment</c:v>
                </c:pt>
              </c:strCache>
            </c:strRef>
          </c:cat>
          <c:val>
            <c:numRef>
              <c:f>'Capacity Calculator STAFF_TYPE'!$K$5:$K$16</c:f>
              <c:numCache>
                <c:formatCode>#,##0_ ;\-#,##0\ </c:formatCode>
                <c:ptCount val="12"/>
                <c:pt idx="0">
                  <c:v>0</c:v>
                </c:pt>
                <c:pt idx="1">
                  <c:v>908.70000000000027</c:v>
                </c:pt>
                <c:pt idx="2">
                  <c:v>417.21428571428578</c:v>
                </c:pt>
                <c:pt idx="3">
                  <c:v>216.96428571428578</c:v>
                </c:pt>
                <c:pt idx="4">
                  <c:v>0</c:v>
                </c:pt>
                <c:pt idx="5">
                  <c:v>24.107142857142861</c:v>
                </c:pt>
                <c:pt idx="6">
                  <c:v>40.5</c:v>
                </c:pt>
                <c:pt idx="7">
                  <c:v>110.89285714285717</c:v>
                </c:pt>
                <c:pt idx="9">
                  <c:v>0</c:v>
                </c:pt>
              </c:numCache>
            </c:numRef>
          </c:val>
          <c:extLst>
            <c:ext xmlns:c16="http://schemas.microsoft.com/office/drawing/2014/chart" uri="{C3380CC4-5D6E-409C-BE32-E72D297353CC}">
              <c16:uniqueId val="{00000002-87CA-46F4-9B8B-95474C0F26D9}"/>
            </c:ext>
          </c:extLst>
        </c:ser>
        <c:ser>
          <c:idx val="3"/>
          <c:order val="3"/>
          <c:tx>
            <c:strRef>
              <c:f>'Capacity Calculator STAFF_TYPE'!$L$4</c:f>
              <c:strCache>
                <c:ptCount val="1"/>
                <c:pt idx="0">
                  <c:v>A/L, Sickness &amp; Training</c:v>
                </c:pt>
              </c:strCache>
            </c:strRef>
          </c:tx>
          <c:spPr>
            <a:solidFill>
              <a:srgbClr val="FF7C80"/>
            </a:solidFill>
            <a:ln>
              <a:noFill/>
            </a:ln>
            <a:effectLst/>
          </c:spPr>
          <c:invertIfNegative val="0"/>
          <c:cat>
            <c:strRef>
              <c:f>'Capacity Calculator STAFF_TYPE'!$B$5:$B$16</c:f>
              <c:strCache>
                <c:ptCount val="10"/>
                <c:pt idx="0">
                  <c:v>Screening</c:v>
                </c:pt>
                <c:pt idx="1">
                  <c:v>Standard assessment</c:v>
                </c:pt>
                <c:pt idx="2">
                  <c:v>Additional Opinion ADOS</c:v>
                </c:pt>
                <c:pt idx="3">
                  <c:v>Additional Opinion SLT</c:v>
                </c:pt>
                <c:pt idx="4">
                  <c:v>Additional Opinion Psych</c:v>
                </c:pt>
                <c:pt idx="5">
                  <c:v>Older adolescent</c:v>
                </c:pt>
                <c:pt idx="6">
                  <c:v>Older adolescent 2nd opn</c:v>
                </c:pt>
                <c:pt idx="7">
                  <c:v>Pre-school</c:v>
                </c:pt>
                <c:pt idx="9">
                  <c:v>Cognitive assessment</c:v>
                </c:pt>
              </c:strCache>
            </c:strRef>
          </c:cat>
          <c:val>
            <c:numRef>
              <c:f>'Capacity Calculator STAFF_TYPE'!$L$5:$L$16</c:f>
              <c:numCache>
                <c:formatCode>#,##0_ ;\-#,##0\ </c:formatCode>
                <c:ptCount val="12"/>
                <c:pt idx="0">
                  <c:v>0</c:v>
                </c:pt>
                <c:pt idx="1">
                  <c:v>764.54527938342972</c:v>
                </c:pt>
                <c:pt idx="2">
                  <c:v>351.02807597027254</c:v>
                </c:pt>
                <c:pt idx="3">
                  <c:v>182.54541701073492</c:v>
                </c:pt>
                <c:pt idx="4">
                  <c:v>0</c:v>
                </c:pt>
                <c:pt idx="5">
                  <c:v>20.282824112303885</c:v>
                </c:pt>
                <c:pt idx="6">
                  <c:v>34.075144508670519</c:v>
                </c:pt>
                <c:pt idx="7">
                  <c:v>93.300990916597868</c:v>
                </c:pt>
                <c:pt idx="9">
                  <c:v>0</c:v>
                </c:pt>
              </c:numCache>
            </c:numRef>
          </c:val>
          <c:extLst>
            <c:ext xmlns:c16="http://schemas.microsoft.com/office/drawing/2014/chart" uri="{C3380CC4-5D6E-409C-BE32-E72D297353CC}">
              <c16:uniqueId val="{00000003-87CA-46F4-9B8B-95474C0F26D9}"/>
            </c:ext>
          </c:extLst>
        </c:ser>
        <c:dLbls>
          <c:showLegendKey val="0"/>
          <c:showVal val="0"/>
          <c:showCatName val="0"/>
          <c:showSerName val="0"/>
          <c:showPercent val="0"/>
          <c:showBubbleSize val="0"/>
        </c:dLbls>
        <c:gapWidth val="25"/>
        <c:overlap val="100"/>
        <c:axId val="67684992"/>
        <c:axId val="67715456"/>
      </c:barChart>
      <c:catAx>
        <c:axId val="6768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7715456"/>
        <c:crosses val="autoZero"/>
        <c:auto val="1"/>
        <c:lblAlgn val="ctr"/>
        <c:lblOffset val="100"/>
        <c:noMultiLvlLbl val="0"/>
      </c:catAx>
      <c:valAx>
        <c:axId val="67715456"/>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7684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28576</xdr:colOff>
      <xdr:row>1</xdr:row>
      <xdr:rowOff>28575</xdr:rowOff>
    </xdr:from>
    <xdr:to>
      <xdr:col>1</xdr:col>
      <xdr:colOff>1064631</xdr:colOff>
      <xdr:row>2</xdr:row>
      <xdr:rowOff>76200</xdr:rowOff>
    </xdr:to>
    <xdr:pic>
      <xdr:nvPicPr>
        <xdr:cNvPr id="2" name="irc_mi" descr="https://d32dlma8s2oaxt.cloudfront.net/getasset/c414b144-6a65-4c4c-9511-791b59310359/">
          <a:extLst>
            <a:ext uri="{FF2B5EF4-FFF2-40B4-BE49-F238E27FC236}">
              <a16:creationId xmlns:a16="http://schemas.microsoft.com/office/drawing/2014/main" id="{00000000-0008-0000-0100-000002000000}"/>
            </a:ext>
          </a:extLst>
        </xdr:cNvPr>
        <xdr:cNvPicPr>
          <a:picLocks noChangeAspect="1" noChangeArrowheads="1"/>
        </xdr:cNvPicPr>
      </xdr:nvPicPr>
      <xdr:blipFill rotWithShape="1">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l="14144" t="32478" r="4276" b="30497"/>
        <a:stretch/>
      </xdr:blipFill>
      <xdr:spPr bwMode="auto">
        <a:xfrm>
          <a:off x="638176" y="219075"/>
          <a:ext cx="103605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285750</xdr:colOff>
      <xdr:row>1</xdr:row>
      <xdr:rowOff>57150</xdr:rowOff>
    </xdr:from>
    <xdr:to>
      <xdr:col>7</xdr:col>
      <xdr:colOff>1136277</xdr:colOff>
      <xdr:row>2</xdr:row>
      <xdr:rowOff>68392</xdr:rowOff>
    </xdr:to>
    <xdr:pic>
      <xdr:nvPicPr>
        <xdr:cNvPr id="3" name="Picture 2" descr="logo - 420RGB.jpg.jpg">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8458200" y="247650"/>
          <a:ext cx="850527" cy="201742"/>
        </a:xfrm>
        <a:prstGeom prst="rect">
          <a:avLst/>
        </a:prstGeom>
        <a:noFill/>
        <a:ln w="9525">
          <a:noFill/>
          <a:miter lim="800000"/>
          <a:headEnd/>
          <a:tailEnd/>
        </a:ln>
      </xdr:spPr>
    </xdr:pic>
    <xdr:clientData/>
  </xdr:twoCellAnchor>
  <xdr:twoCellAnchor>
    <xdr:from>
      <xdr:col>5</xdr:col>
      <xdr:colOff>423182</xdr:colOff>
      <xdr:row>18</xdr:row>
      <xdr:rowOff>25172</xdr:rowOff>
    </xdr:from>
    <xdr:to>
      <xdr:col>8</xdr:col>
      <xdr:colOff>299356</xdr:colOff>
      <xdr:row>32</xdr:row>
      <xdr:rowOff>163286</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28576</xdr:colOff>
      <xdr:row>1</xdr:row>
      <xdr:rowOff>28575</xdr:rowOff>
    </xdr:from>
    <xdr:to>
      <xdr:col>1</xdr:col>
      <xdr:colOff>1064631</xdr:colOff>
      <xdr:row>2</xdr:row>
      <xdr:rowOff>76200</xdr:rowOff>
    </xdr:to>
    <xdr:pic>
      <xdr:nvPicPr>
        <xdr:cNvPr id="2" name="irc_mi" descr="https://d32dlma8s2oaxt.cloudfront.net/getasset/c414b144-6a65-4c4c-9511-791b59310359/">
          <a:extLst>
            <a:ext uri="{FF2B5EF4-FFF2-40B4-BE49-F238E27FC236}">
              <a16:creationId xmlns:a16="http://schemas.microsoft.com/office/drawing/2014/main" id="{00000000-0008-0000-0400-000002000000}"/>
            </a:ext>
          </a:extLst>
        </xdr:cNvPr>
        <xdr:cNvPicPr>
          <a:picLocks noChangeAspect="1" noChangeArrowheads="1"/>
        </xdr:cNvPicPr>
      </xdr:nvPicPr>
      <xdr:blipFill rotWithShape="1">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l="14144" t="32478" r="4276" b="30497"/>
        <a:stretch/>
      </xdr:blipFill>
      <xdr:spPr bwMode="auto">
        <a:xfrm>
          <a:off x="653416" y="211455"/>
          <a:ext cx="1036055" cy="230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285750</xdr:colOff>
      <xdr:row>1</xdr:row>
      <xdr:rowOff>57150</xdr:rowOff>
    </xdr:from>
    <xdr:to>
      <xdr:col>7</xdr:col>
      <xdr:colOff>1136277</xdr:colOff>
      <xdr:row>2</xdr:row>
      <xdr:rowOff>68392</xdr:rowOff>
    </xdr:to>
    <xdr:pic>
      <xdr:nvPicPr>
        <xdr:cNvPr id="3" name="Picture 2" descr="logo - 420RGB.jpg.jpg">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9193530" y="240030"/>
          <a:ext cx="850527" cy="194122"/>
        </a:xfrm>
        <a:prstGeom prst="rect">
          <a:avLst/>
        </a:prstGeom>
        <a:noFill/>
        <a:ln w="9525">
          <a:noFill/>
          <a:miter lim="800000"/>
          <a:headEnd/>
          <a:tailEnd/>
        </a:ln>
      </xdr:spPr>
    </xdr:pic>
    <xdr:clientData/>
  </xdr:twoCellAnchor>
  <xdr:twoCellAnchor>
    <xdr:from>
      <xdr:col>5</xdr:col>
      <xdr:colOff>423182</xdr:colOff>
      <xdr:row>18</xdr:row>
      <xdr:rowOff>25172</xdr:rowOff>
    </xdr:from>
    <xdr:to>
      <xdr:col>8</xdr:col>
      <xdr:colOff>299356</xdr:colOff>
      <xdr:row>32</xdr:row>
      <xdr:rowOff>163286</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Y30"/>
  <sheetViews>
    <sheetView showGridLines="0" view="pageBreakPreview" zoomScale="60" zoomScaleNormal="80" workbookViewId="0">
      <selection activeCell="B19" sqref="B19:K19"/>
    </sheetView>
  </sheetViews>
  <sheetFormatPr defaultColWidth="9.109375" defaultRowHeight="14.4" x14ac:dyDescent="0.3"/>
  <cols>
    <col min="1" max="1" width="9.109375" style="2"/>
    <col min="2" max="2" width="32.44140625" style="2" customWidth="1"/>
    <col min="3" max="8" width="17.6640625" style="2" customWidth="1"/>
    <col min="9" max="12" width="12.109375" style="2" customWidth="1"/>
    <col min="13" max="13" width="1.6640625" style="2" customWidth="1"/>
    <col min="14" max="16384" width="9.109375" style="2"/>
  </cols>
  <sheetData>
    <row r="2" spans="2:25" x14ac:dyDescent="0.3">
      <c r="B2" s="240" t="s">
        <v>35</v>
      </c>
      <c r="C2" s="241"/>
      <c r="D2" s="241"/>
      <c r="E2" s="241"/>
      <c r="F2" s="241"/>
      <c r="G2" s="241"/>
      <c r="H2" s="242"/>
      <c r="I2" s="233" t="s">
        <v>32</v>
      </c>
      <c r="J2" s="234"/>
      <c r="K2" s="234"/>
      <c r="L2" s="234"/>
      <c r="N2" s="35">
        <f>31/550</f>
        <v>5.6363636363636366E-2</v>
      </c>
    </row>
    <row r="3" spans="2:25" x14ac:dyDescent="0.3">
      <c r="B3" s="243"/>
      <c r="C3" s="244"/>
      <c r="D3" s="244"/>
      <c r="E3" s="244"/>
      <c r="F3" s="244"/>
      <c r="G3" s="244"/>
      <c r="H3" s="245"/>
      <c r="I3" s="233"/>
      <c r="J3" s="234"/>
      <c r="K3" s="234"/>
      <c r="L3" s="234"/>
      <c r="S3" s="2">
        <f>X3+U3</f>
        <v>529</v>
      </c>
      <c r="U3" s="2">
        <f>V3*12</f>
        <v>528</v>
      </c>
      <c r="V3" s="2">
        <v>44</v>
      </c>
      <c r="X3" s="2">
        <v>1</v>
      </c>
    </row>
    <row r="4" spans="2:25" s="3" customFormat="1" ht="48.6" customHeight="1" x14ac:dyDescent="0.3">
      <c r="B4" s="4" t="s">
        <v>0</v>
      </c>
      <c r="C4" s="5" t="s">
        <v>25</v>
      </c>
      <c r="D4" s="5" t="s">
        <v>1</v>
      </c>
      <c r="E4" s="5" t="s">
        <v>2</v>
      </c>
      <c r="F4" s="5" t="str">
        <f>"Productivity Target Hours ("&amp;E21*100&amp;"%)"</f>
        <v>Productivity Target Hours (70%)</v>
      </c>
      <c r="G4" s="5" t="s">
        <v>4</v>
      </c>
      <c r="H4" s="5" t="s">
        <v>3</v>
      </c>
      <c r="I4" s="24" t="str">
        <f>E4&amp;" F2F"</f>
        <v>Total Hours for Referrals F2F</v>
      </c>
      <c r="J4" s="24" t="str">
        <f>E4&amp;" Admin"</f>
        <v>Total Hours for Referrals Admin</v>
      </c>
      <c r="K4" s="24" t="str">
        <f>F4</f>
        <v>Productivity Target Hours (70%)</v>
      </c>
      <c r="L4" s="24" t="str">
        <f>RIGHT(G4,24)</f>
        <v>A/L, Sickness &amp; Training</v>
      </c>
      <c r="N4"/>
      <c r="O4"/>
      <c r="P4"/>
      <c r="Q4"/>
      <c r="R4"/>
      <c r="S4"/>
    </row>
    <row r="5" spans="2:25" s="3" customFormat="1" ht="18" customHeight="1" x14ac:dyDescent="0.3">
      <c r="B5" s="22" t="s">
        <v>33</v>
      </c>
      <c r="C5" s="30">
        <f>S3</f>
        <v>529</v>
      </c>
      <c r="D5" s="31" t="e">
        <f>VLOOKUP($B5,#REF!,10,FALSE)/60</f>
        <v>#REF!</v>
      </c>
      <c r="E5" s="32" t="e">
        <f t="shared" ref="E5:E12" si="0">D5*C5</f>
        <v>#REF!</v>
      </c>
      <c r="F5" s="33" t="e">
        <f t="shared" ref="F5:F12" si="1">E5/$E$21</f>
        <v>#REF!</v>
      </c>
      <c r="G5" s="33" t="e">
        <f t="shared" ref="G5:G12" si="2">F5/$E$30</f>
        <v>#REF!</v>
      </c>
      <c r="H5" s="31" t="e">
        <f>G5/37.5/52</f>
        <v>#REF!</v>
      </c>
      <c r="I5" s="33" t="e">
        <f>#REF!*C5</f>
        <v>#REF!</v>
      </c>
      <c r="J5" s="33" t="e">
        <f t="shared" ref="J5:J14" si="3">E5-I5</f>
        <v>#REF!</v>
      </c>
      <c r="K5" s="33" t="e">
        <f t="shared" ref="K5:L12" si="4">F5-E5</f>
        <v>#REF!</v>
      </c>
      <c r="L5" s="33" t="e">
        <f t="shared" si="4"/>
        <v>#REF!</v>
      </c>
      <c r="N5"/>
      <c r="O5">
        <v>550</v>
      </c>
      <c r="P5"/>
      <c r="Q5"/>
      <c r="R5"/>
      <c r="S5"/>
    </row>
    <row r="6" spans="2:25" s="3" customFormat="1" ht="18" customHeight="1" x14ac:dyDescent="0.3">
      <c r="B6" s="22" t="s">
        <v>26</v>
      </c>
      <c r="C6" s="30">
        <f>INT($C$5*S6)</f>
        <v>364</v>
      </c>
      <c r="D6" s="31" t="e">
        <f>VLOOKUP($B6,#REF!,10,FALSE)/60</f>
        <v>#REF!</v>
      </c>
      <c r="E6" s="32" t="e">
        <f t="shared" si="0"/>
        <v>#REF!</v>
      </c>
      <c r="F6" s="33" t="e">
        <f t="shared" si="1"/>
        <v>#REF!</v>
      </c>
      <c r="G6" s="33" t="e">
        <f t="shared" si="2"/>
        <v>#REF!</v>
      </c>
      <c r="H6" s="31" t="e">
        <f t="shared" ref="H6:H12" si="5">G6/37.5/52</f>
        <v>#REF!</v>
      </c>
      <c r="I6" s="33" t="e">
        <f>#REF!*C6</f>
        <v>#REF!</v>
      </c>
      <c r="J6" s="33" t="e">
        <f t="shared" si="3"/>
        <v>#REF!</v>
      </c>
      <c r="K6" s="33" t="e">
        <f t="shared" si="4"/>
        <v>#REF!</v>
      </c>
      <c r="L6" s="33" t="e">
        <f t="shared" si="4"/>
        <v>#REF!</v>
      </c>
      <c r="N6"/>
      <c r="O6">
        <v>380</v>
      </c>
      <c r="P6">
        <f>C6/$C$5</f>
        <v>0.68809073724007563</v>
      </c>
      <c r="Q6"/>
      <c r="R6"/>
      <c r="S6">
        <v>0.68924302788844627</v>
      </c>
      <c r="T6" s="3">
        <f>INT($S$3*S6)</f>
        <v>364</v>
      </c>
    </row>
    <row r="7" spans="2:25" s="3" customFormat="1" ht="18" customHeight="1" x14ac:dyDescent="0.3">
      <c r="B7" s="22" t="s">
        <v>28</v>
      </c>
      <c r="C7" s="30">
        <f t="shared" ref="C7:C14" si="6">INT($C$5*S7)</f>
        <v>177</v>
      </c>
      <c r="D7" s="31" t="e">
        <f>VLOOKUP($B7,#REF!,10,FALSE)/60</f>
        <v>#REF!</v>
      </c>
      <c r="E7" s="32" t="e">
        <f t="shared" si="0"/>
        <v>#REF!</v>
      </c>
      <c r="F7" s="33" t="e">
        <f t="shared" si="1"/>
        <v>#REF!</v>
      </c>
      <c r="G7" s="33" t="e">
        <f t="shared" si="2"/>
        <v>#REF!</v>
      </c>
      <c r="H7" s="31" t="e">
        <f t="shared" si="5"/>
        <v>#REF!</v>
      </c>
      <c r="I7" s="33" t="e">
        <f>#REF!*C7</f>
        <v>#REF!</v>
      </c>
      <c r="J7" s="33" t="e">
        <f t="shared" si="3"/>
        <v>#REF!</v>
      </c>
      <c r="K7" s="33" t="e">
        <f t="shared" si="4"/>
        <v>#REF!</v>
      </c>
      <c r="L7" s="33" t="e">
        <f t="shared" si="4"/>
        <v>#REF!</v>
      </c>
      <c r="N7"/>
      <c r="O7">
        <v>184.1</v>
      </c>
      <c r="P7">
        <f t="shared" ref="P7:P14" si="7">C7/$C$5</f>
        <v>0.33459357277882795</v>
      </c>
      <c r="Q7"/>
      <c r="R7"/>
      <c r="S7">
        <v>0.33466135458167329</v>
      </c>
      <c r="T7" s="3">
        <f t="shared" ref="T7:T14" si="8">INT($S$3*S7)</f>
        <v>177</v>
      </c>
    </row>
    <row r="8" spans="2:25" s="3" customFormat="1" ht="18" customHeight="1" x14ac:dyDescent="0.3">
      <c r="B8" s="22" t="s">
        <v>29</v>
      </c>
      <c r="C8" s="30">
        <f t="shared" si="6"/>
        <v>75</v>
      </c>
      <c r="D8" s="31" t="e">
        <f>VLOOKUP($B8,#REF!,10,FALSE)/60</f>
        <v>#REF!</v>
      </c>
      <c r="E8" s="32" t="e">
        <f t="shared" si="0"/>
        <v>#REF!</v>
      </c>
      <c r="F8" s="33" t="e">
        <f t="shared" si="1"/>
        <v>#REF!</v>
      </c>
      <c r="G8" s="33" t="e">
        <f t="shared" si="2"/>
        <v>#REF!</v>
      </c>
      <c r="H8" s="34" t="e">
        <f t="shared" si="5"/>
        <v>#REF!</v>
      </c>
      <c r="I8" s="33" t="e">
        <f>#REF!*C8</f>
        <v>#REF!</v>
      </c>
      <c r="J8" s="33" t="e">
        <f t="shared" si="3"/>
        <v>#REF!</v>
      </c>
      <c r="K8" s="33" t="e">
        <f t="shared" si="4"/>
        <v>#REF!</v>
      </c>
      <c r="L8" s="33" t="e">
        <f t="shared" si="4"/>
        <v>#REF!</v>
      </c>
      <c r="N8"/>
      <c r="O8">
        <v>78.899999999999991</v>
      </c>
      <c r="P8">
        <f t="shared" si="7"/>
        <v>0.14177693761814744</v>
      </c>
      <c r="Q8"/>
      <c r="R8"/>
      <c r="S8">
        <v>0.14342629482071714</v>
      </c>
      <c r="T8" s="3">
        <f t="shared" si="8"/>
        <v>75</v>
      </c>
    </row>
    <row r="9" spans="2:25" s="3" customFormat="1" ht="18" customHeight="1" x14ac:dyDescent="0.3">
      <c r="B9" s="22" t="s">
        <v>27</v>
      </c>
      <c r="C9" s="30">
        <f t="shared" si="6"/>
        <v>10</v>
      </c>
      <c r="D9" s="31" t="e">
        <f>VLOOKUP($B9,#REF!,10,FALSE)/60</f>
        <v>#REF!</v>
      </c>
      <c r="E9" s="32" t="e">
        <f t="shared" si="0"/>
        <v>#REF!</v>
      </c>
      <c r="F9" s="33" t="e">
        <f t="shared" si="1"/>
        <v>#REF!</v>
      </c>
      <c r="G9" s="33" t="e">
        <f t="shared" si="2"/>
        <v>#REF!</v>
      </c>
      <c r="H9" s="31" t="e">
        <f t="shared" si="5"/>
        <v>#REF!</v>
      </c>
      <c r="I9" s="33" t="e">
        <f>#REF!*C9</f>
        <v>#REF!</v>
      </c>
      <c r="J9" s="33" t="e">
        <f t="shared" si="3"/>
        <v>#REF!</v>
      </c>
      <c r="K9" s="33" t="e">
        <f t="shared" si="4"/>
        <v>#REF!</v>
      </c>
      <c r="L9" s="33" t="e">
        <f t="shared" si="4"/>
        <v>#REF!</v>
      </c>
      <c r="N9"/>
      <c r="O9">
        <v>12</v>
      </c>
      <c r="P9">
        <f t="shared" si="7"/>
        <v>1.890359168241966E-2</v>
      </c>
      <c r="Q9"/>
      <c r="R9"/>
      <c r="S9">
        <v>1.9920318725099601E-2</v>
      </c>
      <c r="T9" s="3">
        <f t="shared" si="8"/>
        <v>10</v>
      </c>
    </row>
    <row r="10" spans="2:25" s="3" customFormat="1" ht="18" customHeight="1" x14ac:dyDescent="0.3">
      <c r="B10" s="22"/>
      <c r="C10" s="30"/>
      <c r="D10" s="31"/>
      <c r="E10" s="32"/>
      <c r="F10" s="33"/>
      <c r="G10" s="33"/>
      <c r="H10" s="31"/>
      <c r="I10" s="33"/>
      <c r="J10" s="33"/>
      <c r="K10" s="33"/>
      <c r="L10" s="33"/>
      <c r="N10"/>
      <c r="O10"/>
      <c r="P10">
        <f t="shared" si="7"/>
        <v>0</v>
      </c>
      <c r="Q10"/>
      <c r="R10"/>
      <c r="S10">
        <v>0</v>
      </c>
      <c r="T10" s="3">
        <f t="shared" si="8"/>
        <v>0</v>
      </c>
      <c r="Y10" s="3">
        <f>349-266</f>
        <v>83</v>
      </c>
    </row>
    <row r="11" spans="2:25" s="3" customFormat="1" ht="18" customHeight="1" x14ac:dyDescent="0.3">
      <c r="B11" s="22" t="s">
        <v>34</v>
      </c>
      <c r="C11" s="30">
        <f t="shared" si="6"/>
        <v>27</v>
      </c>
      <c r="D11" s="31" t="e">
        <f>VLOOKUP($B11,#REF!,10,FALSE)/60</f>
        <v>#REF!</v>
      </c>
      <c r="E11" s="32" t="e">
        <f t="shared" si="0"/>
        <v>#REF!</v>
      </c>
      <c r="F11" s="33" t="e">
        <f t="shared" si="1"/>
        <v>#REF!</v>
      </c>
      <c r="G11" s="33" t="e">
        <f t="shared" si="2"/>
        <v>#REF!</v>
      </c>
      <c r="H11" s="31" t="e">
        <f t="shared" si="5"/>
        <v>#REF!</v>
      </c>
      <c r="I11" s="33" t="e">
        <f>#REF!*C11</f>
        <v>#REF!</v>
      </c>
      <c r="J11" s="33" t="e">
        <f t="shared" si="3"/>
        <v>#REF!</v>
      </c>
      <c r="K11" s="33" t="e">
        <f t="shared" si="4"/>
        <v>#REF!</v>
      </c>
      <c r="L11" s="33" t="e">
        <f t="shared" si="4"/>
        <v>#REF!</v>
      </c>
      <c r="N11"/>
      <c r="O11">
        <v>30</v>
      </c>
      <c r="P11">
        <f t="shared" si="7"/>
        <v>5.1039697542533083E-2</v>
      </c>
      <c r="Q11"/>
      <c r="R11"/>
      <c r="S11">
        <v>5.1792828685258967E-2</v>
      </c>
      <c r="T11" s="3">
        <f t="shared" si="8"/>
        <v>27</v>
      </c>
    </row>
    <row r="12" spans="2:25" s="3" customFormat="1" ht="18" customHeight="1" x14ac:dyDescent="0.3">
      <c r="B12" s="22" t="s">
        <v>30</v>
      </c>
      <c r="C12" s="30">
        <f t="shared" si="6"/>
        <v>46</v>
      </c>
      <c r="D12" s="31" t="e">
        <f>VLOOKUP($B12,#REF!,10,FALSE)/60</f>
        <v>#REF!</v>
      </c>
      <c r="E12" s="32" t="e">
        <f t="shared" si="0"/>
        <v>#REF!</v>
      </c>
      <c r="F12" s="33" t="e">
        <f t="shared" si="1"/>
        <v>#REF!</v>
      </c>
      <c r="G12" s="33" t="e">
        <f t="shared" si="2"/>
        <v>#REF!</v>
      </c>
      <c r="H12" s="34" t="e">
        <f t="shared" si="5"/>
        <v>#REF!</v>
      </c>
      <c r="I12" s="33" t="e">
        <f>#REF!*C12</f>
        <v>#REF!</v>
      </c>
      <c r="J12" s="33" t="e">
        <f t="shared" si="3"/>
        <v>#REF!</v>
      </c>
      <c r="K12" s="33" t="e">
        <f t="shared" si="4"/>
        <v>#REF!</v>
      </c>
      <c r="L12" s="33" t="e">
        <f t="shared" si="4"/>
        <v>#REF!</v>
      </c>
      <c r="N12"/>
      <c r="O12">
        <v>50</v>
      </c>
      <c r="P12">
        <f t="shared" si="7"/>
        <v>8.6956521739130432E-2</v>
      </c>
      <c r="Q12"/>
      <c r="R12"/>
      <c r="S12">
        <v>8.7649402390438252E-2</v>
      </c>
      <c r="T12" s="3">
        <f t="shared" si="8"/>
        <v>46</v>
      </c>
    </row>
    <row r="13" spans="2:25" s="3" customFormat="1" ht="18" customHeight="1" x14ac:dyDescent="0.3">
      <c r="B13" s="22"/>
      <c r="C13" s="30"/>
      <c r="D13" s="31"/>
      <c r="E13" s="32"/>
      <c r="F13" s="33"/>
      <c r="G13" s="33"/>
      <c r="H13" s="31"/>
      <c r="I13" s="33"/>
      <c r="J13" s="33"/>
      <c r="K13" s="33"/>
      <c r="L13" s="33"/>
      <c r="N13"/>
      <c r="O13"/>
      <c r="P13">
        <f t="shared" si="7"/>
        <v>0</v>
      </c>
      <c r="Q13"/>
      <c r="R13"/>
      <c r="S13">
        <v>0</v>
      </c>
      <c r="T13" s="3">
        <f t="shared" si="8"/>
        <v>0</v>
      </c>
    </row>
    <row r="14" spans="2:25" s="3" customFormat="1" ht="18" customHeight="1" x14ac:dyDescent="0.3">
      <c r="B14" s="22" t="s">
        <v>31</v>
      </c>
      <c r="C14" s="30">
        <f t="shared" si="6"/>
        <v>21</v>
      </c>
      <c r="D14" s="31" t="e">
        <f>VLOOKUP($B14,#REF!,10,FALSE)/60</f>
        <v>#REF!</v>
      </c>
      <c r="E14" s="32" t="e">
        <f t="shared" ref="E14" si="9">D14*C14</f>
        <v>#REF!</v>
      </c>
      <c r="F14" s="33" t="e">
        <f t="shared" ref="F14" si="10">E14/$E$21</f>
        <v>#REF!</v>
      </c>
      <c r="G14" s="33" t="e">
        <f t="shared" ref="G14" si="11">F14/$E$30</f>
        <v>#REF!</v>
      </c>
      <c r="H14" s="31" t="e">
        <f t="shared" ref="H14" si="12">G14/37.5/52</f>
        <v>#REF!</v>
      </c>
      <c r="I14" s="33" t="e">
        <f>#REF!*C14</f>
        <v>#REF!</v>
      </c>
      <c r="J14" s="33" t="e">
        <f t="shared" si="3"/>
        <v>#REF!</v>
      </c>
      <c r="K14" s="33" t="e">
        <f t="shared" ref="K14" si="13">F14-E14</f>
        <v>#REF!</v>
      </c>
      <c r="L14" s="33" t="e">
        <f t="shared" ref="L14" si="14">G14-F14</f>
        <v>#REF!</v>
      </c>
      <c r="N14"/>
      <c r="O14">
        <v>24</v>
      </c>
      <c r="P14">
        <f t="shared" si="7"/>
        <v>3.9697542533081283E-2</v>
      </c>
      <c r="Q14"/>
      <c r="R14"/>
      <c r="S14">
        <v>3.9840637450199202E-2</v>
      </c>
      <c r="T14" s="3">
        <f t="shared" si="8"/>
        <v>21</v>
      </c>
    </row>
    <row r="15" spans="2:25" s="3" customFormat="1" ht="18" customHeight="1" x14ac:dyDescent="0.3">
      <c r="B15" s="22"/>
      <c r="C15" s="30"/>
      <c r="D15" s="31"/>
      <c r="E15" s="32"/>
      <c r="F15" s="33"/>
      <c r="G15" s="33"/>
      <c r="H15" s="31"/>
      <c r="I15" s="33"/>
      <c r="J15" s="33"/>
      <c r="K15" s="33"/>
      <c r="L15" s="33"/>
      <c r="N15"/>
      <c r="O15"/>
      <c r="P15"/>
      <c r="Q15"/>
      <c r="R15"/>
      <c r="S15">
        <v>0</v>
      </c>
    </row>
    <row r="16" spans="2:25" s="3" customFormat="1" ht="18" customHeight="1" x14ac:dyDescent="0.3">
      <c r="B16" s="22"/>
      <c r="C16" s="30"/>
      <c r="D16" s="31"/>
      <c r="E16" s="32"/>
      <c r="F16" s="33"/>
      <c r="G16" s="33"/>
      <c r="H16" s="31"/>
      <c r="I16" s="33"/>
      <c r="J16" s="33"/>
      <c r="K16" s="33"/>
      <c r="L16" s="33"/>
      <c r="N16"/>
      <c r="O16"/>
      <c r="P16"/>
      <c r="Q16"/>
      <c r="R16"/>
      <c r="S16"/>
    </row>
    <row r="17" spans="2:19" s="3" customFormat="1" ht="17.25" customHeight="1" x14ac:dyDescent="0.3">
      <c r="B17" s="26" t="s">
        <v>5</v>
      </c>
      <c r="C17" s="27">
        <f>SUM(C5:C16)</f>
        <v>1249</v>
      </c>
      <c r="D17" s="28"/>
      <c r="E17" s="27" t="e">
        <f>SUM(E5:E16)</f>
        <v>#REF!</v>
      </c>
      <c r="F17" s="27" t="e">
        <f>SUM(F5:F16)</f>
        <v>#REF!</v>
      </c>
      <c r="G17" s="27" t="e">
        <f>SUM(G5:G16)</f>
        <v>#REF!</v>
      </c>
      <c r="H17" s="29" t="e">
        <f>SUM(H5:H16)</f>
        <v>#REF!</v>
      </c>
      <c r="K17" s="23"/>
      <c r="N17"/>
      <c r="O17"/>
      <c r="P17"/>
      <c r="Q17"/>
      <c r="R17"/>
      <c r="S17"/>
    </row>
    <row r="20" spans="2:19" x14ac:dyDescent="0.3">
      <c r="B20" s="18" t="s">
        <v>22</v>
      </c>
      <c r="C20" s="246" t="s">
        <v>23</v>
      </c>
      <c r="D20" s="246"/>
      <c r="E20" s="18" t="s">
        <v>24</v>
      </c>
    </row>
    <row r="21" spans="2:19" ht="42" customHeight="1" x14ac:dyDescent="0.3">
      <c r="B21" s="7" t="s">
        <v>6</v>
      </c>
      <c r="C21" s="236" t="s">
        <v>7</v>
      </c>
      <c r="D21" s="236"/>
      <c r="E21" s="16">
        <v>0.7</v>
      </c>
    </row>
    <row r="22" spans="2:19" ht="32.25" customHeight="1" x14ac:dyDescent="0.3">
      <c r="B22" s="8" t="s">
        <v>9</v>
      </c>
      <c r="C22" s="247" t="s">
        <v>8</v>
      </c>
      <c r="D22" s="247"/>
      <c r="E22" s="17">
        <v>3</v>
      </c>
    </row>
    <row r="24" spans="2:19" ht="27.75" customHeight="1" x14ac:dyDescent="0.3">
      <c r="B24" s="9" t="s">
        <v>10</v>
      </c>
      <c r="C24" s="236" t="s">
        <v>14</v>
      </c>
      <c r="D24" s="236"/>
      <c r="E24" s="13">
        <v>32</v>
      </c>
    </row>
    <row r="25" spans="2:19" ht="27.75" customHeight="1" x14ac:dyDescent="0.3">
      <c r="B25" s="10" t="s">
        <v>11</v>
      </c>
      <c r="C25" s="237" t="s">
        <v>15</v>
      </c>
      <c r="D25" s="237"/>
      <c r="E25" s="14">
        <v>10</v>
      </c>
    </row>
    <row r="26" spans="2:19" ht="27.75" customHeight="1" x14ac:dyDescent="0.35">
      <c r="B26" s="11" t="s">
        <v>12</v>
      </c>
      <c r="C26" s="235" t="s">
        <v>17</v>
      </c>
      <c r="D26" s="235"/>
      <c r="E26" s="15">
        <v>0.04</v>
      </c>
    </row>
    <row r="28" spans="2:19" ht="15.45" x14ac:dyDescent="0.35">
      <c r="B28" s="7" t="s">
        <v>13</v>
      </c>
      <c r="C28" s="236" t="s">
        <v>19</v>
      </c>
      <c r="D28" s="236"/>
      <c r="E28" s="20">
        <f>52*5</f>
        <v>260</v>
      </c>
    </row>
    <row r="29" spans="2:19" ht="28.95" x14ac:dyDescent="0.35">
      <c r="B29" s="12" t="s">
        <v>16</v>
      </c>
      <c r="C29" s="237" t="s">
        <v>20</v>
      </c>
      <c r="D29" s="237"/>
      <c r="E29" s="21">
        <f>E28-(E28*E26)-E24-E25</f>
        <v>207.6</v>
      </c>
    </row>
    <row r="30" spans="2:19" ht="36.6" customHeight="1" x14ac:dyDescent="0.35">
      <c r="B30" s="8" t="s">
        <v>18</v>
      </c>
      <c r="C30" s="238" t="s">
        <v>21</v>
      </c>
      <c r="D30" s="239"/>
      <c r="E30" s="19">
        <f>E29/E28</f>
        <v>0.79846153846153844</v>
      </c>
    </row>
  </sheetData>
  <mergeCells count="11">
    <mergeCell ref="I2:L3"/>
    <mergeCell ref="C26:D26"/>
    <mergeCell ref="C28:D28"/>
    <mergeCell ref="C29:D29"/>
    <mergeCell ref="C30:D30"/>
    <mergeCell ref="B2:H3"/>
    <mergeCell ref="C20:D20"/>
    <mergeCell ref="C21:D21"/>
    <mergeCell ref="C22:D22"/>
    <mergeCell ref="C24:D24"/>
    <mergeCell ref="C25:D25"/>
  </mergeCells>
  <pageMargins left="0.7" right="0.7" top="0.75" bottom="0.75" header="0.3" footer="0.3"/>
  <pageSetup paperSize="8" scale="9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7"/>
  <sheetViews>
    <sheetView workbookViewId="0">
      <selection activeCell="D12" sqref="D12"/>
    </sheetView>
  </sheetViews>
  <sheetFormatPr defaultRowHeight="14.4" x14ac:dyDescent="0.3"/>
  <cols>
    <col min="1" max="1" width="69.109375" customWidth="1"/>
    <col min="3" max="3" width="18.88671875" customWidth="1"/>
    <col min="4" max="4" width="95" customWidth="1"/>
  </cols>
  <sheetData>
    <row r="1" spans="1:4" ht="18" x14ac:dyDescent="0.35">
      <c r="A1" s="36" t="s">
        <v>36</v>
      </c>
    </row>
    <row r="3" spans="1:4" ht="15.6" x14ac:dyDescent="0.3">
      <c r="A3" s="37" t="s">
        <v>33</v>
      </c>
      <c r="B3" s="38" t="s">
        <v>37</v>
      </c>
      <c r="C3" s="39" t="s">
        <v>38</v>
      </c>
      <c r="D3" s="40"/>
    </row>
    <row r="4" spans="1:4" ht="15.6" x14ac:dyDescent="0.3">
      <c r="A4" s="41" t="s">
        <v>39</v>
      </c>
      <c r="B4" s="39">
        <v>15</v>
      </c>
      <c r="C4" s="39" t="s">
        <v>40</v>
      </c>
      <c r="D4" s="40"/>
    </row>
    <row r="5" spans="1:4" ht="15.6" x14ac:dyDescent="0.3">
      <c r="A5" s="41" t="s">
        <v>41</v>
      </c>
      <c r="B5" s="39">
        <v>60</v>
      </c>
      <c r="C5" s="39" t="s">
        <v>42</v>
      </c>
      <c r="D5" s="40"/>
    </row>
    <row r="6" spans="1:4" ht="15.6" x14ac:dyDescent="0.3">
      <c r="A6" s="41" t="s">
        <v>43</v>
      </c>
      <c r="B6" s="39">
        <v>45</v>
      </c>
      <c r="C6" s="39" t="s">
        <v>40</v>
      </c>
      <c r="D6" s="40"/>
    </row>
    <row r="7" spans="1:4" ht="15.6" x14ac:dyDescent="0.3">
      <c r="A7" s="41"/>
      <c r="B7" s="39"/>
      <c r="C7" s="39"/>
      <c r="D7" s="40"/>
    </row>
    <row r="8" spans="1:4" ht="15.6" x14ac:dyDescent="0.3">
      <c r="A8" s="42" t="s">
        <v>44</v>
      </c>
      <c r="B8" s="43">
        <f>SUM(B4:B7)</f>
        <v>120</v>
      </c>
      <c r="C8" s="38"/>
      <c r="D8" s="40"/>
    </row>
    <row r="9" spans="1:4" ht="48" customHeight="1" x14ac:dyDescent="0.3">
      <c r="A9" s="41"/>
      <c r="B9" s="39"/>
      <c r="C9" s="39"/>
      <c r="D9" s="44" t="s">
        <v>45</v>
      </c>
    </row>
    <row r="10" spans="1:4" ht="15.6" x14ac:dyDescent="0.3">
      <c r="A10" s="37" t="s">
        <v>46</v>
      </c>
      <c r="B10" s="38" t="s">
        <v>37</v>
      </c>
      <c r="C10" s="39"/>
      <c r="D10" s="40"/>
    </row>
    <row r="11" spans="1:4" ht="15.6" x14ac:dyDescent="0.3">
      <c r="A11" s="41" t="s">
        <v>47</v>
      </c>
      <c r="B11" s="39">
        <v>45</v>
      </c>
      <c r="C11" s="39" t="s">
        <v>48</v>
      </c>
      <c r="D11" s="40"/>
    </row>
    <row r="12" spans="1:4" ht="15.6" x14ac:dyDescent="0.3">
      <c r="A12" s="41" t="s">
        <v>49</v>
      </c>
      <c r="B12" s="39">
        <v>60</v>
      </c>
      <c r="C12" s="39"/>
      <c r="D12" s="40"/>
    </row>
    <row r="13" spans="1:4" ht="15.6" x14ac:dyDescent="0.3">
      <c r="A13" s="41" t="s">
        <v>50</v>
      </c>
      <c r="B13" s="39">
        <v>60</v>
      </c>
      <c r="C13" s="39"/>
      <c r="D13" s="40"/>
    </row>
    <row r="14" spans="1:4" ht="15.6" x14ac:dyDescent="0.3">
      <c r="A14" s="45" t="s">
        <v>51</v>
      </c>
      <c r="B14" s="39">
        <v>90</v>
      </c>
      <c r="C14" s="39"/>
      <c r="D14" s="40"/>
    </row>
    <row r="15" spans="1:4" ht="15.6" x14ac:dyDescent="0.3">
      <c r="A15" s="41" t="s">
        <v>52</v>
      </c>
      <c r="B15" s="39">
        <v>30</v>
      </c>
      <c r="C15" s="39"/>
      <c r="D15" s="40"/>
    </row>
    <row r="16" spans="1:4" ht="15.6" x14ac:dyDescent="0.3">
      <c r="A16" s="41" t="s">
        <v>53</v>
      </c>
      <c r="B16" s="46">
        <v>30</v>
      </c>
      <c r="C16" s="44"/>
      <c r="D16" s="40"/>
    </row>
    <row r="17" spans="1:4" ht="15.6" x14ac:dyDescent="0.3">
      <c r="A17" s="41" t="s">
        <v>54</v>
      </c>
      <c r="B17" s="39">
        <v>60</v>
      </c>
      <c r="C17" s="39"/>
      <c r="D17" s="40"/>
    </row>
    <row r="18" spans="1:4" ht="15.45" x14ac:dyDescent="0.35">
      <c r="A18" s="45" t="s">
        <v>55</v>
      </c>
      <c r="B18" s="39">
        <v>360</v>
      </c>
      <c r="C18" s="39"/>
      <c r="D18" s="40"/>
    </row>
    <row r="19" spans="1:4" ht="15.45" x14ac:dyDescent="0.35">
      <c r="A19" s="42" t="s">
        <v>56</v>
      </c>
      <c r="B19" s="43">
        <f>SUM(B11:B18)</f>
        <v>735</v>
      </c>
      <c r="C19" s="38"/>
      <c r="D19" s="40"/>
    </row>
    <row r="20" spans="1:4" ht="15.45" x14ac:dyDescent="0.35">
      <c r="A20" s="37"/>
      <c r="B20" s="39"/>
      <c r="C20" s="39"/>
      <c r="D20" s="40"/>
    </row>
    <row r="21" spans="1:4" ht="31.05" x14ac:dyDescent="0.35">
      <c r="A21" s="47" t="s">
        <v>57</v>
      </c>
      <c r="B21" s="39"/>
      <c r="C21" s="39"/>
      <c r="D21" s="48" t="s">
        <v>58</v>
      </c>
    </row>
    <row r="22" spans="1:4" ht="15.45" x14ac:dyDescent="0.35">
      <c r="A22" s="47"/>
      <c r="B22" s="39"/>
      <c r="C22" s="39"/>
      <c r="D22" s="48"/>
    </row>
    <row r="23" spans="1:4" ht="15.45" x14ac:dyDescent="0.35">
      <c r="A23" s="37" t="s">
        <v>59</v>
      </c>
      <c r="B23" s="39"/>
      <c r="C23" s="39"/>
      <c r="D23" s="40"/>
    </row>
    <row r="24" spans="1:4" ht="15.45" x14ac:dyDescent="0.35">
      <c r="A24" s="37" t="s">
        <v>60</v>
      </c>
      <c r="B24" s="38" t="s">
        <v>37</v>
      </c>
      <c r="C24" s="39"/>
      <c r="D24" s="40"/>
    </row>
    <row r="25" spans="1:4" ht="15.45" x14ac:dyDescent="0.35">
      <c r="A25" s="41" t="s">
        <v>61</v>
      </c>
      <c r="B25" s="39">
        <v>60</v>
      </c>
      <c r="C25" s="39" t="s">
        <v>62</v>
      </c>
      <c r="D25" s="40"/>
    </row>
    <row r="26" spans="1:4" ht="15.45" x14ac:dyDescent="0.35">
      <c r="A26" s="41" t="s">
        <v>63</v>
      </c>
      <c r="B26" s="39">
        <v>60</v>
      </c>
      <c r="C26" s="39"/>
      <c r="D26" s="40"/>
    </row>
    <row r="27" spans="1:4" ht="15.45" x14ac:dyDescent="0.35">
      <c r="A27" s="41" t="s">
        <v>64</v>
      </c>
      <c r="B27" s="39">
        <v>180</v>
      </c>
      <c r="C27" s="39" t="s">
        <v>65</v>
      </c>
      <c r="D27" s="40"/>
    </row>
    <row r="28" spans="1:4" ht="15.45" x14ac:dyDescent="0.35">
      <c r="A28" s="41" t="s">
        <v>66</v>
      </c>
      <c r="B28" s="39">
        <v>120</v>
      </c>
      <c r="C28" s="39"/>
      <c r="D28" s="40"/>
    </row>
    <row r="29" spans="1:4" ht="15.45" x14ac:dyDescent="0.35">
      <c r="A29" s="42" t="s">
        <v>67</v>
      </c>
      <c r="B29" s="43">
        <f>SUM(B25:B28)</f>
        <v>420</v>
      </c>
      <c r="C29" s="49"/>
      <c r="D29" s="40"/>
    </row>
    <row r="30" spans="1:4" ht="15.45" x14ac:dyDescent="0.35">
      <c r="A30" s="37"/>
      <c r="B30" s="38"/>
      <c r="C30" s="39"/>
      <c r="D30" s="40"/>
    </row>
    <row r="31" spans="1:4" ht="15.45" x14ac:dyDescent="0.35">
      <c r="A31" s="37" t="s">
        <v>68</v>
      </c>
      <c r="B31" s="39"/>
      <c r="C31" s="48"/>
      <c r="D31" s="40"/>
    </row>
    <row r="32" spans="1:4" ht="15.45" x14ac:dyDescent="0.35">
      <c r="A32" s="37" t="s">
        <v>69</v>
      </c>
      <c r="B32" s="39"/>
      <c r="C32" s="39"/>
      <c r="D32" s="40"/>
    </row>
    <row r="33" spans="1:4" ht="15.6" x14ac:dyDescent="0.3">
      <c r="A33" s="41" t="s">
        <v>70</v>
      </c>
      <c r="B33" s="39">
        <v>60</v>
      </c>
      <c r="C33" s="39"/>
      <c r="D33" s="40"/>
    </row>
    <row r="34" spans="1:4" ht="15.6" x14ac:dyDescent="0.3">
      <c r="A34" s="41" t="s">
        <v>71</v>
      </c>
      <c r="B34" s="39">
        <v>60</v>
      </c>
      <c r="C34" s="39"/>
      <c r="D34" s="40"/>
    </row>
    <row r="35" spans="1:4" ht="15.6" x14ac:dyDescent="0.3">
      <c r="A35" s="41" t="s">
        <v>72</v>
      </c>
      <c r="B35" s="39">
        <v>60</v>
      </c>
      <c r="C35" s="39"/>
      <c r="D35" s="40"/>
    </row>
    <row r="36" spans="1:4" ht="15.6" x14ac:dyDescent="0.3">
      <c r="A36" s="41" t="s">
        <v>73</v>
      </c>
      <c r="B36" s="39">
        <v>60</v>
      </c>
      <c r="C36" s="39"/>
      <c r="D36" s="40"/>
    </row>
    <row r="37" spans="1:4" ht="15.6" x14ac:dyDescent="0.3">
      <c r="A37" s="41" t="s">
        <v>74</v>
      </c>
      <c r="B37" s="39">
        <v>15</v>
      </c>
      <c r="C37" s="39"/>
      <c r="D37" s="40"/>
    </row>
    <row r="38" spans="1:4" ht="15.6" x14ac:dyDescent="0.3">
      <c r="A38" s="41" t="s">
        <v>75</v>
      </c>
      <c r="B38" s="39">
        <v>150</v>
      </c>
      <c r="C38" s="39"/>
      <c r="D38" s="40"/>
    </row>
    <row r="39" spans="1:4" ht="15.6" x14ac:dyDescent="0.3">
      <c r="A39" s="50" t="s">
        <v>76</v>
      </c>
      <c r="B39" s="51">
        <v>405</v>
      </c>
      <c r="C39" s="48"/>
      <c r="D39" s="40"/>
    </row>
    <row r="40" spans="1:4" ht="15.6" x14ac:dyDescent="0.3">
      <c r="A40" s="52"/>
      <c r="B40" s="53"/>
      <c r="C40" s="54"/>
      <c r="D40" s="40"/>
    </row>
    <row r="41" spans="1:4" ht="15.6" x14ac:dyDescent="0.3">
      <c r="A41" s="37" t="s">
        <v>77</v>
      </c>
      <c r="B41" s="39"/>
      <c r="C41" s="39"/>
      <c r="D41" s="40"/>
    </row>
    <row r="42" spans="1:4" ht="15.6" x14ac:dyDescent="0.3">
      <c r="A42" s="37" t="s">
        <v>78</v>
      </c>
      <c r="B42" s="39"/>
      <c r="C42" s="48"/>
      <c r="D42" s="48" t="s">
        <v>79</v>
      </c>
    </row>
    <row r="43" spans="1:4" ht="15.6" x14ac:dyDescent="0.3">
      <c r="A43" s="41" t="s">
        <v>80</v>
      </c>
      <c r="B43" s="39">
        <v>180</v>
      </c>
      <c r="C43" s="39"/>
      <c r="D43" s="40"/>
    </row>
    <row r="44" spans="1:4" ht="15.6" x14ac:dyDescent="0.3">
      <c r="A44" s="41" t="s">
        <v>81</v>
      </c>
      <c r="B44" s="39">
        <v>90</v>
      </c>
      <c r="C44" s="48"/>
      <c r="D44" s="40"/>
    </row>
    <row r="45" spans="1:4" ht="15.6" x14ac:dyDescent="0.3">
      <c r="A45" s="41" t="s">
        <v>82</v>
      </c>
      <c r="B45" s="39">
        <v>30</v>
      </c>
      <c r="C45" s="39"/>
      <c r="D45" s="40"/>
    </row>
    <row r="46" spans="1:4" ht="15.6" x14ac:dyDescent="0.3">
      <c r="A46" s="41" t="s">
        <v>83</v>
      </c>
      <c r="B46" s="39">
        <v>240</v>
      </c>
      <c r="C46" s="39"/>
      <c r="D46" s="40"/>
    </row>
    <row r="47" spans="1:4" ht="15.6" x14ac:dyDescent="0.3">
      <c r="A47" s="41" t="s">
        <v>74</v>
      </c>
      <c r="B47" s="39">
        <v>15</v>
      </c>
      <c r="C47" s="39"/>
      <c r="D47" s="40"/>
    </row>
    <row r="48" spans="1:4" ht="15.6" x14ac:dyDescent="0.3">
      <c r="A48" s="50" t="s">
        <v>84</v>
      </c>
      <c r="B48" s="38">
        <v>465</v>
      </c>
      <c r="C48" s="38"/>
      <c r="D48" s="40"/>
    </row>
    <row r="49" spans="1:4" ht="15.6" x14ac:dyDescent="0.3">
      <c r="A49" s="55"/>
      <c r="B49" s="39"/>
      <c r="C49" s="39"/>
      <c r="D49" s="40"/>
    </row>
    <row r="50" spans="1:4" ht="15.6" x14ac:dyDescent="0.3">
      <c r="A50" s="56"/>
      <c r="B50" s="39"/>
      <c r="C50" s="39"/>
      <c r="D50" s="40"/>
    </row>
    <row r="51" spans="1:4" ht="15.6" x14ac:dyDescent="0.3">
      <c r="A51" s="37" t="s">
        <v>85</v>
      </c>
      <c r="B51" s="39"/>
      <c r="C51" s="39"/>
      <c r="D51" s="40"/>
    </row>
    <row r="52" spans="1:4" ht="15.6" x14ac:dyDescent="0.3">
      <c r="A52" s="37"/>
      <c r="B52" s="39"/>
      <c r="C52" s="39"/>
      <c r="D52" s="40"/>
    </row>
    <row r="53" spans="1:4" ht="15.6" x14ac:dyDescent="0.3">
      <c r="A53" s="37" t="s">
        <v>34</v>
      </c>
      <c r="B53" s="38" t="s">
        <v>37</v>
      </c>
      <c r="C53" s="39"/>
      <c r="D53" s="40"/>
    </row>
    <row r="54" spans="1:4" x14ac:dyDescent="0.3">
      <c r="A54" s="39" t="s">
        <v>86</v>
      </c>
      <c r="B54" s="39">
        <v>675</v>
      </c>
      <c r="C54" s="40"/>
      <c r="D54" s="40"/>
    </row>
    <row r="55" spans="1:4" ht="28.8" x14ac:dyDescent="0.3">
      <c r="A55" s="41" t="s">
        <v>87</v>
      </c>
      <c r="B55" s="39" t="s">
        <v>88</v>
      </c>
      <c r="C55" s="40"/>
      <c r="D55" s="44" t="s">
        <v>89</v>
      </c>
    </row>
    <row r="56" spans="1:4" ht="15.6" x14ac:dyDescent="0.3">
      <c r="A56" s="42" t="s">
        <v>90</v>
      </c>
      <c r="B56" s="39">
        <v>1140</v>
      </c>
      <c r="C56" s="40"/>
      <c r="D56" s="40"/>
    </row>
    <row r="57" spans="1:4" ht="15.6" x14ac:dyDescent="0.3">
      <c r="A57" s="55"/>
      <c r="B57" s="39"/>
      <c r="C57" s="40"/>
      <c r="D57" s="40"/>
    </row>
    <row r="58" spans="1:4" ht="28.8" x14ac:dyDescent="0.3">
      <c r="A58" s="37" t="s">
        <v>91</v>
      </c>
      <c r="B58" s="38" t="s">
        <v>37</v>
      </c>
      <c r="C58" s="40"/>
      <c r="D58" s="44" t="s">
        <v>92</v>
      </c>
    </row>
    <row r="59" spans="1:4" ht="15.6" x14ac:dyDescent="0.3">
      <c r="A59" s="41" t="s">
        <v>86</v>
      </c>
      <c r="B59" s="39">
        <v>675</v>
      </c>
      <c r="C59" s="39"/>
      <c r="D59" s="40"/>
    </row>
    <row r="60" spans="1:4" ht="15.6" x14ac:dyDescent="0.3">
      <c r="A60" s="42" t="s">
        <v>93</v>
      </c>
      <c r="B60" s="57">
        <v>675</v>
      </c>
      <c r="C60" s="48"/>
      <c r="D60" s="40"/>
    </row>
    <row r="61" spans="1:4" ht="15.6" x14ac:dyDescent="0.3">
      <c r="A61" s="55"/>
      <c r="B61" s="38"/>
      <c r="C61" s="39"/>
      <c r="D61" s="40"/>
    </row>
    <row r="62" spans="1:4" ht="15.6" x14ac:dyDescent="0.3">
      <c r="A62" s="55"/>
      <c r="B62" s="39"/>
      <c r="C62" s="39"/>
      <c r="D62" s="40"/>
    </row>
    <row r="63" spans="1:4" ht="28.8" x14ac:dyDescent="0.3">
      <c r="A63" s="37" t="s">
        <v>94</v>
      </c>
      <c r="B63" s="38" t="s">
        <v>37</v>
      </c>
      <c r="D63" s="44" t="s">
        <v>95</v>
      </c>
    </row>
    <row r="64" spans="1:4" ht="15.6" x14ac:dyDescent="0.3">
      <c r="A64" s="41" t="s">
        <v>96</v>
      </c>
      <c r="B64" s="39">
        <v>90</v>
      </c>
      <c r="C64" s="39" t="s">
        <v>62</v>
      </c>
      <c r="D64" s="40"/>
    </row>
    <row r="65" spans="1:4" ht="15.6" x14ac:dyDescent="0.3">
      <c r="A65" s="41" t="s">
        <v>97</v>
      </c>
      <c r="B65" s="39">
        <v>45</v>
      </c>
      <c r="C65" s="48"/>
      <c r="D65" s="40"/>
    </row>
    <row r="66" spans="1:4" ht="15.6" x14ac:dyDescent="0.3">
      <c r="A66" s="41" t="s">
        <v>75</v>
      </c>
      <c r="B66" s="39">
        <v>120</v>
      </c>
      <c r="C66" s="48"/>
      <c r="D66" s="40"/>
    </row>
    <row r="67" spans="1:4" ht="15.6" x14ac:dyDescent="0.3">
      <c r="A67" s="50" t="s">
        <v>98</v>
      </c>
      <c r="B67" s="51">
        <v>255</v>
      </c>
      <c r="C67" s="39"/>
      <c r="D67"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23"/>
  <sheetViews>
    <sheetView topLeftCell="A93" workbookViewId="0">
      <selection activeCell="M113" sqref="M113"/>
    </sheetView>
  </sheetViews>
  <sheetFormatPr defaultRowHeight="14.4" x14ac:dyDescent="0.3"/>
  <cols>
    <col min="1" max="1" width="69.109375" customWidth="1"/>
    <col min="3" max="3" width="0" hidden="1" customWidth="1"/>
    <col min="4" max="4" width="7.77734375" customWidth="1"/>
    <col min="5" max="5" width="9.5546875" customWidth="1"/>
    <col min="6" max="8" width="7.77734375" customWidth="1"/>
    <col min="9" max="9" width="9.44140625" customWidth="1"/>
    <col min="10" max="10" width="63.109375" customWidth="1"/>
    <col min="11" max="11" width="8.77734375" customWidth="1"/>
    <col min="12" max="17" width="8.88671875" customWidth="1"/>
  </cols>
  <sheetData>
    <row r="1" spans="1:17" ht="18" x14ac:dyDescent="0.35">
      <c r="A1" s="36" t="s">
        <v>36</v>
      </c>
      <c r="B1" s="59"/>
      <c r="D1" s="248" t="s">
        <v>99</v>
      </c>
      <c r="E1" s="248"/>
      <c r="F1" s="248"/>
      <c r="G1" s="248"/>
      <c r="H1" s="248"/>
      <c r="I1" s="60"/>
      <c r="J1" s="61"/>
      <c r="L1" s="249" t="s">
        <v>100</v>
      </c>
      <c r="M1" s="249"/>
      <c r="N1" s="249"/>
      <c r="O1" s="249"/>
      <c r="P1" s="249"/>
      <c r="Q1" s="62"/>
    </row>
    <row r="2" spans="1:17" x14ac:dyDescent="0.3">
      <c r="B2" s="59"/>
      <c r="D2" s="60"/>
      <c r="E2" s="60"/>
      <c r="F2" s="60"/>
      <c r="G2" s="60"/>
      <c r="H2" s="60"/>
      <c r="I2" s="60"/>
      <c r="J2" s="61"/>
      <c r="L2" s="62"/>
      <c r="M2" s="62"/>
      <c r="N2" s="62"/>
      <c r="O2" s="62"/>
      <c r="P2" s="62"/>
      <c r="Q2" s="62"/>
    </row>
    <row r="3" spans="1:17" ht="28.8" x14ac:dyDescent="0.3">
      <c r="A3" s="37" t="s">
        <v>33</v>
      </c>
      <c r="B3" s="63" t="s">
        <v>37</v>
      </c>
      <c r="C3" s="39" t="s">
        <v>101</v>
      </c>
      <c r="D3" s="64" t="s">
        <v>102</v>
      </c>
      <c r="E3" s="64" t="s">
        <v>103</v>
      </c>
      <c r="F3" s="64" t="s">
        <v>104</v>
      </c>
      <c r="G3" s="64" t="s">
        <v>105</v>
      </c>
      <c r="H3" s="64" t="s">
        <v>106</v>
      </c>
      <c r="I3" s="64" t="s">
        <v>107</v>
      </c>
      <c r="L3" s="65" t="s">
        <v>102</v>
      </c>
      <c r="M3" s="65" t="s">
        <v>103</v>
      </c>
      <c r="N3" s="65" t="s">
        <v>104</v>
      </c>
      <c r="O3" s="65" t="s">
        <v>105</v>
      </c>
      <c r="P3" s="65" t="s">
        <v>106</v>
      </c>
      <c r="Q3" s="65" t="s">
        <v>107</v>
      </c>
    </row>
    <row r="4" spans="1:17" ht="15.6" x14ac:dyDescent="0.3">
      <c r="A4" s="41" t="s">
        <v>39</v>
      </c>
      <c r="B4" s="66">
        <v>15</v>
      </c>
      <c r="C4" s="39" t="s">
        <v>40</v>
      </c>
      <c r="D4" s="67">
        <v>0</v>
      </c>
      <c r="E4" s="67">
        <v>1</v>
      </c>
      <c r="F4" s="67">
        <v>0</v>
      </c>
      <c r="G4" s="67">
        <v>0</v>
      </c>
      <c r="H4" s="67">
        <v>0</v>
      </c>
      <c r="I4" s="67"/>
      <c r="J4" s="68"/>
      <c r="L4" s="69">
        <f>$B4*D4</f>
        <v>0</v>
      </c>
      <c r="M4" s="69">
        <f t="shared" ref="M4:Q6" si="0">$B4*E4</f>
        <v>15</v>
      </c>
      <c r="N4" s="69">
        <f t="shared" si="0"/>
        <v>0</v>
      </c>
      <c r="O4" s="69">
        <f t="shared" si="0"/>
        <v>0</v>
      </c>
      <c r="P4" s="69">
        <f t="shared" si="0"/>
        <v>0</v>
      </c>
      <c r="Q4" s="69">
        <f t="shared" si="0"/>
        <v>0</v>
      </c>
    </row>
    <row r="5" spans="1:17" ht="15.6" x14ac:dyDescent="0.3">
      <c r="A5" s="41" t="s">
        <v>41</v>
      </c>
      <c r="B5" s="66">
        <v>60</v>
      </c>
      <c r="C5" s="39" t="s">
        <v>42</v>
      </c>
      <c r="D5" s="67">
        <v>1</v>
      </c>
      <c r="E5" s="67">
        <v>0</v>
      </c>
      <c r="F5" s="67">
        <v>0</v>
      </c>
      <c r="G5" s="67">
        <v>0</v>
      </c>
      <c r="H5" s="67">
        <v>0</v>
      </c>
      <c r="I5" s="67"/>
      <c r="J5" s="68"/>
      <c r="L5" s="69">
        <f t="shared" ref="L5:L6" si="1">$B5*D5</f>
        <v>60</v>
      </c>
      <c r="M5" s="69">
        <f t="shared" si="0"/>
        <v>0</v>
      </c>
      <c r="N5" s="69">
        <f t="shared" si="0"/>
        <v>0</v>
      </c>
      <c r="O5" s="69">
        <f t="shared" si="0"/>
        <v>0</v>
      </c>
      <c r="P5" s="69">
        <f t="shared" si="0"/>
        <v>0</v>
      </c>
      <c r="Q5" s="69">
        <f t="shared" si="0"/>
        <v>0</v>
      </c>
    </row>
    <row r="6" spans="1:17" ht="15.6" x14ac:dyDescent="0.3">
      <c r="A6" s="41" t="s">
        <v>43</v>
      </c>
      <c r="B6" s="66">
        <v>45</v>
      </c>
      <c r="C6" s="39" t="s">
        <v>40</v>
      </c>
      <c r="D6" s="67">
        <v>0</v>
      </c>
      <c r="E6" s="67">
        <v>1</v>
      </c>
      <c r="F6" s="67">
        <v>0</v>
      </c>
      <c r="G6" s="67">
        <v>0</v>
      </c>
      <c r="H6" s="67">
        <v>0</v>
      </c>
      <c r="I6" s="67"/>
      <c r="J6" s="68"/>
      <c r="L6" s="69">
        <f t="shared" si="1"/>
        <v>0</v>
      </c>
      <c r="M6" s="69">
        <f t="shared" si="0"/>
        <v>45</v>
      </c>
      <c r="N6" s="69">
        <f t="shared" si="0"/>
        <v>0</v>
      </c>
      <c r="O6" s="69">
        <f t="shared" si="0"/>
        <v>0</v>
      </c>
      <c r="P6" s="69">
        <f t="shared" si="0"/>
        <v>0</v>
      </c>
      <c r="Q6" s="69">
        <f t="shared" si="0"/>
        <v>0</v>
      </c>
    </row>
    <row r="7" spans="1:17" ht="3" customHeight="1" x14ac:dyDescent="0.3">
      <c r="J7" s="61"/>
    </row>
    <row r="8" spans="1:17" ht="15.6" x14ac:dyDescent="0.3">
      <c r="A8" s="42" t="s">
        <v>44</v>
      </c>
      <c r="B8" s="70">
        <f>SUM(B4:B6)</f>
        <v>120</v>
      </c>
      <c r="C8" s="71" t="s">
        <v>108</v>
      </c>
      <c r="D8" s="72">
        <f t="shared" ref="D8:I8" si="2">SUM(L4:L6)</f>
        <v>60</v>
      </c>
      <c r="E8" s="72">
        <f t="shared" si="2"/>
        <v>60</v>
      </c>
      <c r="F8" s="72">
        <f t="shared" si="2"/>
        <v>0</v>
      </c>
      <c r="G8" s="72">
        <f t="shared" si="2"/>
        <v>0</v>
      </c>
      <c r="H8" s="72">
        <f t="shared" si="2"/>
        <v>0</v>
      </c>
      <c r="I8" s="72">
        <f t="shared" si="2"/>
        <v>0</v>
      </c>
      <c r="J8" s="68"/>
      <c r="L8" s="62"/>
      <c r="M8" s="62"/>
      <c r="N8" s="62"/>
      <c r="O8" s="62"/>
      <c r="P8" s="62"/>
      <c r="Q8" s="62"/>
    </row>
    <row r="9" spans="1:17" x14ac:dyDescent="0.3">
      <c r="D9" s="73">
        <f>D8/$B8</f>
        <v>0.5</v>
      </c>
      <c r="E9" s="73">
        <f t="shared" ref="E9:I9" si="3">E8/$B8</f>
        <v>0.5</v>
      </c>
      <c r="F9" s="73">
        <f t="shared" si="3"/>
        <v>0</v>
      </c>
      <c r="G9" s="73">
        <f t="shared" si="3"/>
        <v>0</v>
      </c>
      <c r="H9" s="73">
        <f t="shared" si="3"/>
        <v>0</v>
      </c>
      <c r="I9" s="73">
        <f t="shared" si="3"/>
        <v>0</v>
      </c>
      <c r="J9" s="61"/>
      <c r="L9" s="74"/>
      <c r="M9" s="74"/>
      <c r="N9" s="74"/>
      <c r="O9" s="74"/>
      <c r="P9" s="74"/>
      <c r="Q9" s="74"/>
    </row>
    <row r="10" spans="1:17" x14ac:dyDescent="0.3">
      <c r="J10" s="61"/>
      <c r="L10" s="74"/>
      <c r="M10" s="74"/>
      <c r="N10" s="74"/>
      <c r="O10" s="74"/>
      <c r="P10" s="74"/>
      <c r="Q10" s="74"/>
    </row>
    <row r="11" spans="1:17" ht="28.8" x14ac:dyDescent="0.3">
      <c r="A11" s="37" t="s">
        <v>46</v>
      </c>
      <c r="B11" s="63" t="s">
        <v>37</v>
      </c>
      <c r="C11" s="39"/>
      <c r="D11" s="64" t="s">
        <v>102</v>
      </c>
      <c r="E11" s="64" t="s">
        <v>103</v>
      </c>
      <c r="F11" s="64" t="s">
        <v>104</v>
      </c>
      <c r="G11" s="64" t="s">
        <v>105</v>
      </c>
      <c r="H11" s="64" t="s">
        <v>106</v>
      </c>
      <c r="I11" s="64" t="s">
        <v>107</v>
      </c>
      <c r="J11" s="250" t="s">
        <v>109</v>
      </c>
      <c r="L11" s="69"/>
      <c r="M11" s="69"/>
      <c r="N11" s="69"/>
      <c r="O11" s="69"/>
      <c r="P11" s="69"/>
      <c r="Q11" s="69"/>
    </row>
    <row r="12" spans="1:17" ht="15.6" x14ac:dyDescent="0.3">
      <c r="A12" s="41" t="s">
        <v>47</v>
      </c>
      <c r="B12" s="66">
        <v>45</v>
      </c>
      <c r="C12" s="39" t="s">
        <v>48</v>
      </c>
      <c r="D12" s="67">
        <v>0</v>
      </c>
      <c r="E12" s="67">
        <v>0</v>
      </c>
      <c r="F12" s="67">
        <v>0.5</v>
      </c>
      <c r="G12" s="67">
        <v>0.5</v>
      </c>
      <c r="H12" s="67">
        <v>0</v>
      </c>
      <c r="I12" s="67"/>
      <c r="J12" s="251"/>
      <c r="L12" s="69">
        <f t="shared" ref="L12:Q19" si="4">$B12*D12</f>
        <v>0</v>
      </c>
      <c r="M12" s="69">
        <f t="shared" si="4"/>
        <v>0</v>
      </c>
      <c r="N12" s="69">
        <f t="shared" si="4"/>
        <v>22.5</v>
      </c>
      <c r="O12" s="69">
        <f t="shared" si="4"/>
        <v>22.5</v>
      </c>
      <c r="P12" s="69">
        <f t="shared" si="4"/>
        <v>0</v>
      </c>
      <c r="Q12" s="69">
        <f t="shared" si="4"/>
        <v>0</v>
      </c>
    </row>
    <row r="13" spans="1:17" ht="15.6" x14ac:dyDescent="0.3">
      <c r="A13" s="41" t="s">
        <v>49</v>
      </c>
      <c r="B13" s="66">
        <v>60</v>
      </c>
      <c r="C13" s="39"/>
      <c r="D13" s="67">
        <v>0</v>
      </c>
      <c r="E13" s="67">
        <v>0</v>
      </c>
      <c r="F13" s="67">
        <v>0.2</v>
      </c>
      <c r="G13" s="67">
        <v>0.2</v>
      </c>
      <c r="H13" s="67">
        <v>0.6</v>
      </c>
      <c r="I13" s="67"/>
      <c r="J13" s="68" t="s">
        <v>121</v>
      </c>
      <c r="L13" s="69">
        <f t="shared" si="4"/>
        <v>0</v>
      </c>
      <c r="M13" s="69">
        <f t="shared" si="4"/>
        <v>0</v>
      </c>
      <c r="N13" s="69">
        <f t="shared" si="4"/>
        <v>12</v>
      </c>
      <c r="O13" s="69">
        <f t="shared" si="4"/>
        <v>12</v>
      </c>
      <c r="P13" s="69">
        <f t="shared" si="4"/>
        <v>36</v>
      </c>
      <c r="Q13" s="69">
        <f t="shared" si="4"/>
        <v>0</v>
      </c>
    </row>
    <row r="14" spans="1:17" ht="15.6" x14ac:dyDescent="0.3">
      <c r="A14" s="41" t="s">
        <v>50</v>
      </c>
      <c r="B14" s="66">
        <v>60</v>
      </c>
      <c r="C14" s="39"/>
      <c r="D14" s="67">
        <v>0</v>
      </c>
      <c r="E14" s="67">
        <v>0</v>
      </c>
      <c r="F14" s="67">
        <v>0.5</v>
      </c>
      <c r="G14" s="67">
        <v>0.5</v>
      </c>
      <c r="H14" s="67">
        <v>0</v>
      </c>
      <c r="I14" s="67"/>
      <c r="J14" s="68"/>
      <c r="L14" s="69">
        <f t="shared" si="4"/>
        <v>0</v>
      </c>
      <c r="M14" s="69">
        <f t="shared" si="4"/>
        <v>0</v>
      </c>
      <c r="N14" s="69">
        <f t="shared" si="4"/>
        <v>30</v>
      </c>
      <c r="O14" s="69">
        <f t="shared" si="4"/>
        <v>30</v>
      </c>
      <c r="P14" s="69">
        <f t="shared" si="4"/>
        <v>0</v>
      </c>
      <c r="Q14" s="69">
        <f t="shared" si="4"/>
        <v>0</v>
      </c>
    </row>
    <row r="15" spans="1:17" ht="15.6" x14ac:dyDescent="0.3">
      <c r="A15" s="45" t="s">
        <v>51</v>
      </c>
      <c r="B15" s="66">
        <v>90</v>
      </c>
      <c r="C15" s="39"/>
      <c r="D15" s="67">
        <v>0</v>
      </c>
      <c r="E15" s="67">
        <v>0</v>
      </c>
      <c r="F15" s="67">
        <v>0.5</v>
      </c>
      <c r="G15" s="67">
        <v>0.5</v>
      </c>
      <c r="H15" s="67">
        <v>0</v>
      </c>
      <c r="I15" s="67"/>
      <c r="J15" s="68"/>
      <c r="L15" s="69">
        <f t="shared" si="4"/>
        <v>0</v>
      </c>
      <c r="M15" s="69">
        <f t="shared" si="4"/>
        <v>0</v>
      </c>
      <c r="N15" s="69">
        <f t="shared" si="4"/>
        <v>45</v>
      </c>
      <c r="O15" s="69">
        <f t="shared" si="4"/>
        <v>45</v>
      </c>
      <c r="P15" s="69">
        <f t="shared" si="4"/>
        <v>0</v>
      </c>
      <c r="Q15" s="69">
        <f t="shared" si="4"/>
        <v>0</v>
      </c>
    </row>
    <row r="16" spans="1:17" ht="15.6" x14ac:dyDescent="0.3">
      <c r="A16" s="41" t="s">
        <v>52</v>
      </c>
      <c r="B16" s="66">
        <v>30</v>
      </c>
      <c r="C16" s="39"/>
      <c r="D16" s="67">
        <v>0</v>
      </c>
      <c r="E16" s="67">
        <v>0</v>
      </c>
      <c r="F16" s="67">
        <v>0.5</v>
      </c>
      <c r="G16" s="67">
        <v>0.5</v>
      </c>
      <c r="H16" s="67">
        <v>0</v>
      </c>
      <c r="I16" s="67"/>
      <c r="J16" s="68"/>
      <c r="L16" s="69">
        <f t="shared" si="4"/>
        <v>0</v>
      </c>
      <c r="M16" s="69">
        <f t="shared" si="4"/>
        <v>0</v>
      </c>
      <c r="N16" s="69">
        <f t="shared" si="4"/>
        <v>15</v>
      </c>
      <c r="O16" s="69">
        <f t="shared" si="4"/>
        <v>15</v>
      </c>
      <c r="P16" s="69">
        <f t="shared" si="4"/>
        <v>0</v>
      </c>
      <c r="Q16" s="69">
        <f t="shared" si="4"/>
        <v>0</v>
      </c>
    </row>
    <row r="17" spans="1:18" ht="15.6" x14ac:dyDescent="0.3">
      <c r="A17" s="41" t="s">
        <v>53</v>
      </c>
      <c r="B17" s="75">
        <v>30</v>
      </c>
      <c r="C17" s="44"/>
      <c r="D17" s="67">
        <v>0</v>
      </c>
      <c r="E17" s="67">
        <v>0</v>
      </c>
      <c r="F17" s="67">
        <v>0.5</v>
      </c>
      <c r="G17" s="67">
        <v>0.5</v>
      </c>
      <c r="H17" s="67">
        <v>0</v>
      </c>
      <c r="I17" s="67"/>
      <c r="J17" s="68"/>
      <c r="L17" s="69">
        <f t="shared" si="4"/>
        <v>0</v>
      </c>
      <c r="M17" s="69">
        <f t="shared" si="4"/>
        <v>0</v>
      </c>
      <c r="N17" s="69">
        <f t="shared" si="4"/>
        <v>15</v>
      </c>
      <c r="O17" s="69">
        <f t="shared" si="4"/>
        <v>15</v>
      </c>
      <c r="P17" s="69">
        <f t="shared" si="4"/>
        <v>0</v>
      </c>
      <c r="Q17" s="69">
        <f t="shared" si="4"/>
        <v>0</v>
      </c>
    </row>
    <row r="18" spans="1:18" ht="15.6" x14ac:dyDescent="0.3">
      <c r="A18" s="41" t="s">
        <v>54</v>
      </c>
      <c r="B18" s="66">
        <v>60</v>
      </c>
      <c r="C18" s="39"/>
      <c r="D18" s="67">
        <v>0</v>
      </c>
      <c r="E18" s="67">
        <v>0</v>
      </c>
      <c r="F18" s="67">
        <v>0.5</v>
      </c>
      <c r="G18" s="67">
        <v>0.5</v>
      </c>
      <c r="H18" s="67">
        <v>0</v>
      </c>
      <c r="I18" s="67"/>
      <c r="J18" s="68"/>
      <c r="L18" s="69">
        <f t="shared" si="4"/>
        <v>0</v>
      </c>
      <c r="M18" s="69">
        <f t="shared" si="4"/>
        <v>0</v>
      </c>
      <c r="N18" s="69">
        <f t="shared" si="4"/>
        <v>30</v>
      </c>
      <c r="O18" s="69">
        <f t="shared" si="4"/>
        <v>30</v>
      </c>
      <c r="P18" s="69">
        <f t="shared" si="4"/>
        <v>0</v>
      </c>
      <c r="Q18" s="69">
        <f t="shared" si="4"/>
        <v>0</v>
      </c>
    </row>
    <row r="19" spans="1:18" ht="15.6" x14ac:dyDescent="0.3">
      <c r="A19" s="45" t="s">
        <v>55</v>
      </c>
      <c r="B19" s="66">
        <v>360</v>
      </c>
      <c r="C19" s="39"/>
      <c r="D19" s="67">
        <v>0</v>
      </c>
      <c r="E19" s="67">
        <v>0</v>
      </c>
      <c r="F19" s="67">
        <v>0.5</v>
      </c>
      <c r="G19" s="67">
        <v>0.5</v>
      </c>
      <c r="H19" s="67">
        <v>0</v>
      </c>
      <c r="I19" s="67"/>
      <c r="J19" s="68"/>
      <c r="L19" s="69">
        <f t="shared" si="4"/>
        <v>0</v>
      </c>
      <c r="M19" s="69">
        <f t="shared" si="4"/>
        <v>0</v>
      </c>
      <c r="N19" s="69">
        <f t="shared" si="4"/>
        <v>180</v>
      </c>
      <c r="O19" s="69">
        <f t="shared" si="4"/>
        <v>180</v>
      </c>
      <c r="P19" s="69">
        <f t="shared" si="4"/>
        <v>0</v>
      </c>
      <c r="Q19" s="69">
        <f t="shared" si="4"/>
        <v>0</v>
      </c>
    </row>
    <row r="20" spans="1:18" ht="3" customHeight="1" x14ac:dyDescent="0.3">
      <c r="J20" s="61"/>
    </row>
    <row r="21" spans="1:18" ht="15.6" x14ac:dyDescent="0.3">
      <c r="A21" s="42" t="s">
        <v>56</v>
      </c>
      <c r="B21" s="70">
        <f>SUM(B12:B19)</f>
        <v>735</v>
      </c>
      <c r="C21" s="71" t="s">
        <v>108</v>
      </c>
      <c r="D21" s="72">
        <f t="shared" ref="D21:I21" si="5">SUM(L12:L19)</f>
        <v>0</v>
      </c>
      <c r="E21" s="72">
        <f t="shared" si="5"/>
        <v>0</v>
      </c>
      <c r="F21" s="72">
        <f t="shared" si="5"/>
        <v>349.5</v>
      </c>
      <c r="G21" s="72">
        <f t="shared" si="5"/>
        <v>349.5</v>
      </c>
      <c r="H21" s="72">
        <f t="shared" si="5"/>
        <v>36</v>
      </c>
      <c r="I21" s="72">
        <f t="shared" si="5"/>
        <v>0</v>
      </c>
      <c r="J21" s="68"/>
      <c r="L21" s="62"/>
      <c r="M21" s="62"/>
      <c r="N21" s="62"/>
      <c r="O21" s="62"/>
      <c r="P21" s="62"/>
      <c r="Q21" s="62"/>
    </row>
    <row r="22" spans="1:18" x14ac:dyDescent="0.3">
      <c r="D22" s="73">
        <f>D21/$B21</f>
        <v>0</v>
      </c>
      <c r="E22" s="73">
        <f t="shared" ref="E22:I22" si="6">E21/$B21</f>
        <v>0</v>
      </c>
      <c r="F22" s="76">
        <f t="shared" si="6"/>
        <v>0.47551020408163264</v>
      </c>
      <c r="G22" s="76">
        <f t="shared" si="6"/>
        <v>0.47551020408163264</v>
      </c>
      <c r="H22" s="76">
        <f t="shared" si="6"/>
        <v>4.8979591836734691E-2</v>
      </c>
      <c r="I22" s="73">
        <f t="shared" si="6"/>
        <v>0</v>
      </c>
      <c r="J22" s="61"/>
      <c r="L22" s="74"/>
      <c r="M22" s="74"/>
      <c r="N22" s="74"/>
      <c r="O22" s="74"/>
      <c r="P22" s="74"/>
      <c r="Q22" s="74"/>
    </row>
    <row r="23" spans="1:18" ht="31.2" x14ac:dyDescent="0.3">
      <c r="A23" s="77" t="s">
        <v>57</v>
      </c>
      <c r="B23" s="78"/>
      <c r="C23" s="79"/>
      <c r="D23" s="80"/>
      <c r="E23" s="80"/>
      <c r="F23" s="80"/>
      <c r="G23" s="80"/>
      <c r="H23" s="80"/>
      <c r="I23" s="80"/>
      <c r="J23" s="81" t="s">
        <v>58</v>
      </c>
      <c r="K23" s="82"/>
      <c r="L23" s="83"/>
      <c r="M23" s="83"/>
      <c r="N23" s="83"/>
      <c r="O23" s="83"/>
      <c r="P23" s="83"/>
      <c r="Q23" s="83"/>
      <c r="R23" s="82"/>
    </row>
    <row r="24" spans="1:18" ht="15.6" x14ac:dyDescent="0.3">
      <c r="A24" s="77"/>
      <c r="B24" s="78"/>
      <c r="C24" s="79"/>
      <c r="D24" s="80"/>
      <c r="E24" s="80"/>
      <c r="F24" s="80"/>
      <c r="G24" s="80"/>
      <c r="H24" s="80"/>
      <c r="I24" s="80"/>
      <c r="J24" s="81"/>
      <c r="K24" s="82"/>
      <c r="L24" s="83"/>
      <c r="M24" s="83"/>
      <c r="N24" s="83"/>
      <c r="O24" s="83"/>
      <c r="P24" s="83"/>
      <c r="Q24" s="83"/>
      <c r="R24" s="82"/>
    </row>
    <row r="25" spans="1:18" ht="15.6" x14ac:dyDescent="0.3">
      <c r="A25" s="84" t="s">
        <v>59</v>
      </c>
      <c r="B25" s="78"/>
      <c r="C25" s="85"/>
      <c r="D25" s="86"/>
      <c r="E25" s="86"/>
      <c r="F25" s="86"/>
      <c r="G25" s="86"/>
      <c r="H25" s="86"/>
      <c r="I25" s="86"/>
      <c r="J25" s="81"/>
      <c r="K25" s="82"/>
      <c r="L25" s="87"/>
      <c r="M25" s="87"/>
      <c r="N25" s="87"/>
      <c r="O25" s="87"/>
      <c r="P25" s="87"/>
      <c r="Q25" s="87"/>
      <c r="R25" s="82"/>
    </row>
    <row r="26" spans="1:18" ht="28.8" x14ac:dyDescent="0.3">
      <c r="A26" s="88" t="s">
        <v>60</v>
      </c>
      <c r="B26" s="89" t="s">
        <v>37</v>
      </c>
      <c r="C26" s="90"/>
      <c r="D26" s="64" t="s">
        <v>102</v>
      </c>
      <c r="E26" s="64" t="s">
        <v>103</v>
      </c>
      <c r="F26" s="64" t="s">
        <v>104</v>
      </c>
      <c r="G26" s="64" t="s">
        <v>105</v>
      </c>
      <c r="H26" s="64" t="s">
        <v>106</v>
      </c>
      <c r="I26" s="64" t="s">
        <v>107</v>
      </c>
      <c r="J26" s="91"/>
      <c r="L26" s="92"/>
      <c r="M26" s="92"/>
      <c r="N26" s="92"/>
      <c r="O26" s="92"/>
      <c r="P26" s="92"/>
      <c r="Q26" s="92"/>
    </row>
    <row r="27" spans="1:18" ht="15.6" x14ac:dyDescent="0.3">
      <c r="A27" s="41" t="s">
        <v>61</v>
      </c>
      <c r="B27" s="66">
        <v>60</v>
      </c>
      <c r="C27" s="39" t="s">
        <v>62</v>
      </c>
      <c r="D27" s="67">
        <v>0</v>
      </c>
      <c r="E27" s="67">
        <v>0</v>
      </c>
      <c r="F27" s="67">
        <v>0</v>
      </c>
      <c r="G27" s="67">
        <v>1</v>
      </c>
      <c r="H27" s="67">
        <v>0</v>
      </c>
      <c r="I27" s="67"/>
      <c r="J27" s="68"/>
      <c r="L27" s="93">
        <f t="shared" ref="L27:Q30" si="7">$B27*D27</f>
        <v>0</v>
      </c>
      <c r="M27" s="93">
        <f t="shared" si="7"/>
        <v>0</v>
      </c>
      <c r="N27" s="93">
        <f t="shared" si="7"/>
        <v>0</v>
      </c>
      <c r="O27" s="93">
        <f t="shared" si="7"/>
        <v>60</v>
      </c>
      <c r="P27" s="93">
        <f t="shared" si="7"/>
        <v>0</v>
      </c>
      <c r="Q27" s="93">
        <f t="shared" si="7"/>
        <v>0</v>
      </c>
    </row>
    <row r="28" spans="1:18" ht="15.6" x14ac:dyDescent="0.3">
      <c r="A28" s="41" t="s">
        <v>63</v>
      </c>
      <c r="B28" s="66">
        <v>60</v>
      </c>
      <c r="C28" s="39"/>
      <c r="D28" s="67">
        <v>0</v>
      </c>
      <c r="E28" s="67">
        <v>0</v>
      </c>
      <c r="F28" s="67">
        <v>0</v>
      </c>
      <c r="G28" s="67">
        <v>1</v>
      </c>
      <c r="H28" s="67">
        <v>0</v>
      </c>
      <c r="I28" s="67"/>
      <c r="J28" s="68"/>
      <c r="L28" s="93">
        <f t="shared" si="7"/>
        <v>0</v>
      </c>
      <c r="M28" s="93">
        <f t="shared" si="7"/>
        <v>0</v>
      </c>
      <c r="N28" s="93">
        <f t="shared" si="7"/>
        <v>0</v>
      </c>
      <c r="O28" s="93">
        <f t="shared" si="7"/>
        <v>60</v>
      </c>
      <c r="P28" s="93">
        <f t="shared" si="7"/>
        <v>0</v>
      </c>
      <c r="Q28" s="93">
        <f t="shared" si="7"/>
        <v>0</v>
      </c>
    </row>
    <row r="29" spans="1:18" ht="15.6" x14ac:dyDescent="0.3">
      <c r="A29" s="41" t="s">
        <v>64</v>
      </c>
      <c r="B29" s="66">
        <v>180</v>
      </c>
      <c r="C29" s="39" t="s">
        <v>65</v>
      </c>
      <c r="D29" s="67">
        <v>0</v>
      </c>
      <c r="E29" s="67">
        <v>0</v>
      </c>
      <c r="F29" s="67">
        <v>0.5</v>
      </c>
      <c r="G29" s="67">
        <v>0.5</v>
      </c>
      <c r="H29" s="67">
        <v>0</v>
      </c>
      <c r="I29" s="67"/>
      <c r="J29" s="68"/>
      <c r="L29" s="93">
        <f t="shared" si="7"/>
        <v>0</v>
      </c>
      <c r="M29" s="93">
        <f t="shared" si="7"/>
        <v>0</v>
      </c>
      <c r="N29" s="93">
        <f t="shared" si="7"/>
        <v>90</v>
      </c>
      <c r="O29" s="93">
        <f t="shared" si="7"/>
        <v>90</v>
      </c>
      <c r="P29" s="93">
        <f t="shared" si="7"/>
        <v>0</v>
      </c>
      <c r="Q29" s="93">
        <f t="shared" si="7"/>
        <v>0</v>
      </c>
    </row>
    <row r="30" spans="1:18" ht="15.6" x14ac:dyDescent="0.3">
      <c r="A30" s="41" t="s">
        <v>66</v>
      </c>
      <c r="B30" s="66">
        <v>120</v>
      </c>
      <c r="C30" s="39"/>
      <c r="D30" s="67">
        <v>0</v>
      </c>
      <c r="E30" s="67">
        <v>0</v>
      </c>
      <c r="F30" s="67">
        <v>0</v>
      </c>
      <c r="G30" s="67">
        <v>1</v>
      </c>
      <c r="H30" s="67">
        <v>0</v>
      </c>
      <c r="I30" s="67"/>
      <c r="J30" s="68"/>
      <c r="L30" s="93">
        <f t="shared" si="7"/>
        <v>0</v>
      </c>
      <c r="M30" s="93">
        <f t="shared" si="7"/>
        <v>0</v>
      </c>
      <c r="N30" s="93">
        <f t="shared" si="7"/>
        <v>0</v>
      </c>
      <c r="O30" s="93">
        <f t="shared" si="7"/>
        <v>120</v>
      </c>
      <c r="P30" s="93">
        <f t="shared" si="7"/>
        <v>0</v>
      </c>
      <c r="Q30" s="93">
        <f t="shared" si="7"/>
        <v>0</v>
      </c>
    </row>
    <row r="31" spans="1:18" ht="3" customHeight="1" x14ac:dyDescent="0.3">
      <c r="J31" s="61"/>
    </row>
    <row r="32" spans="1:18" ht="15.6" x14ac:dyDescent="0.3">
      <c r="A32" s="42" t="s">
        <v>67</v>
      </c>
      <c r="B32" s="70">
        <f>SUM(B27:B30)</f>
        <v>420</v>
      </c>
      <c r="C32" s="71" t="s">
        <v>108</v>
      </c>
      <c r="D32" s="72">
        <f>SUM(M27:M30)</f>
        <v>0</v>
      </c>
      <c r="E32" s="72">
        <f>SUM(N27:N30)</f>
        <v>90</v>
      </c>
      <c r="F32" s="72">
        <f>SUM(O27:O30)</f>
        <v>330</v>
      </c>
      <c r="G32" s="72">
        <f>SUM(P27:P30)</f>
        <v>0</v>
      </c>
      <c r="H32" s="72">
        <f>SUM(Q27:Q30)</f>
        <v>0</v>
      </c>
      <c r="I32" s="72"/>
      <c r="J32" s="68"/>
      <c r="L32" s="62"/>
      <c r="M32" s="62"/>
      <c r="N32" s="62"/>
      <c r="O32" s="62"/>
      <c r="P32" s="62"/>
      <c r="Q32" s="62"/>
    </row>
    <row r="33" spans="1:17" x14ac:dyDescent="0.3">
      <c r="D33" s="73">
        <f>D32/$B32</f>
        <v>0</v>
      </c>
      <c r="E33" s="73">
        <f t="shared" ref="E33:I33" si="8">E32/$B32</f>
        <v>0.21428571428571427</v>
      </c>
      <c r="F33" s="73">
        <f t="shared" si="8"/>
        <v>0.7857142857142857</v>
      </c>
      <c r="G33" s="73">
        <f t="shared" si="8"/>
        <v>0</v>
      </c>
      <c r="H33" s="73">
        <f t="shared" si="8"/>
        <v>0</v>
      </c>
      <c r="I33" s="73">
        <f t="shared" si="8"/>
        <v>0</v>
      </c>
      <c r="J33" s="61"/>
      <c r="L33" s="74"/>
      <c r="M33" s="74"/>
      <c r="N33" s="74"/>
      <c r="O33" s="74"/>
      <c r="P33" s="74"/>
      <c r="Q33" s="74"/>
    </row>
    <row r="34" spans="1:17" ht="15.6" x14ac:dyDescent="0.3">
      <c r="A34" s="84" t="s">
        <v>68</v>
      </c>
      <c r="B34" s="78"/>
      <c r="C34" s="85"/>
      <c r="D34" s="86"/>
      <c r="E34" s="86"/>
      <c r="F34" s="86"/>
      <c r="G34" s="86"/>
      <c r="H34" s="86"/>
      <c r="I34" s="86"/>
      <c r="J34" s="81"/>
      <c r="L34" s="87"/>
      <c r="M34" s="87"/>
      <c r="N34" s="87"/>
      <c r="O34" s="87"/>
      <c r="P34" s="87"/>
      <c r="Q34" s="87"/>
    </row>
    <row r="35" spans="1:17" ht="28.8" x14ac:dyDescent="0.3">
      <c r="A35" s="88" t="s">
        <v>69</v>
      </c>
      <c r="B35" s="89"/>
      <c r="C35" s="39" t="s">
        <v>38</v>
      </c>
      <c r="D35" s="64" t="s">
        <v>102</v>
      </c>
      <c r="E35" s="64" t="s">
        <v>103</v>
      </c>
      <c r="F35" s="64" t="s">
        <v>104</v>
      </c>
      <c r="G35" s="64" t="s">
        <v>105</v>
      </c>
      <c r="H35" s="64" t="s">
        <v>106</v>
      </c>
      <c r="I35" s="64" t="s">
        <v>107</v>
      </c>
      <c r="J35" s="91"/>
      <c r="L35" s="92"/>
      <c r="M35" s="92"/>
      <c r="N35" s="92"/>
      <c r="O35" s="92"/>
      <c r="P35" s="92"/>
      <c r="Q35" s="92"/>
    </row>
    <row r="36" spans="1:17" ht="15.6" x14ac:dyDescent="0.3">
      <c r="A36" s="41" t="s">
        <v>70</v>
      </c>
      <c r="B36" s="66">
        <v>60</v>
      </c>
      <c r="C36" s="39"/>
      <c r="D36" s="67">
        <v>0</v>
      </c>
      <c r="E36" s="67">
        <v>0</v>
      </c>
      <c r="F36" s="67">
        <v>1</v>
      </c>
      <c r="G36" s="67">
        <v>0</v>
      </c>
      <c r="H36" s="67">
        <v>0</v>
      </c>
      <c r="I36" s="67"/>
      <c r="J36" s="68"/>
      <c r="L36" s="93">
        <f t="shared" ref="L36:Q41" si="9">$B36*D36</f>
        <v>0</v>
      </c>
      <c r="M36" s="93">
        <f t="shared" si="9"/>
        <v>0</v>
      </c>
      <c r="N36" s="93">
        <f t="shared" si="9"/>
        <v>60</v>
      </c>
      <c r="O36" s="93">
        <f t="shared" si="9"/>
        <v>0</v>
      </c>
      <c r="P36" s="93">
        <f t="shared" si="9"/>
        <v>0</v>
      </c>
      <c r="Q36" s="93">
        <f t="shared" si="9"/>
        <v>0</v>
      </c>
    </row>
    <row r="37" spans="1:17" ht="15.6" x14ac:dyDescent="0.3">
      <c r="A37" s="41" t="s">
        <v>71</v>
      </c>
      <c r="B37" s="66">
        <v>60</v>
      </c>
      <c r="C37" s="39"/>
      <c r="D37" s="67">
        <v>0</v>
      </c>
      <c r="E37" s="67">
        <v>0</v>
      </c>
      <c r="F37" s="67">
        <v>1</v>
      </c>
      <c r="G37" s="67">
        <v>0</v>
      </c>
      <c r="H37" s="67">
        <v>0</v>
      </c>
      <c r="I37" s="67"/>
      <c r="J37" s="68"/>
      <c r="L37" s="93">
        <f t="shared" si="9"/>
        <v>0</v>
      </c>
      <c r="M37" s="93">
        <f t="shared" si="9"/>
        <v>0</v>
      </c>
      <c r="N37" s="93">
        <f t="shared" si="9"/>
        <v>60</v>
      </c>
      <c r="O37" s="93">
        <f t="shared" si="9"/>
        <v>0</v>
      </c>
      <c r="P37" s="93">
        <f t="shared" si="9"/>
        <v>0</v>
      </c>
      <c r="Q37" s="93">
        <f t="shared" si="9"/>
        <v>0</v>
      </c>
    </row>
    <row r="38" spans="1:17" ht="15.6" x14ac:dyDescent="0.3">
      <c r="A38" s="41" t="s">
        <v>72</v>
      </c>
      <c r="B38" s="66">
        <v>60</v>
      </c>
      <c r="C38" s="39"/>
      <c r="D38" s="67">
        <v>0</v>
      </c>
      <c r="E38" s="67">
        <v>0</v>
      </c>
      <c r="F38" s="67">
        <v>1</v>
      </c>
      <c r="G38" s="67">
        <v>0</v>
      </c>
      <c r="H38" s="67">
        <v>0</v>
      </c>
      <c r="I38" s="67"/>
      <c r="J38" s="68"/>
      <c r="L38" s="93">
        <f t="shared" si="9"/>
        <v>0</v>
      </c>
      <c r="M38" s="93">
        <f t="shared" si="9"/>
        <v>0</v>
      </c>
      <c r="N38" s="93">
        <f t="shared" si="9"/>
        <v>60</v>
      </c>
      <c r="O38" s="93">
        <f t="shared" si="9"/>
        <v>0</v>
      </c>
      <c r="P38" s="93">
        <f t="shared" si="9"/>
        <v>0</v>
      </c>
      <c r="Q38" s="93">
        <f t="shared" si="9"/>
        <v>0</v>
      </c>
    </row>
    <row r="39" spans="1:17" ht="15.6" x14ac:dyDescent="0.3">
      <c r="A39" s="41" t="s">
        <v>73</v>
      </c>
      <c r="B39" s="66">
        <v>60</v>
      </c>
      <c r="C39" s="39"/>
      <c r="D39" s="67">
        <v>0</v>
      </c>
      <c r="E39" s="67">
        <v>0</v>
      </c>
      <c r="F39" s="67">
        <v>1</v>
      </c>
      <c r="G39" s="67">
        <v>0</v>
      </c>
      <c r="H39" s="67">
        <v>0</v>
      </c>
      <c r="I39" s="67"/>
      <c r="J39" s="68"/>
      <c r="L39" s="93">
        <f t="shared" si="9"/>
        <v>0</v>
      </c>
      <c r="M39" s="93">
        <f t="shared" si="9"/>
        <v>0</v>
      </c>
      <c r="N39" s="93">
        <f t="shared" si="9"/>
        <v>60</v>
      </c>
      <c r="O39" s="93">
        <f t="shared" si="9"/>
        <v>0</v>
      </c>
      <c r="P39" s="93">
        <f t="shared" si="9"/>
        <v>0</v>
      </c>
      <c r="Q39" s="93">
        <f t="shared" si="9"/>
        <v>0</v>
      </c>
    </row>
    <row r="40" spans="1:17" ht="15.6" x14ac:dyDescent="0.3">
      <c r="A40" s="41" t="s">
        <v>74</v>
      </c>
      <c r="B40" s="66">
        <v>15</v>
      </c>
      <c r="C40" s="39"/>
      <c r="D40" s="67">
        <v>0</v>
      </c>
      <c r="E40" s="67">
        <v>0</v>
      </c>
      <c r="F40" s="67">
        <v>1</v>
      </c>
      <c r="G40" s="67">
        <v>0</v>
      </c>
      <c r="H40" s="67">
        <v>0</v>
      </c>
      <c r="I40" s="67"/>
      <c r="J40" s="68"/>
      <c r="L40" s="93">
        <f t="shared" si="9"/>
        <v>0</v>
      </c>
      <c r="M40" s="93">
        <f t="shared" si="9"/>
        <v>0</v>
      </c>
      <c r="N40" s="93">
        <f t="shared" si="9"/>
        <v>15</v>
      </c>
      <c r="O40" s="93">
        <f t="shared" si="9"/>
        <v>0</v>
      </c>
      <c r="P40" s="93">
        <f t="shared" si="9"/>
        <v>0</v>
      </c>
      <c r="Q40" s="93">
        <f t="shared" si="9"/>
        <v>0</v>
      </c>
    </row>
    <row r="41" spans="1:17" ht="15.6" x14ac:dyDescent="0.3">
      <c r="A41" s="41" t="s">
        <v>75</v>
      </c>
      <c r="B41" s="66">
        <v>150</v>
      </c>
      <c r="C41" s="39"/>
      <c r="D41" s="67">
        <v>0</v>
      </c>
      <c r="E41" s="67">
        <v>0</v>
      </c>
      <c r="F41" s="67">
        <v>1</v>
      </c>
      <c r="G41" s="67">
        <v>0</v>
      </c>
      <c r="H41" s="67">
        <v>0</v>
      </c>
      <c r="I41" s="67"/>
      <c r="J41" s="68"/>
      <c r="L41" s="93">
        <f t="shared" si="9"/>
        <v>0</v>
      </c>
      <c r="M41" s="93">
        <f t="shared" si="9"/>
        <v>0</v>
      </c>
      <c r="N41" s="93">
        <f t="shared" si="9"/>
        <v>150</v>
      </c>
      <c r="O41" s="93">
        <f t="shared" si="9"/>
        <v>0</v>
      </c>
      <c r="P41" s="93">
        <f t="shared" si="9"/>
        <v>0</v>
      </c>
      <c r="Q41" s="93">
        <f t="shared" si="9"/>
        <v>0</v>
      </c>
    </row>
    <row r="42" spans="1:17" ht="3" customHeight="1" x14ac:dyDescent="0.3">
      <c r="J42" s="61"/>
    </row>
    <row r="43" spans="1:17" ht="15.6" x14ac:dyDescent="0.3">
      <c r="A43" s="50" t="s">
        <v>76</v>
      </c>
      <c r="B43" s="94">
        <v>405</v>
      </c>
      <c r="C43" s="71" t="s">
        <v>108</v>
      </c>
      <c r="D43" s="72">
        <f t="shared" ref="D43:I43" si="10">SUM(L36:L41)</f>
        <v>0</v>
      </c>
      <c r="E43" s="72">
        <f t="shared" si="10"/>
        <v>0</v>
      </c>
      <c r="F43" s="72">
        <f t="shared" si="10"/>
        <v>405</v>
      </c>
      <c r="G43" s="72">
        <f t="shared" si="10"/>
        <v>0</v>
      </c>
      <c r="H43" s="72">
        <f t="shared" si="10"/>
        <v>0</v>
      </c>
      <c r="I43" s="72">
        <f t="shared" si="10"/>
        <v>0</v>
      </c>
      <c r="J43" s="68"/>
      <c r="L43" s="62"/>
      <c r="M43" s="62"/>
      <c r="N43" s="62"/>
      <c r="O43" s="62"/>
      <c r="P43" s="62"/>
      <c r="Q43" s="62"/>
    </row>
    <row r="44" spans="1:17" x14ac:dyDescent="0.3">
      <c r="D44" s="73">
        <f>D43/$B43</f>
        <v>0</v>
      </c>
      <c r="E44" s="73">
        <f t="shared" ref="E44:I44" si="11">E43/$B43</f>
        <v>0</v>
      </c>
      <c r="F44" s="73">
        <f t="shared" si="11"/>
        <v>1</v>
      </c>
      <c r="G44" s="73">
        <f t="shared" si="11"/>
        <v>0</v>
      </c>
      <c r="H44" s="73">
        <f t="shared" si="11"/>
        <v>0</v>
      </c>
      <c r="I44" s="73">
        <f t="shared" si="11"/>
        <v>0</v>
      </c>
      <c r="J44" s="61"/>
      <c r="L44" s="74"/>
      <c r="M44" s="74"/>
      <c r="N44" s="74"/>
      <c r="O44" s="74"/>
      <c r="P44" s="74"/>
      <c r="Q44" s="74"/>
    </row>
    <row r="45" spans="1:17" ht="15.6" x14ac:dyDescent="0.3">
      <c r="A45" s="84" t="s">
        <v>77</v>
      </c>
      <c r="B45" s="78"/>
      <c r="C45" s="85"/>
      <c r="D45" s="86"/>
      <c r="E45" s="86"/>
      <c r="F45" s="86"/>
      <c r="G45" s="86"/>
      <c r="H45" s="86"/>
      <c r="I45" s="86"/>
      <c r="J45" s="81"/>
      <c r="L45" s="87"/>
      <c r="M45" s="87"/>
      <c r="N45" s="87"/>
      <c r="O45" s="87"/>
      <c r="P45" s="87"/>
      <c r="Q45" s="87"/>
    </row>
    <row r="46" spans="1:17" ht="28.8" x14ac:dyDescent="0.3">
      <c r="A46" s="88" t="s">
        <v>78</v>
      </c>
      <c r="B46" s="89"/>
      <c r="C46" s="39" t="s">
        <v>38</v>
      </c>
      <c r="D46" s="64" t="s">
        <v>102</v>
      </c>
      <c r="E46" s="64" t="s">
        <v>103</v>
      </c>
      <c r="F46" s="64" t="s">
        <v>104</v>
      </c>
      <c r="G46" s="64" t="s">
        <v>105</v>
      </c>
      <c r="H46" s="64" t="s">
        <v>106</v>
      </c>
      <c r="I46" s="64" t="s">
        <v>107</v>
      </c>
      <c r="J46" s="95" t="s">
        <v>79</v>
      </c>
      <c r="L46" s="92"/>
      <c r="M46" s="92"/>
      <c r="N46" s="92"/>
      <c r="O46" s="92"/>
      <c r="P46" s="92"/>
      <c r="Q46" s="92"/>
    </row>
    <row r="47" spans="1:17" ht="15.6" x14ac:dyDescent="0.3">
      <c r="A47" s="41" t="s">
        <v>80</v>
      </c>
      <c r="B47" s="66">
        <v>180</v>
      </c>
      <c r="C47" s="39"/>
      <c r="D47" s="67">
        <v>0</v>
      </c>
      <c r="E47" s="67">
        <v>0</v>
      </c>
      <c r="F47" s="67">
        <v>0</v>
      </c>
      <c r="G47" s="67">
        <v>0</v>
      </c>
      <c r="H47" s="67">
        <v>0</v>
      </c>
      <c r="I47" s="67">
        <v>1</v>
      </c>
      <c r="J47" s="68"/>
      <c r="L47" s="93">
        <f t="shared" ref="L47:Q51" si="12">$B47*D47</f>
        <v>0</v>
      </c>
      <c r="M47" s="93">
        <f t="shared" si="12"/>
        <v>0</v>
      </c>
      <c r="N47" s="93">
        <f t="shared" si="12"/>
        <v>0</v>
      </c>
      <c r="O47" s="93">
        <f t="shared" si="12"/>
        <v>0</v>
      </c>
      <c r="P47" s="93">
        <f t="shared" si="12"/>
        <v>0</v>
      </c>
      <c r="Q47" s="93">
        <f t="shared" si="12"/>
        <v>180</v>
      </c>
    </row>
    <row r="48" spans="1:17" ht="15.6" x14ac:dyDescent="0.3">
      <c r="A48" s="41" t="s">
        <v>81</v>
      </c>
      <c r="B48" s="66">
        <v>90</v>
      </c>
      <c r="C48" s="48"/>
      <c r="D48" s="67">
        <v>0</v>
      </c>
      <c r="E48" s="67">
        <v>0</v>
      </c>
      <c r="F48" s="67">
        <v>0</v>
      </c>
      <c r="G48" s="67">
        <v>0</v>
      </c>
      <c r="H48" s="67">
        <v>0</v>
      </c>
      <c r="I48" s="67">
        <v>1</v>
      </c>
      <c r="J48" s="68"/>
      <c r="L48" s="93">
        <f t="shared" si="12"/>
        <v>0</v>
      </c>
      <c r="M48" s="93">
        <f t="shared" si="12"/>
        <v>0</v>
      </c>
      <c r="N48" s="93">
        <f t="shared" si="12"/>
        <v>0</v>
      </c>
      <c r="O48" s="93">
        <f t="shared" si="12"/>
        <v>0</v>
      </c>
      <c r="P48" s="93">
        <f t="shared" si="12"/>
        <v>0</v>
      </c>
      <c r="Q48" s="93">
        <f t="shared" si="12"/>
        <v>90</v>
      </c>
    </row>
    <row r="49" spans="1:18" ht="15.6" x14ac:dyDescent="0.3">
      <c r="A49" s="41" t="s">
        <v>82</v>
      </c>
      <c r="B49" s="66">
        <v>30</v>
      </c>
      <c r="C49" s="39"/>
      <c r="D49" s="67">
        <v>0</v>
      </c>
      <c r="E49" s="67">
        <v>0</v>
      </c>
      <c r="F49" s="67">
        <v>0</v>
      </c>
      <c r="G49" s="67">
        <v>0</v>
      </c>
      <c r="H49" s="67">
        <v>0</v>
      </c>
      <c r="I49" s="67">
        <v>1</v>
      </c>
      <c r="J49" s="68"/>
      <c r="L49" s="93">
        <f t="shared" si="12"/>
        <v>0</v>
      </c>
      <c r="M49" s="93">
        <f t="shared" si="12"/>
        <v>0</v>
      </c>
      <c r="N49" s="93">
        <f t="shared" si="12"/>
        <v>0</v>
      </c>
      <c r="O49" s="93">
        <f t="shared" si="12"/>
        <v>0</v>
      </c>
      <c r="P49" s="93">
        <f t="shared" si="12"/>
        <v>0</v>
      </c>
      <c r="Q49" s="93">
        <f t="shared" si="12"/>
        <v>30</v>
      </c>
    </row>
    <row r="50" spans="1:18" ht="15.6" x14ac:dyDescent="0.3">
      <c r="A50" s="41" t="s">
        <v>83</v>
      </c>
      <c r="B50" s="66">
        <v>240</v>
      </c>
      <c r="C50" s="39"/>
      <c r="D50" s="67">
        <v>0</v>
      </c>
      <c r="E50" s="67">
        <v>0</v>
      </c>
      <c r="F50" s="67">
        <v>0</v>
      </c>
      <c r="G50" s="67">
        <v>0</v>
      </c>
      <c r="H50" s="67">
        <v>0</v>
      </c>
      <c r="I50" s="67">
        <v>1</v>
      </c>
      <c r="J50" s="68"/>
      <c r="L50" s="93">
        <f t="shared" si="12"/>
        <v>0</v>
      </c>
      <c r="M50" s="93">
        <f t="shared" si="12"/>
        <v>0</v>
      </c>
      <c r="N50" s="93">
        <f t="shared" si="12"/>
        <v>0</v>
      </c>
      <c r="O50" s="93">
        <f t="shared" si="12"/>
        <v>0</v>
      </c>
      <c r="P50" s="93">
        <f t="shared" si="12"/>
        <v>0</v>
      </c>
      <c r="Q50" s="93">
        <f t="shared" si="12"/>
        <v>240</v>
      </c>
    </row>
    <row r="51" spans="1:18" ht="15.6" x14ac:dyDescent="0.3">
      <c r="A51" s="41" t="s">
        <v>74</v>
      </c>
      <c r="B51" s="66">
        <v>15</v>
      </c>
      <c r="C51" s="39"/>
      <c r="D51" s="67">
        <v>0</v>
      </c>
      <c r="E51" s="67">
        <v>0</v>
      </c>
      <c r="F51" s="67">
        <v>0</v>
      </c>
      <c r="G51" s="67">
        <v>0</v>
      </c>
      <c r="H51" s="67">
        <v>0</v>
      </c>
      <c r="I51" s="67">
        <v>1</v>
      </c>
      <c r="J51" s="68"/>
      <c r="L51" s="93">
        <f t="shared" si="12"/>
        <v>0</v>
      </c>
      <c r="M51" s="93">
        <f t="shared" si="12"/>
        <v>0</v>
      </c>
      <c r="N51" s="93">
        <f t="shared" si="12"/>
        <v>0</v>
      </c>
      <c r="O51" s="93">
        <f t="shared" si="12"/>
        <v>0</v>
      </c>
      <c r="P51" s="93">
        <f t="shared" si="12"/>
        <v>0</v>
      </c>
      <c r="Q51" s="93">
        <f t="shared" si="12"/>
        <v>15</v>
      </c>
    </row>
    <row r="52" spans="1:18" ht="3" customHeight="1" x14ac:dyDescent="0.3">
      <c r="J52" s="61"/>
    </row>
    <row r="53" spans="1:18" ht="15.6" x14ac:dyDescent="0.3">
      <c r="A53" s="50" t="s">
        <v>84</v>
      </c>
      <c r="B53" s="94">
        <f>SUM(B47:B52)</f>
        <v>555</v>
      </c>
      <c r="C53" s="71" t="s">
        <v>108</v>
      </c>
      <c r="D53" s="72">
        <f t="shared" ref="D53:I53" si="13">SUM(L47:L51)</f>
        <v>0</v>
      </c>
      <c r="E53" s="72">
        <f t="shared" si="13"/>
        <v>0</v>
      </c>
      <c r="F53" s="72">
        <f t="shared" si="13"/>
        <v>0</v>
      </c>
      <c r="G53" s="72">
        <f t="shared" si="13"/>
        <v>0</v>
      </c>
      <c r="H53" s="72">
        <f t="shared" si="13"/>
        <v>0</v>
      </c>
      <c r="I53" s="72">
        <f t="shared" si="13"/>
        <v>555</v>
      </c>
      <c r="J53" s="68"/>
      <c r="L53" s="62"/>
      <c r="M53" s="62"/>
      <c r="N53" s="62"/>
      <c r="O53" s="62"/>
      <c r="P53" s="62"/>
      <c r="Q53" s="62"/>
    </row>
    <row r="54" spans="1:18" x14ac:dyDescent="0.3">
      <c r="D54" s="73">
        <f>D53/$B53</f>
        <v>0</v>
      </c>
      <c r="E54" s="73">
        <f t="shared" ref="E54:I54" si="14">E53/$B53</f>
        <v>0</v>
      </c>
      <c r="F54" s="73">
        <f t="shared" si="14"/>
        <v>0</v>
      </c>
      <c r="G54" s="73">
        <f t="shared" si="14"/>
        <v>0</v>
      </c>
      <c r="H54" s="73">
        <f t="shared" si="14"/>
        <v>0</v>
      </c>
      <c r="I54" s="73">
        <f t="shared" si="14"/>
        <v>1</v>
      </c>
      <c r="J54" s="61"/>
      <c r="L54" s="74"/>
      <c r="M54" s="74"/>
      <c r="N54" s="74"/>
      <c r="O54" s="74"/>
      <c r="P54" s="74"/>
      <c r="Q54" s="74"/>
    </row>
    <row r="55" spans="1:18" x14ac:dyDescent="0.3">
      <c r="J55" s="61"/>
      <c r="L55" s="74"/>
      <c r="M55" s="74"/>
      <c r="N55" s="74"/>
      <c r="O55" s="74"/>
      <c r="P55" s="74"/>
      <c r="Q55" s="74"/>
    </row>
    <row r="56" spans="1:18" ht="15.6" x14ac:dyDescent="0.3">
      <c r="A56" s="84" t="s">
        <v>85</v>
      </c>
      <c r="B56" s="78"/>
      <c r="C56" s="79"/>
      <c r="D56" s="80"/>
      <c r="E56" s="80"/>
      <c r="F56" s="80"/>
      <c r="G56" s="80"/>
      <c r="H56" s="80"/>
      <c r="I56" s="80"/>
      <c r="J56" s="81"/>
      <c r="L56" s="83"/>
      <c r="M56" s="83"/>
      <c r="N56" s="83"/>
      <c r="O56" s="83"/>
      <c r="P56" s="83"/>
      <c r="Q56" s="83"/>
    </row>
    <row r="57" spans="1:18" x14ac:dyDescent="0.3">
      <c r="A57" s="82"/>
      <c r="B57" s="82"/>
      <c r="C57" s="82"/>
      <c r="D57" s="82"/>
      <c r="E57" s="82"/>
      <c r="F57" s="82"/>
      <c r="G57" s="82"/>
      <c r="H57" s="82"/>
      <c r="I57" s="82"/>
      <c r="J57" s="81"/>
      <c r="L57" s="96"/>
      <c r="M57" s="96"/>
      <c r="N57" s="96"/>
      <c r="O57" s="96"/>
      <c r="P57" s="96"/>
      <c r="Q57" s="96"/>
    </row>
    <row r="58" spans="1:18" ht="15.6" x14ac:dyDescent="0.3">
      <c r="A58" s="84" t="s">
        <v>34</v>
      </c>
      <c r="B58" s="97" t="s">
        <v>37</v>
      </c>
      <c r="C58" s="79"/>
      <c r="D58" s="80"/>
      <c r="E58" s="80"/>
      <c r="F58" s="80"/>
      <c r="G58" s="80"/>
      <c r="H58" s="80"/>
      <c r="I58" s="80"/>
      <c r="J58" s="81"/>
      <c r="L58" s="83"/>
      <c r="M58" s="83"/>
      <c r="N58" s="83"/>
      <c r="O58" s="83"/>
      <c r="P58" s="83"/>
      <c r="Q58" s="83"/>
    </row>
    <row r="59" spans="1:18" x14ac:dyDescent="0.3">
      <c r="A59" s="79" t="s">
        <v>86</v>
      </c>
      <c r="B59" s="82"/>
      <c r="C59" s="82"/>
      <c r="D59" s="82"/>
      <c r="E59" s="82"/>
      <c r="F59" s="82"/>
      <c r="G59" s="82"/>
      <c r="H59" s="82"/>
      <c r="I59" s="82"/>
      <c r="J59" s="81"/>
      <c r="L59" s="96"/>
      <c r="M59" s="96"/>
      <c r="N59" s="96"/>
      <c r="O59" s="96"/>
      <c r="P59" s="96"/>
      <c r="Q59" s="96"/>
    </row>
    <row r="60" spans="1:18" ht="28.8" x14ac:dyDescent="0.3">
      <c r="A60" s="98" t="s">
        <v>86</v>
      </c>
      <c r="B60" s="78"/>
      <c r="C60" s="39" t="s">
        <v>38</v>
      </c>
      <c r="D60" s="64" t="s">
        <v>102</v>
      </c>
      <c r="E60" s="64" t="s">
        <v>103</v>
      </c>
      <c r="F60" s="64" t="s">
        <v>104</v>
      </c>
      <c r="G60" s="64" t="s">
        <v>105</v>
      </c>
      <c r="H60" s="64" t="s">
        <v>106</v>
      </c>
      <c r="I60" s="64" t="s">
        <v>107</v>
      </c>
      <c r="J60" s="81"/>
      <c r="L60" s="83"/>
      <c r="M60" s="83"/>
      <c r="N60" s="83"/>
      <c r="O60" s="83"/>
      <c r="P60" s="83"/>
      <c r="Q60" s="83"/>
    </row>
    <row r="61" spans="1:18" ht="15.6" x14ac:dyDescent="0.3">
      <c r="A61" s="41" t="s">
        <v>47</v>
      </c>
      <c r="B61" s="66">
        <v>45</v>
      </c>
      <c r="C61" s="39" t="s">
        <v>48</v>
      </c>
      <c r="D61" s="67">
        <v>0</v>
      </c>
      <c r="E61" s="67">
        <v>0</v>
      </c>
      <c r="F61" s="67">
        <v>0.5</v>
      </c>
      <c r="G61" s="67">
        <v>0.5</v>
      </c>
      <c r="H61" s="67">
        <v>0</v>
      </c>
      <c r="I61" s="67">
        <v>0</v>
      </c>
      <c r="J61" s="68"/>
      <c r="L61" s="99">
        <f>$B61*D61</f>
        <v>0</v>
      </c>
      <c r="M61" s="99">
        <f t="shared" ref="M61:Q68" si="15">$B61*E61</f>
        <v>0</v>
      </c>
      <c r="N61" s="99">
        <f t="shared" si="15"/>
        <v>22.5</v>
      </c>
      <c r="O61" s="99">
        <f t="shared" si="15"/>
        <v>22.5</v>
      </c>
      <c r="P61" s="99">
        <f t="shared" si="15"/>
        <v>0</v>
      </c>
      <c r="Q61" s="99">
        <f t="shared" si="15"/>
        <v>0</v>
      </c>
    </row>
    <row r="62" spans="1:18" x14ac:dyDescent="0.3">
      <c r="A62" s="100" t="s">
        <v>49</v>
      </c>
      <c r="B62" s="101">
        <v>0</v>
      </c>
      <c r="C62" s="102"/>
      <c r="D62" s="103">
        <v>0</v>
      </c>
      <c r="E62" s="103">
        <v>0</v>
      </c>
      <c r="F62" s="103">
        <v>0</v>
      </c>
      <c r="G62" s="103">
        <v>0</v>
      </c>
      <c r="H62" s="103">
        <v>0.6</v>
      </c>
      <c r="I62" s="103">
        <v>0</v>
      </c>
      <c r="J62" s="104"/>
      <c r="K62" s="105"/>
      <c r="L62" s="99">
        <f t="shared" ref="L62:L68" si="16">$B62*D62</f>
        <v>0</v>
      </c>
      <c r="M62" s="99">
        <f t="shared" si="15"/>
        <v>0</v>
      </c>
      <c r="N62" s="99">
        <f t="shared" si="15"/>
        <v>0</v>
      </c>
      <c r="O62" s="99">
        <f t="shared" si="15"/>
        <v>0</v>
      </c>
      <c r="P62" s="99">
        <f t="shared" si="15"/>
        <v>0</v>
      </c>
      <c r="Q62" s="99">
        <f t="shared" si="15"/>
        <v>0</v>
      </c>
      <c r="R62" s="105"/>
    </row>
    <row r="63" spans="1:18" ht="15.6" x14ac:dyDescent="0.3">
      <c r="A63" s="41" t="s">
        <v>50</v>
      </c>
      <c r="B63" s="66">
        <v>60</v>
      </c>
      <c r="C63" s="39"/>
      <c r="D63" s="67">
        <v>0</v>
      </c>
      <c r="E63" s="67">
        <v>0</v>
      </c>
      <c r="F63" s="67">
        <v>0.5</v>
      </c>
      <c r="G63" s="67">
        <v>0.5</v>
      </c>
      <c r="H63" s="67">
        <v>0</v>
      </c>
      <c r="I63" s="67">
        <v>0</v>
      </c>
      <c r="J63" s="68"/>
      <c r="L63" s="99">
        <f t="shared" si="16"/>
        <v>0</v>
      </c>
      <c r="M63" s="99">
        <f t="shared" si="15"/>
        <v>0</v>
      </c>
      <c r="N63" s="99">
        <f t="shared" si="15"/>
        <v>30</v>
      </c>
      <c r="O63" s="99">
        <f t="shared" si="15"/>
        <v>30</v>
      </c>
      <c r="P63" s="99">
        <f t="shared" si="15"/>
        <v>0</v>
      </c>
      <c r="Q63" s="99">
        <f t="shared" si="15"/>
        <v>0</v>
      </c>
    </row>
    <row r="64" spans="1:18" ht="15.6" x14ac:dyDescent="0.3">
      <c r="A64" s="45" t="s">
        <v>51</v>
      </c>
      <c r="B64" s="66">
        <v>90</v>
      </c>
      <c r="C64" s="39"/>
      <c r="D64" s="67">
        <v>0</v>
      </c>
      <c r="E64" s="67">
        <v>0</v>
      </c>
      <c r="F64" s="67">
        <v>0.5</v>
      </c>
      <c r="G64" s="67">
        <v>0.5</v>
      </c>
      <c r="H64" s="67">
        <v>0</v>
      </c>
      <c r="I64" s="67">
        <v>0</v>
      </c>
      <c r="J64" s="68"/>
      <c r="L64" s="99">
        <f t="shared" si="16"/>
        <v>0</v>
      </c>
      <c r="M64" s="99">
        <f t="shared" si="15"/>
        <v>0</v>
      </c>
      <c r="N64" s="99">
        <f t="shared" si="15"/>
        <v>45</v>
      </c>
      <c r="O64" s="99">
        <f t="shared" si="15"/>
        <v>45</v>
      </c>
      <c r="P64" s="99">
        <f t="shared" si="15"/>
        <v>0</v>
      </c>
      <c r="Q64" s="99">
        <f t="shared" si="15"/>
        <v>0</v>
      </c>
    </row>
    <row r="65" spans="1:18" ht="15.6" x14ac:dyDescent="0.3">
      <c r="A65" s="41" t="s">
        <v>52</v>
      </c>
      <c r="B65" s="66">
        <v>30</v>
      </c>
      <c r="C65" s="39"/>
      <c r="D65" s="67">
        <v>0</v>
      </c>
      <c r="E65" s="67">
        <v>0</v>
      </c>
      <c r="F65" s="67">
        <v>0.5</v>
      </c>
      <c r="G65" s="67">
        <v>0.5</v>
      </c>
      <c r="H65" s="67">
        <v>0</v>
      </c>
      <c r="I65" s="67">
        <v>0</v>
      </c>
      <c r="J65" s="68"/>
      <c r="L65" s="99">
        <f t="shared" si="16"/>
        <v>0</v>
      </c>
      <c r="M65" s="99">
        <f t="shared" si="15"/>
        <v>0</v>
      </c>
      <c r="N65" s="99">
        <f t="shared" si="15"/>
        <v>15</v>
      </c>
      <c r="O65" s="99">
        <f t="shared" si="15"/>
        <v>15</v>
      </c>
      <c r="P65" s="99">
        <f t="shared" si="15"/>
        <v>0</v>
      </c>
      <c r="Q65" s="99">
        <f t="shared" si="15"/>
        <v>0</v>
      </c>
    </row>
    <row r="66" spans="1:18" ht="15.6" x14ac:dyDescent="0.3">
      <c r="A66" s="41" t="s">
        <v>53</v>
      </c>
      <c r="B66" s="75">
        <v>30</v>
      </c>
      <c r="C66" s="44"/>
      <c r="D66" s="67">
        <v>0</v>
      </c>
      <c r="E66" s="67">
        <v>0</v>
      </c>
      <c r="F66" s="67">
        <v>0.5</v>
      </c>
      <c r="G66" s="67">
        <v>0.5</v>
      </c>
      <c r="H66" s="67">
        <v>0</v>
      </c>
      <c r="I66" s="67">
        <v>0</v>
      </c>
      <c r="J66" s="68"/>
      <c r="L66" s="99">
        <f t="shared" si="16"/>
        <v>0</v>
      </c>
      <c r="M66" s="99">
        <f t="shared" si="15"/>
        <v>0</v>
      </c>
      <c r="N66" s="99">
        <f t="shared" si="15"/>
        <v>15</v>
      </c>
      <c r="O66" s="99">
        <f t="shared" si="15"/>
        <v>15</v>
      </c>
      <c r="P66" s="99">
        <f t="shared" si="15"/>
        <v>0</v>
      </c>
      <c r="Q66" s="99">
        <f t="shared" si="15"/>
        <v>0</v>
      </c>
    </row>
    <row r="67" spans="1:18" ht="15.6" x14ac:dyDescent="0.3">
      <c r="A67" s="41" t="s">
        <v>54</v>
      </c>
      <c r="B67" s="66">
        <v>60</v>
      </c>
      <c r="C67" s="39"/>
      <c r="D67" s="67">
        <v>0</v>
      </c>
      <c r="E67" s="67">
        <v>0</v>
      </c>
      <c r="F67" s="67">
        <v>0.5</v>
      </c>
      <c r="G67" s="67">
        <v>0.5</v>
      </c>
      <c r="H67" s="67">
        <v>0</v>
      </c>
      <c r="I67" s="67">
        <v>0</v>
      </c>
      <c r="J67" s="68"/>
      <c r="L67" s="99">
        <f t="shared" si="16"/>
        <v>0</v>
      </c>
      <c r="M67" s="99">
        <f t="shared" si="15"/>
        <v>0</v>
      </c>
      <c r="N67" s="99">
        <f t="shared" si="15"/>
        <v>30</v>
      </c>
      <c r="O67" s="99">
        <f t="shared" si="15"/>
        <v>30</v>
      </c>
      <c r="P67" s="99">
        <f t="shared" si="15"/>
        <v>0</v>
      </c>
      <c r="Q67" s="99">
        <f t="shared" si="15"/>
        <v>0</v>
      </c>
    </row>
    <row r="68" spans="1:18" ht="15.6" x14ac:dyDescent="0.3">
      <c r="A68" s="45" t="s">
        <v>55</v>
      </c>
      <c r="B68" s="66">
        <v>360</v>
      </c>
      <c r="C68" s="39"/>
      <c r="D68" s="67">
        <v>0</v>
      </c>
      <c r="E68" s="67">
        <v>0</v>
      </c>
      <c r="F68" s="67">
        <v>0.5</v>
      </c>
      <c r="G68" s="67">
        <v>0.5</v>
      </c>
      <c r="H68" s="67">
        <v>0</v>
      </c>
      <c r="I68" s="67">
        <v>0</v>
      </c>
      <c r="J68" s="68"/>
      <c r="L68" s="99">
        <f t="shared" si="16"/>
        <v>0</v>
      </c>
      <c r="M68" s="99">
        <f t="shared" si="15"/>
        <v>0</v>
      </c>
      <c r="N68" s="99">
        <f t="shared" si="15"/>
        <v>180</v>
      </c>
      <c r="O68" s="99">
        <f t="shared" si="15"/>
        <v>180</v>
      </c>
      <c r="P68" s="99">
        <f t="shared" si="15"/>
        <v>0</v>
      </c>
      <c r="Q68" s="99">
        <f t="shared" si="15"/>
        <v>0</v>
      </c>
    </row>
    <row r="69" spans="1:18" ht="3" customHeight="1" x14ac:dyDescent="0.3">
      <c r="J69" s="61"/>
    </row>
    <row r="70" spans="1:18" ht="15.6" x14ac:dyDescent="0.3">
      <c r="A70" s="42" t="s">
        <v>90</v>
      </c>
      <c r="B70" s="70">
        <f>SUM(B61:B68)</f>
        <v>675</v>
      </c>
      <c r="C70" s="71" t="s">
        <v>108</v>
      </c>
      <c r="D70" s="72">
        <f t="shared" ref="D70:I70" si="17">SUM(L61:L68)</f>
        <v>0</v>
      </c>
      <c r="E70" s="72">
        <f t="shared" si="17"/>
        <v>0</v>
      </c>
      <c r="F70" s="72">
        <f t="shared" si="17"/>
        <v>337.5</v>
      </c>
      <c r="G70" s="72">
        <f t="shared" si="17"/>
        <v>337.5</v>
      </c>
      <c r="H70" s="72">
        <f t="shared" si="17"/>
        <v>0</v>
      </c>
      <c r="I70" s="72">
        <f t="shared" si="17"/>
        <v>0</v>
      </c>
      <c r="J70" s="81"/>
      <c r="K70" s="82"/>
      <c r="L70" s="82"/>
      <c r="M70" s="82"/>
      <c r="N70" s="82"/>
      <c r="O70" s="82"/>
      <c r="P70" s="82"/>
      <c r="Q70" s="82"/>
      <c r="R70" s="82"/>
    </row>
    <row r="71" spans="1:18" ht="15.6" x14ac:dyDescent="0.3">
      <c r="A71" s="98" t="s">
        <v>110</v>
      </c>
      <c r="B71" s="78"/>
      <c r="C71" s="82"/>
      <c r="D71" s="73">
        <f>D70/$B70</f>
        <v>0</v>
      </c>
      <c r="E71" s="73">
        <f t="shared" ref="E71:I71" si="18">E70/$B70</f>
        <v>0</v>
      </c>
      <c r="F71" s="73">
        <f t="shared" si="18"/>
        <v>0.5</v>
      </c>
      <c r="G71" s="73">
        <f t="shared" si="18"/>
        <v>0.5</v>
      </c>
      <c r="H71" s="73">
        <f t="shared" si="18"/>
        <v>0</v>
      </c>
      <c r="I71" s="73">
        <f t="shared" si="18"/>
        <v>0</v>
      </c>
      <c r="J71" s="106"/>
      <c r="K71" s="82"/>
      <c r="L71" s="83"/>
      <c r="M71" s="83"/>
      <c r="N71" s="83"/>
      <c r="O71" s="83"/>
      <c r="P71" s="83"/>
      <c r="Q71" s="83"/>
      <c r="R71" s="82"/>
    </row>
    <row r="72" spans="1:18" ht="43.2" x14ac:dyDescent="0.3">
      <c r="A72" s="88" t="s">
        <v>60</v>
      </c>
      <c r="B72" s="89" t="s">
        <v>37</v>
      </c>
      <c r="C72" s="39" t="s">
        <v>38</v>
      </c>
      <c r="D72" s="64" t="s">
        <v>102</v>
      </c>
      <c r="E72" s="64" t="s">
        <v>103</v>
      </c>
      <c r="F72" s="64" t="s">
        <v>104</v>
      </c>
      <c r="G72" s="64" t="s">
        <v>105</v>
      </c>
      <c r="H72" s="64" t="s">
        <v>106</v>
      </c>
      <c r="I72" s="64" t="s">
        <v>107</v>
      </c>
      <c r="J72" s="106" t="s">
        <v>89</v>
      </c>
      <c r="L72" s="92"/>
      <c r="M72" s="92"/>
      <c r="N72" s="92"/>
      <c r="O72" s="92"/>
      <c r="P72" s="92"/>
      <c r="Q72" s="92"/>
    </row>
    <row r="73" spans="1:18" ht="15.6" x14ac:dyDescent="0.3">
      <c r="A73" s="41" t="s">
        <v>61</v>
      </c>
      <c r="B73" s="66">
        <v>60</v>
      </c>
      <c r="C73" s="39" t="s">
        <v>111</v>
      </c>
      <c r="D73" s="67">
        <v>0</v>
      </c>
      <c r="E73" s="67">
        <v>0</v>
      </c>
      <c r="F73" s="67">
        <v>0.5</v>
      </c>
      <c r="G73" s="67">
        <v>0.5</v>
      </c>
      <c r="H73" s="67">
        <v>0</v>
      </c>
      <c r="I73" s="67">
        <v>0</v>
      </c>
      <c r="J73" s="68"/>
      <c r="L73" s="69">
        <f t="shared" ref="L73:Q76" si="19">$B73*D73</f>
        <v>0</v>
      </c>
      <c r="M73" s="69">
        <f t="shared" si="19"/>
        <v>0</v>
      </c>
      <c r="N73" s="69">
        <f t="shared" si="19"/>
        <v>30</v>
      </c>
      <c r="O73" s="69">
        <f t="shared" si="19"/>
        <v>30</v>
      </c>
      <c r="P73" s="69">
        <f t="shared" si="19"/>
        <v>0</v>
      </c>
      <c r="Q73" s="69">
        <f t="shared" si="19"/>
        <v>0</v>
      </c>
    </row>
    <row r="74" spans="1:18" ht="15.6" x14ac:dyDescent="0.3">
      <c r="A74" s="41" t="s">
        <v>63</v>
      </c>
      <c r="B74" s="66">
        <v>60</v>
      </c>
      <c r="C74" s="39"/>
      <c r="D74" s="67">
        <v>0</v>
      </c>
      <c r="E74" s="67">
        <v>0</v>
      </c>
      <c r="F74" s="67">
        <v>0.5</v>
      </c>
      <c r="G74" s="67">
        <v>0.5</v>
      </c>
      <c r="H74" s="67">
        <v>0</v>
      </c>
      <c r="I74" s="67">
        <v>0</v>
      </c>
      <c r="J74" s="68"/>
      <c r="L74" s="69">
        <f t="shared" si="19"/>
        <v>0</v>
      </c>
      <c r="M74" s="69">
        <f t="shared" si="19"/>
        <v>0</v>
      </c>
      <c r="N74" s="69">
        <f t="shared" si="19"/>
        <v>30</v>
      </c>
      <c r="O74" s="69">
        <f t="shared" si="19"/>
        <v>30</v>
      </c>
      <c r="P74" s="69">
        <f t="shared" si="19"/>
        <v>0</v>
      </c>
      <c r="Q74" s="69">
        <f t="shared" si="19"/>
        <v>0</v>
      </c>
    </row>
    <row r="75" spans="1:18" ht="15.6" x14ac:dyDescent="0.3">
      <c r="A75" s="41" t="s">
        <v>64</v>
      </c>
      <c r="B75" s="66">
        <v>180</v>
      </c>
      <c r="C75" s="39" t="s">
        <v>65</v>
      </c>
      <c r="D75" s="67">
        <v>0</v>
      </c>
      <c r="E75" s="67">
        <v>0</v>
      </c>
      <c r="F75" s="67">
        <v>0.5</v>
      </c>
      <c r="G75" s="67">
        <v>0.5</v>
      </c>
      <c r="H75" s="67">
        <v>0</v>
      </c>
      <c r="I75" s="67">
        <v>0</v>
      </c>
      <c r="J75" s="68"/>
      <c r="L75" s="69">
        <f t="shared" si="19"/>
        <v>0</v>
      </c>
      <c r="M75" s="69">
        <f t="shared" si="19"/>
        <v>0</v>
      </c>
      <c r="N75" s="69">
        <f t="shared" si="19"/>
        <v>90</v>
      </c>
      <c r="O75" s="69">
        <f t="shared" si="19"/>
        <v>90</v>
      </c>
      <c r="P75" s="69">
        <f t="shared" si="19"/>
        <v>0</v>
      </c>
      <c r="Q75" s="69">
        <f t="shared" si="19"/>
        <v>0</v>
      </c>
    </row>
    <row r="76" spans="1:18" ht="15.6" x14ac:dyDescent="0.3">
      <c r="A76" s="41" t="s">
        <v>66</v>
      </c>
      <c r="B76" s="66">
        <v>120</v>
      </c>
      <c r="C76" s="39"/>
      <c r="D76" s="67">
        <v>0</v>
      </c>
      <c r="E76" s="67">
        <v>0</v>
      </c>
      <c r="F76" s="67">
        <v>0.5</v>
      </c>
      <c r="G76" s="67">
        <v>0.5</v>
      </c>
      <c r="H76" s="67">
        <v>0</v>
      </c>
      <c r="I76" s="67">
        <v>0</v>
      </c>
      <c r="J76" s="68"/>
      <c r="L76" s="69">
        <f t="shared" si="19"/>
        <v>0</v>
      </c>
      <c r="M76" s="69">
        <f t="shared" si="19"/>
        <v>0</v>
      </c>
      <c r="N76" s="69">
        <f t="shared" si="19"/>
        <v>60</v>
      </c>
      <c r="O76" s="69">
        <f t="shared" si="19"/>
        <v>60</v>
      </c>
      <c r="P76" s="69">
        <f t="shared" si="19"/>
        <v>0</v>
      </c>
      <c r="Q76" s="69">
        <f t="shared" si="19"/>
        <v>0</v>
      </c>
    </row>
    <row r="77" spans="1:18" ht="3" customHeight="1" x14ac:dyDescent="0.3">
      <c r="J77" s="61"/>
    </row>
    <row r="78" spans="1:18" ht="15.6" x14ac:dyDescent="0.3">
      <c r="A78" s="42" t="s">
        <v>67</v>
      </c>
      <c r="B78" s="70">
        <f>SUM(B73:B76)</f>
        <v>420</v>
      </c>
      <c r="C78" s="71" t="s">
        <v>108</v>
      </c>
      <c r="D78" s="72">
        <f t="shared" ref="D78:I78" si="20">SUM(L73:L77)</f>
        <v>0</v>
      </c>
      <c r="E78" s="72">
        <f t="shared" si="20"/>
        <v>0</v>
      </c>
      <c r="F78" s="72">
        <f t="shared" si="20"/>
        <v>210</v>
      </c>
      <c r="G78" s="72">
        <f t="shared" si="20"/>
        <v>210</v>
      </c>
      <c r="H78" s="72">
        <f t="shared" si="20"/>
        <v>0</v>
      </c>
      <c r="I78" s="72">
        <f t="shared" si="20"/>
        <v>0</v>
      </c>
      <c r="J78" s="68"/>
    </row>
    <row r="79" spans="1:18" x14ac:dyDescent="0.3">
      <c r="D79" s="73">
        <f>D78/$B$78</f>
        <v>0</v>
      </c>
      <c r="E79" s="73">
        <f t="shared" ref="E79:I79" si="21">E78/$B$78</f>
        <v>0</v>
      </c>
      <c r="F79" s="73">
        <f t="shared" si="21"/>
        <v>0.5</v>
      </c>
      <c r="G79" s="73">
        <f t="shared" si="21"/>
        <v>0.5</v>
      </c>
      <c r="H79" s="73">
        <f t="shared" si="21"/>
        <v>0</v>
      </c>
      <c r="I79" s="73">
        <f t="shared" si="21"/>
        <v>0</v>
      </c>
      <c r="J79" s="61"/>
      <c r="L79" s="74"/>
      <c r="M79" s="74"/>
      <c r="N79" s="74"/>
      <c r="O79" s="74"/>
      <c r="P79" s="74"/>
      <c r="Q79" s="74"/>
    </row>
    <row r="80" spans="1:18" ht="15.6" x14ac:dyDescent="0.3">
      <c r="A80" s="42" t="s">
        <v>123</v>
      </c>
      <c r="B80" s="70">
        <f>B78+B70</f>
        <v>1095</v>
      </c>
      <c r="C80" s="71" t="s">
        <v>112</v>
      </c>
      <c r="D80" s="72">
        <f t="shared" ref="D80:I80" si="22">SUM(L73:L78)</f>
        <v>0</v>
      </c>
      <c r="E80" s="72">
        <f t="shared" si="22"/>
        <v>0</v>
      </c>
      <c r="F80" s="72">
        <f t="shared" si="22"/>
        <v>210</v>
      </c>
      <c r="G80" s="72">
        <f t="shared" si="22"/>
        <v>210</v>
      </c>
      <c r="H80" s="72">
        <f t="shared" si="22"/>
        <v>0</v>
      </c>
      <c r="I80" s="72">
        <f t="shared" si="22"/>
        <v>0</v>
      </c>
      <c r="J80" s="118" t="s">
        <v>122</v>
      </c>
      <c r="L80" s="62"/>
      <c r="M80" s="62"/>
      <c r="N80" s="62"/>
      <c r="O80" s="62"/>
      <c r="P80" s="62"/>
      <c r="Q80" s="62"/>
    </row>
    <row r="81" spans="1:18" x14ac:dyDescent="0.3">
      <c r="D81" s="73">
        <f>D80/$B80</f>
        <v>0</v>
      </c>
      <c r="E81" s="73">
        <f t="shared" ref="E81:I81" si="23">E80/$B80</f>
        <v>0</v>
      </c>
      <c r="F81" s="73">
        <f t="shared" si="23"/>
        <v>0.19178082191780821</v>
      </c>
      <c r="G81" s="73">
        <f t="shared" si="23"/>
        <v>0.19178082191780821</v>
      </c>
      <c r="H81" s="73">
        <f t="shared" si="23"/>
        <v>0</v>
      </c>
      <c r="I81" s="73">
        <f t="shared" si="23"/>
        <v>0</v>
      </c>
      <c r="J81" s="61"/>
      <c r="L81" s="74"/>
      <c r="M81" s="74"/>
      <c r="N81" s="74"/>
      <c r="O81" s="74"/>
      <c r="P81" s="74"/>
      <c r="Q81" s="74"/>
    </row>
    <row r="82" spans="1:18" x14ac:dyDescent="0.3">
      <c r="D82" s="73"/>
      <c r="E82" s="73"/>
      <c r="F82" s="73"/>
      <c r="G82" s="73"/>
      <c r="H82" s="73"/>
      <c r="I82" s="73"/>
      <c r="J82" s="61"/>
      <c r="L82" s="74"/>
      <c r="M82" s="74"/>
      <c r="N82" s="74"/>
      <c r="O82" s="74"/>
      <c r="P82" s="74"/>
      <c r="Q82" s="74"/>
    </row>
    <row r="83" spans="1:18" ht="15.6" x14ac:dyDescent="0.3">
      <c r="A83" s="84" t="s">
        <v>91</v>
      </c>
      <c r="B83" s="97" t="s">
        <v>37</v>
      </c>
      <c r="C83" s="82"/>
      <c r="D83" s="80"/>
      <c r="E83" s="80"/>
      <c r="F83" s="80"/>
      <c r="G83" s="80"/>
      <c r="H83" s="80"/>
      <c r="I83" s="80"/>
      <c r="J83" s="106"/>
      <c r="L83" s="83"/>
      <c r="M83" s="83"/>
      <c r="N83" s="83"/>
      <c r="O83" s="83"/>
      <c r="P83" s="83"/>
      <c r="Q83" s="83"/>
    </row>
    <row r="84" spans="1:18" ht="28.8" x14ac:dyDescent="0.3">
      <c r="A84" s="98" t="s">
        <v>86</v>
      </c>
      <c r="B84" s="78"/>
      <c r="C84" s="39" t="s">
        <v>101</v>
      </c>
      <c r="D84" s="64" t="s">
        <v>102</v>
      </c>
      <c r="E84" s="64" t="s">
        <v>103</v>
      </c>
      <c r="F84" s="64" t="s">
        <v>104</v>
      </c>
      <c r="G84" s="64" t="s">
        <v>105</v>
      </c>
      <c r="H84" s="64" t="s">
        <v>106</v>
      </c>
      <c r="I84" s="64" t="s">
        <v>107</v>
      </c>
      <c r="J84" s="106" t="s">
        <v>92</v>
      </c>
      <c r="L84" s="83"/>
      <c r="M84" s="83"/>
      <c r="N84" s="83"/>
      <c r="O84" s="83"/>
      <c r="P84" s="83"/>
      <c r="Q84" s="83"/>
    </row>
    <row r="85" spans="1:18" ht="15.6" x14ac:dyDescent="0.3">
      <c r="A85" s="41" t="s">
        <v>47</v>
      </c>
      <c r="B85" s="66">
        <v>45</v>
      </c>
      <c r="C85" s="39" t="s">
        <v>48</v>
      </c>
      <c r="D85" s="67">
        <v>0</v>
      </c>
      <c r="E85" s="67">
        <v>0</v>
      </c>
      <c r="F85" s="67">
        <v>0.5</v>
      </c>
      <c r="G85" s="67">
        <v>0.5</v>
      </c>
      <c r="H85" s="67">
        <v>0</v>
      </c>
      <c r="I85" s="67">
        <v>0</v>
      </c>
      <c r="J85" s="68"/>
      <c r="L85" s="99">
        <f t="shared" ref="L85:Q92" si="24">$B85*D85</f>
        <v>0</v>
      </c>
      <c r="M85" s="99">
        <f t="shared" si="24"/>
        <v>0</v>
      </c>
      <c r="N85" s="99">
        <f t="shared" si="24"/>
        <v>22.5</v>
      </c>
      <c r="O85" s="99">
        <f t="shared" si="24"/>
        <v>22.5</v>
      </c>
      <c r="P85" s="99">
        <f t="shared" si="24"/>
        <v>0</v>
      </c>
      <c r="Q85" s="99">
        <f t="shared" si="24"/>
        <v>0</v>
      </c>
    </row>
    <row r="86" spans="1:18" x14ac:dyDescent="0.3">
      <c r="A86" s="100" t="s">
        <v>49</v>
      </c>
      <c r="B86" s="101">
        <v>0</v>
      </c>
      <c r="C86" s="102"/>
      <c r="D86" s="103">
        <v>0</v>
      </c>
      <c r="E86" s="103">
        <v>0</v>
      </c>
      <c r="F86" s="103">
        <v>0</v>
      </c>
      <c r="G86" s="103">
        <v>0</v>
      </c>
      <c r="H86" s="103">
        <v>0.6</v>
      </c>
      <c r="I86" s="103">
        <v>0</v>
      </c>
      <c r="J86" s="104"/>
      <c r="K86" s="105"/>
      <c r="L86" s="99">
        <f t="shared" si="24"/>
        <v>0</v>
      </c>
      <c r="M86" s="99">
        <f t="shared" si="24"/>
        <v>0</v>
      </c>
      <c r="N86" s="99">
        <f t="shared" si="24"/>
        <v>0</v>
      </c>
      <c r="O86" s="99">
        <f t="shared" si="24"/>
        <v>0</v>
      </c>
      <c r="P86" s="99">
        <f t="shared" si="24"/>
        <v>0</v>
      </c>
      <c r="Q86" s="99">
        <f t="shared" si="24"/>
        <v>0</v>
      </c>
      <c r="R86" s="105"/>
    </row>
    <row r="87" spans="1:18" ht="15.6" x14ac:dyDescent="0.3">
      <c r="A87" s="41" t="s">
        <v>50</v>
      </c>
      <c r="B87" s="66">
        <v>60</v>
      </c>
      <c r="C87" s="39"/>
      <c r="D87" s="67">
        <v>0</v>
      </c>
      <c r="E87" s="67">
        <v>0</v>
      </c>
      <c r="F87" s="67">
        <v>0.5</v>
      </c>
      <c r="G87" s="67">
        <v>0.5</v>
      </c>
      <c r="H87" s="67">
        <v>0</v>
      </c>
      <c r="I87" s="67">
        <v>0</v>
      </c>
      <c r="J87" s="68"/>
      <c r="L87" s="99">
        <f t="shared" si="24"/>
        <v>0</v>
      </c>
      <c r="M87" s="99">
        <f t="shared" si="24"/>
        <v>0</v>
      </c>
      <c r="N87" s="99">
        <f t="shared" si="24"/>
        <v>30</v>
      </c>
      <c r="O87" s="99">
        <f t="shared" si="24"/>
        <v>30</v>
      </c>
      <c r="P87" s="99">
        <f t="shared" si="24"/>
        <v>0</v>
      </c>
      <c r="Q87" s="99">
        <f t="shared" si="24"/>
        <v>0</v>
      </c>
    </row>
    <row r="88" spans="1:18" ht="15.6" x14ac:dyDescent="0.3">
      <c r="A88" s="45" t="s">
        <v>51</v>
      </c>
      <c r="B88" s="66">
        <v>90</v>
      </c>
      <c r="C88" s="39"/>
      <c r="D88" s="67">
        <v>0</v>
      </c>
      <c r="E88" s="67">
        <v>0</v>
      </c>
      <c r="F88" s="67">
        <v>0.5</v>
      </c>
      <c r="G88" s="67">
        <v>0.5</v>
      </c>
      <c r="H88" s="67">
        <v>0</v>
      </c>
      <c r="I88" s="67">
        <v>0</v>
      </c>
      <c r="J88" s="68"/>
      <c r="L88" s="99">
        <f t="shared" si="24"/>
        <v>0</v>
      </c>
      <c r="M88" s="99">
        <f t="shared" si="24"/>
        <v>0</v>
      </c>
      <c r="N88" s="99">
        <f t="shared" si="24"/>
        <v>45</v>
      </c>
      <c r="O88" s="99">
        <f t="shared" si="24"/>
        <v>45</v>
      </c>
      <c r="P88" s="99">
        <f t="shared" si="24"/>
        <v>0</v>
      </c>
      <c r="Q88" s="99">
        <f t="shared" si="24"/>
        <v>0</v>
      </c>
    </row>
    <row r="89" spans="1:18" ht="15.6" x14ac:dyDescent="0.3">
      <c r="A89" s="41" t="s">
        <v>52</v>
      </c>
      <c r="B89" s="66">
        <v>30</v>
      </c>
      <c r="C89" s="39"/>
      <c r="D89" s="67">
        <v>0</v>
      </c>
      <c r="E89" s="67">
        <v>0</v>
      </c>
      <c r="F89" s="67">
        <v>0.5</v>
      </c>
      <c r="G89" s="67">
        <v>0.5</v>
      </c>
      <c r="H89" s="67">
        <v>0</v>
      </c>
      <c r="I89" s="67">
        <v>0</v>
      </c>
      <c r="J89" s="68"/>
      <c r="L89" s="99">
        <f t="shared" si="24"/>
        <v>0</v>
      </c>
      <c r="M89" s="99">
        <f t="shared" si="24"/>
        <v>0</v>
      </c>
      <c r="N89" s="99">
        <f t="shared" si="24"/>
        <v>15</v>
      </c>
      <c r="O89" s="99">
        <f t="shared" si="24"/>
        <v>15</v>
      </c>
      <c r="P89" s="99">
        <f t="shared" si="24"/>
        <v>0</v>
      </c>
      <c r="Q89" s="99">
        <f t="shared" si="24"/>
        <v>0</v>
      </c>
    </row>
    <row r="90" spans="1:18" ht="15.6" x14ac:dyDescent="0.3">
      <c r="A90" s="41" t="s">
        <v>53</v>
      </c>
      <c r="B90" s="75">
        <v>30</v>
      </c>
      <c r="C90" s="44"/>
      <c r="D90" s="67">
        <v>0</v>
      </c>
      <c r="E90" s="67">
        <v>0</v>
      </c>
      <c r="F90" s="67">
        <v>0.5</v>
      </c>
      <c r="G90" s="67">
        <v>0.5</v>
      </c>
      <c r="H90" s="67">
        <v>0</v>
      </c>
      <c r="I90" s="67">
        <v>0</v>
      </c>
      <c r="J90" s="68"/>
      <c r="L90" s="99">
        <f t="shared" si="24"/>
        <v>0</v>
      </c>
      <c r="M90" s="99">
        <f t="shared" si="24"/>
        <v>0</v>
      </c>
      <c r="N90" s="99">
        <f t="shared" si="24"/>
        <v>15</v>
      </c>
      <c r="O90" s="99">
        <f t="shared" si="24"/>
        <v>15</v>
      </c>
      <c r="P90" s="99">
        <f t="shared" si="24"/>
        <v>0</v>
      </c>
      <c r="Q90" s="99">
        <f t="shared" si="24"/>
        <v>0</v>
      </c>
    </row>
    <row r="91" spans="1:18" ht="15.6" x14ac:dyDescent="0.3">
      <c r="A91" s="41" t="s">
        <v>54</v>
      </c>
      <c r="B91" s="66">
        <v>60</v>
      </c>
      <c r="C91" s="39"/>
      <c r="D91" s="67">
        <v>0</v>
      </c>
      <c r="E91" s="67">
        <v>0</v>
      </c>
      <c r="F91" s="67">
        <v>0.5</v>
      </c>
      <c r="G91" s="67">
        <v>0.5</v>
      </c>
      <c r="H91" s="67">
        <v>0</v>
      </c>
      <c r="I91" s="67">
        <v>0</v>
      </c>
      <c r="J91" s="68"/>
      <c r="L91" s="99">
        <f t="shared" si="24"/>
        <v>0</v>
      </c>
      <c r="M91" s="99">
        <f t="shared" si="24"/>
        <v>0</v>
      </c>
      <c r="N91" s="99">
        <f t="shared" si="24"/>
        <v>30</v>
      </c>
      <c r="O91" s="99">
        <f t="shared" si="24"/>
        <v>30</v>
      </c>
      <c r="P91" s="99">
        <f t="shared" si="24"/>
        <v>0</v>
      </c>
      <c r="Q91" s="99">
        <f t="shared" si="24"/>
        <v>0</v>
      </c>
    </row>
    <row r="92" spans="1:18" ht="15.6" x14ac:dyDescent="0.3">
      <c r="A92" s="45" t="s">
        <v>55</v>
      </c>
      <c r="B92" s="66">
        <v>360</v>
      </c>
      <c r="C92" s="39"/>
      <c r="D92" s="67">
        <v>0</v>
      </c>
      <c r="E92" s="67">
        <v>0</v>
      </c>
      <c r="F92" s="67">
        <v>0.5</v>
      </c>
      <c r="G92" s="67">
        <v>0.5</v>
      </c>
      <c r="H92" s="67">
        <v>0</v>
      </c>
      <c r="I92" s="67">
        <v>0</v>
      </c>
      <c r="J92" s="68"/>
      <c r="L92" s="99">
        <f t="shared" si="24"/>
        <v>0</v>
      </c>
      <c r="M92" s="99">
        <f t="shared" si="24"/>
        <v>0</v>
      </c>
      <c r="N92" s="99">
        <f t="shared" si="24"/>
        <v>180</v>
      </c>
      <c r="O92" s="99">
        <f t="shared" si="24"/>
        <v>180</v>
      </c>
      <c r="P92" s="99">
        <f t="shared" si="24"/>
        <v>0</v>
      </c>
      <c r="Q92" s="99">
        <f t="shared" si="24"/>
        <v>0</v>
      </c>
    </row>
    <row r="93" spans="1:18" ht="3" customHeight="1" x14ac:dyDescent="0.3">
      <c r="J93" s="61"/>
    </row>
    <row r="94" spans="1:18" ht="15.6" x14ac:dyDescent="0.3">
      <c r="A94" s="107" t="s">
        <v>93</v>
      </c>
      <c r="B94" s="70">
        <f>SUM(B85:B92)</f>
        <v>675</v>
      </c>
      <c r="C94" s="71" t="s">
        <v>108</v>
      </c>
      <c r="D94" s="72">
        <f t="shared" ref="D94:I94" si="25">SUM(L85:L92)</f>
        <v>0</v>
      </c>
      <c r="E94" s="72">
        <f t="shared" si="25"/>
        <v>0</v>
      </c>
      <c r="F94" s="72">
        <f t="shared" si="25"/>
        <v>337.5</v>
      </c>
      <c r="G94" s="72">
        <f t="shared" si="25"/>
        <v>337.5</v>
      </c>
      <c r="H94" s="72">
        <f t="shared" si="25"/>
        <v>0</v>
      </c>
      <c r="I94" s="72">
        <f t="shared" si="25"/>
        <v>0</v>
      </c>
      <c r="J94" s="68"/>
      <c r="L94" s="62"/>
      <c r="M94" s="62"/>
      <c r="N94" s="62"/>
      <c r="O94" s="62"/>
      <c r="P94" s="62"/>
      <c r="Q94" s="62"/>
    </row>
    <row r="95" spans="1:18" x14ac:dyDescent="0.3">
      <c r="D95" s="73">
        <f>D94/$B94</f>
        <v>0</v>
      </c>
      <c r="E95" s="73">
        <f t="shared" ref="E95:I95" si="26">E94/$B94</f>
        <v>0</v>
      </c>
      <c r="F95" s="73">
        <f t="shared" si="26"/>
        <v>0.5</v>
      </c>
      <c r="G95" s="73">
        <f t="shared" si="26"/>
        <v>0.5</v>
      </c>
      <c r="H95" s="73">
        <f t="shared" si="26"/>
        <v>0</v>
      </c>
      <c r="I95" s="73">
        <f t="shared" si="26"/>
        <v>0</v>
      </c>
      <c r="J95" s="61"/>
      <c r="L95" s="74"/>
      <c r="M95" s="74"/>
      <c r="N95" s="74"/>
      <c r="O95" s="74"/>
      <c r="P95" s="74"/>
      <c r="Q95" s="74"/>
    </row>
    <row r="96" spans="1:18" x14ac:dyDescent="0.3">
      <c r="J96" s="61"/>
      <c r="L96" s="74"/>
      <c r="M96" s="74"/>
      <c r="N96" s="74"/>
      <c r="O96" s="74"/>
      <c r="P96" s="74"/>
      <c r="Q96" s="74"/>
    </row>
    <row r="97" spans="1:17" ht="28.8" x14ac:dyDescent="0.3">
      <c r="A97" s="88" t="s">
        <v>94</v>
      </c>
      <c r="B97" s="108" t="s">
        <v>37</v>
      </c>
      <c r="C97" s="39" t="s">
        <v>101</v>
      </c>
      <c r="D97" s="64" t="s">
        <v>102</v>
      </c>
      <c r="E97" s="64" t="s">
        <v>103</v>
      </c>
      <c r="F97" s="64" t="s">
        <v>104</v>
      </c>
      <c r="G97" s="64" t="s">
        <v>105</v>
      </c>
      <c r="H97" s="64" t="s">
        <v>106</v>
      </c>
      <c r="I97" s="64" t="s">
        <v>107</v>
      </c>
      <c r="J97" s="109" t="s">
        <v>95</v>
      </c>
      <c r="L97" s="62"/>
      <c r="M97" s="62"/>
      <c r="N97" s="62"/>
      <c r="O97" s="62"/>
      <c r="P97" s="62"/>
      <c r="Q97" s="62"/>
    </row>
    <row r="98" spans="1:17" ht="15.6" x14ac:dyDescent="0.3">
      <c r="A98" s="41" t="s">
        <v>96</v>
      </c>
      <c r="B98" s="66">
        <v>90</v>
      </c>
      <c r="C98" s="39" t="s">
        <v>62</v>
      </c>
      <c r="D98" s="67">
        <v>0</v>
      </c>
      <c r="E98" s="67">
        <v>0</v>
      </c>
      <c r="F98" s="67">
        <v>0</v>
      </c>
      <c r="G98" s="67">
        <v>1</v>
      </c>
      <c r="H98" s="67">
        <v>0</v>
      </c>
      <c r="I98" s="67">
        <v>0</v>
      </c>
      <c r="J98" s="68"/>
      <c r="L98" s="69">
        <f t="shared" ref="L98:Q100" si="27">$B98*D98</f>
        <v>0</v>
      </c>
      <c r="M98" s="69">
        <f t="shared" si="27"/>
        <v>0</v>
      </c>
      <c r="N98" s="69">
        <f t="shared" si="27"/>
        <v>0</v>
      </c>
      <c r="O98" s="69">
        <f t="shared" si="27"/>
        <v>90</v>
      </c>
      <c r="P98" s="69">
        <f t="shared" si="27"/>
        <v>0</v>
      </c>
      <c r="Q98" s="69">
        <f t="shared" si="27"/>
        <v>0</v>
      </c>
    </row>
    <row r="99" spans="1:17" ht="15.6" x14ac:dyDescent="0.3">
      <c r="A99" s="41" t="s">
        <v>97</v>
      </c>
      <c r="B99" s="66">
        <v>45</v>
      </c>
      <c r="C99" s="48"/>
      <c r="D99" s="67">
        <v>0</v>
      </c>
      <c r="E99" s="67">
        <v>0</v>
      </c>
      <c r="F99" s="67">
        <v>0</v>
      </c>
      <c r="G99" s="110">
        <v>1</v>
      </c>
      <c r="H99" s="67">
        <v>0</v>
      </c>
      <c r="I99" s="67">
        <v>0</v>
      </c>
      <c r="J99" s="68"/>
      <c r="L99" s="69">
        <f t="shared" si="27"/>
        <v>0</v>
      </c>
      <c r="M99" s="69">
        <f t="shared" si="27"/>
        <v>0</v>
      </c>
      <c r="N99" s="69">
        <f t="shared" si="27"/>
        <v>0</v>
      </c>
      <c r="O99" s="69">
        <f t="shared" si="27"/>
        <v>45</v>
      </c>
      <c r="P99" s="69">
        <f t="shared" si="27"/>
        <v>0</v>
      </c>
      <c r="Q99" s="69">
        <f t="shared" si="27"/>
        <v>0</v>
      </c>
    </row>
    <row r="100" spans="1:17" ht="15.6" x14ac:dyDescent="0.3">
      <c r="A100" s="41" t="s">
        <v>75</v>
      </c>
      <c r="B100" s="66">
        <v>120</v>
      </c>
      <c r="C100" s="48"/>
      <c r="D100" s="67">
        <v>0</v>
      </c>
      <c r="E100" s="67">
        <v>0</v>
      </c>
      <c r="F100" s="67">
        <v>0</v>
      </c>
      <c r="G100" s="110">
        <v>1</v>
      </c>
      <c r="H100" s="67">
        <v>0</v>
      </c>
      <c r="I100" s="67">
        <v>0</v>
      </c>
      <c r="J100" s="68"/>
      <c r="L100" s="69">
        <f t="shared" si="27"/>
        <v>0</v>
      </c>
      <c r="M100" s="69">
        <f t="shared" si="27"/>
        <v>0</v>
      </c>
      <c r="N100" s="69">
        <f t="shared" si="27"/>
        <v>0</v>
      </c>
      <c r="O100" s="69">
        <f t="shared" si="27"/>
        <v>120</v>
      </c>
      <c r="P100" s="69">
        <f t="shared" si="27"/>
        <v>0</v>
      </c>
      <c r="Q100" s="69">
        <f t="shared" si="27"/>
        <v>0</v>
      </c>
    </row>
    <row r="101" spans="1:17" ht="3" customHeight="1" x14ac:dyDescent="0.3">
      <c r="J101" s="61"/>
    </row>
    <row r="102" spans="1:17" ht="15.6" x14ac:dyDescent="0.3">
      <c r="A102" s="50" t="s">
        <v>98</v>
      </c>
      <c r="B102" s="94">
        <f>SUM(B98:B100)</f>
        <v>255</v>
      </c>
      <c r="C102" s="71" t="s">
        <v>108</v>
      </c>
      <c r="D102" s="72">
        <f t="shared" ref="D102:I102" si="28">SUM(L98:L101)</f>
        <v>0</v>
      </c>
      <c r="E102" s="72">
        <f t="shared" si="28"/>
        <v>0</v>
      </c>
      <c r="F102" s="72">
        <f t="shared" si="28"/>
        <v>0</v>
      </c>
      <c r="G102" s="72">
        <f t="shared" si="28"/>
        <v>255</v>
      </c>
      <c r="H102" s="72">
        <f t="shared" si="28"/>
        <v>0</v>
      </c>
      <c r="I102" s="72">
        <f t="shared" si="28"/>
        <v>0</v>
      </c>
      <c r="J102" s="68"/>
    </row>
    <row r="103" spans="1:17" x14ac:dyDescent="0.3">
      <c r="B103" s="59"/>
      <c r="D103" s="73">
        <f>D102/$B102</f>
        <v>0</v>
      </c>
      <c r="E103" s="73">
        <f t="shared" ref="E103" si="29">E102/$B102</f>
        <v>0</v>
      </c>
      <c r="F103" s="73">
        <f t="shared" ref="F103" si="30">F102/$B102</f>
        <v>0</v>
      </c>
      <c r="G103" s="73">
        <f t="shared" ref="G103" si="31">G102/$B102</f>
        <v>1</v>
      </c>
      <c r="H103" s="73">
        <f t="shared" ref="H103" si="32">H102/$B102</f>
        <v>0</v>
      </c>
      <c r="I103" s="73">
        <f t="shared" ref="I103" si="33">I102/$B102</f>
        <v>0</v>
      </c>
      <c r="J103" s="61"/>
      <c r="L103" s="62"/>
      <c r="M103" s="62"/>
      <c r="N103" s="62"/>
      <c r="O103" s="62"/>
      <c r="P103" s="62"/>
      <c r="Q103" s="62"/>
    </row>
    <row r="105" spans="1:17" x14ac:dyDescent="0.3">
      <c r="D105" s="252" t="s">
        <v>114</v>
      </c>
      <c r="E105" s="252"/>
      <c r="F105" s="252"/>
      <c r="G105" s="252"/>
      <c r="H105" s="252"/>
      <c r="I105" s="252"/>
    </row>
    <row r="106" spans="1:17" ht="28.8" x14ac:dyDescent="0.3">
      <c r="B106" s="115" t="s">
        <v>113</v>
      </c>
      <c r="C106" s="59"/>
      <c r="D106" s="113" t="s">
        <v>116</v>
      </c>
      <c r="E106" s="113" t="s">
        <v>103</v>
      </c>
      <c r="F106" s="113" t="s">
        <v>117</v>
      </c>
      <c r="G106" s="113" t="s">
        <v>118</v>
      </c>
      <c r="H106" s="113" t="s">
        <v>119</v>
      </c>
      <c r="I106" s="113" t="s">
        <v>107</v>
      </c>
      <c r="L106" s="119">
        <v>0.7</v>
      </c>
      <c r="M106" s="119">
        <v>0.79846153846153844</v>
      </c>
    </row>
    <row r="107" spans="1:17" x14ac:dyDescent="0.3">
      <c r="A107" s="111" t="s">
        <v>33</v>
      </c>
      <c r="B107" s="114">
        <f>'Capacity Calculator OLD'!C5</f>
        <v>529</v>
      </c>
      <c r="C107" s="115"/>
      <c r="D107" s="114" t="e">
        <f>'Capacity Calculator OLD'!$E5*D$9</f>
        <v>#REF!</v>
      </c>
      <c r="E107" s="114" t="e">
        <f>'Capacity Calculator OLD'!$E5*E$9</f>
        <v>#REF!</v>
      </c>
      <c r="F107" s="114" t="e">
        <f>'Capacity Calculator OLD'!$E5*F$9</f>
        <v>#REF!</v>
      </c>
      <c r="G107" s="114" t="e">
        <f>'Capacity Calculator OLD'!$E5*G$9</f>
        <v>#REF!</v>
      </c>
      <c r="H107" s="114" t="e">
        <f>'Capacity Calculator OLD'!$E5*H$9</f>
        <v>#REF!</v>
      </c>
      <c r="I107" s="114" t="e">
        <f>'Capacity Calculator OLD'!$E5*I$9</f>
        <v>#REF!</v>
      </c>
    </row>
    <row r="108" spans="1:17" x14ac:dyDescent="0.3">
      <c r="A108" s="111" t="s">
        <v>26</v>
      </c>
      <c r="B108" s="114">
        <f>'Capacity Calculator OLD'!C6</f>
        <v>364</v>
      </c>
      <c r="C108" s="115"/>
      <c r="D108" s="114" t="e">
        <f>'Capacity Calculator OLD'!$E6*D$22</f>
        <v>#REF!</v>
      </c>
      <c r="E108" s="114" t="e">
        <f>'Capacity Calculator OLD'!$E6*E$22</f>
        <v>#REF!</v>
      </c>
      <c r="F108" s="114" t="e">
        <f>'Capacity Calculator OLD'!$E6*F$22</f>
        <v>#REF!</v>
      </c>
      <c r="G108" s="114" t="e">
        <f>'Capacity Calculator OLD'!$E6*G$22</f>
        <v>#REF!</v>
      </c>
      <c r="H108" s="114" t="e">
        <f>'Capacity Calculator OLD'!$E6*H$22</f>
        <v>#REF!</v>
      </c>
      <c r="I108" s="114" t="e">
        <f>'Capacity Calculator OLD'!$E6*I$22</f>
        <v>#REF!</v>
      </c>
    </row>
    <row r="109" spans="1:17" x14ac:dyDescent="0.3">
      <c r="A109" s="111" t="s">
        <v>28</v>
      </c>
      <c r="B109" s="114">
        <f>'Capacity Calculator OLD'!C7</f>
        <v>177</v>
      </c>
      <c r="C109" s="115"/>
      <c r="D109" s="114" t="e">
        <f>'Capacity Calculator OLD'!$E7*D$33</f>
        <v>#REF!</v>
      </c>
      <c r="E109" s="114" t="e">
        <f>'Capacity Calculator OLD'!$E7*E$33</f>
        <v>#REF!</v>
      </c>
      <c r="F109" s="114" t="e">
        <f>'Capacity Calculator OLD'!$E7*F$33</f>
        <v>#REF!</v>
      </c>
      <c r="G109" s="114" t="e">
        <f>'Capacity Calculator OLD'!$E7*G$33</f>
        <v>#REF!</v>
      </c>
      <c r="H109" s="114" t="e">
        <f>'Capacity Calculator OLD'!$E7*H$33</f>
        <v>#REF!</v>
      </c>
      <c r="I109" s="114" t="e">
        <f>'Capacity Calculator OLD'!$E7*I$33</f>
        <v>#REF!</v>
      </c>
    </row>
    <row r="110" spans="1:17" x14ac:dyDescent="0.3">
      <c r="A110" s="111" t="s">
        <v>29</v>
      </c>
      <c r="B110" s="114">
        <f>'Capacity Calculator OLD'!C8</f>
        <v>75</v>
      </c>
      <c r="C110" s="115"/>
      <c r="D110" s="114" t="e">
        <f>'Capacity Calculator OLD'!$E8*D$44</f>
        <v>#REF!</v>
      </c>
      <c r="E110" s="114" t="e">
        <f>'Capacity Calculator OLD'!$E8*E$44</f>
        <v>#REF!</v>
      </c>
      <c r="F110" s="114" t="e">
        <f>'Capacity Calculator OLD'!$E8*F$44</f>
        <v>#REF!</v>
      </c>
      <c r="G110" s="114" t="e">
        <f>'Capacity Calculator OLD'!$E8*G$44</f>
        <v>#REF!</v>
      </c>
      <c r="H110" s="114" t="e">
        <f>'Capacity Calculator OLD'!$E8*H$44</f>
        <v>#REF!</v>
      </c>
      <c r="I110" s="114" t="e">
        <f>'Capacity Calculator OLD'!$E8*I$44</f>
        <v>#REF!</v>
      </c>
    </row>
    <row r="111" spans="1:17" x14ac:dyDescent="0.3">
      <c r="A111" s="111" t="s">
        <v>27</v>
      </c>
      <c r="B111" s="114">
        <f>'Capacity Calculator OLD'!C9</f>
        <v>10</v>
      </c>
      <c r="C111" s="115"/>
      <c r="D111" s="114" t="e">
        <f>'Capacity Calculator OLD'!$E9*D$54</f>
        <v>#REF!</v>
      </c>
      <c r="E111" s="114" t="e">
        <f>'Capacity Calculator OLD'!$E9*E$54</f>
        <v>#REF!</v>
      </c>
      <c r="F111" s="114" t="e">
        <f>'Capacity Calculator OLD'!$E9*F$54</f>
        <v>#REF!</v>
      </c>
      <c r="G111" s="114" t="e">
        <f>'Capacity Calculator OLD'!$E9*G$54</f>
        <v>#REF!</v>
      </c>
      <c r="H111" s="114" t="e">
        <f>'Capacity Calculator OLD'!$E9*H$54</f>
        <v>#REF!</v>
      </c>
      <c r="I111" s="114" t="e">
        <f>'Capacity Calculator OLD'!$E9*I$54</f>
        <v>#REF!</v>
      </c>
    </row>
    <row r="112" spans="1:17" x14ac:dyDescent="0.3">
      <c r="A112" s="111"/>
      <c r="B112" s="114"/>
      <c r="C112" s="115"/>
      <c r="D112" s="114"/>
      <c r="E112" s="114"/>
      <c r="F112" s="114"/>
      <c r="G112" s="114"/>
      <c r="H112" s="114"/>
      <c r="I112" s="114"/>
    </row>
    <row r="113" spans="1:9" x14ac:dyDescent="0.3">
      <c r="A113" s="111" t="s">
        <v>34</v>
      </c>
      <c r="B113" s="114">
        <f>'Capacity Calculator OLD'!C11</f>
        <v>27</v>
      </c>
      <c r="C113" s="115"/>
      <c r="D113" s="114" t="e">
        <f>'Capacity Calculator OLD'!$E11*D$71</f>
        <v>#REF!</v>
      </c>
      <c r="E113" s="114" t="e">
        <f>'Capacity Calculator OLD'!$E11*E$71</f>
        <v>#REF!</v>
      </c>
      <c r="F113" s="114" t="e">
        <f>'Capacity Calculator OLD'!$E11*F$71</f>
        <v>#REF!</v>
      </c>
      <c r="G113" s="114" t="e">
        <f>'Capacity Calculator OLD'!$E11*G$71</f>
        <v>#REF!</v>
      </c>
      <c r="H113" s="114" t="e">
        <f>'Capacity Calculator OLD'!$E11*H$71</f>
        <v>#REF!</v>
      </c>
      <c r="I113" s="114" t="e">
        <f>'Capacity Calculator OLD'!$E11*I$71</f>
        <v>#REF!</v>
      </c>
    </row>
    <row r="114" spans="1:9" ht="14.55" x14ac:dyDescent="0.35">
      <c r="A114" s="111" t="s">
        <v>115</v>
      </c>
      <c r="B114" s="114">
        <f>'Capacity Calculator OLD'!C12</f>
        <v>46</v>
      </c>
      <c r="C114" s="115"/>
      <c r="D114" s="114" t="e">
        <f>'Capacity Calculator OLD'!$E12*D$79</f>
        <v>#REF!</v>
      </c>
      <c r="E114" s="114" t="e">
        <f>'Capacity Calculator OLD'!$E12*E$79</f>
        <v>#REF!</v>
      </c>
      <c r="F114" s="114" t="e">
        <f>'Capacity Calculator OLD'!$E12*F$79</f>
        <v>#REF!</v>
      </c>
      <c r="G114" s="114" t="e">
        <f>'Capacity Calculator OLD'!$E12*G$79</f>
        <v>#REF!</v>
      </c>
      <c r="H114" s="114" t="e">
        <f>'Capacity Calculator OLD'!$E12*H$79</f>
        <v>#REF!</v>
      </c>
      <c r="I114" s="114" t="e">
        <f>'Capacity Calculator OLD'!$E12*I$79</f>
        <v>#REF!</v>
      </c>
    </row>
    <row r="115" spans="1:9" ht="14.55" x14ac:dyDescent="0.35">
      <c r="A115" s="111" t="s">
        <v>30</v>
      </c>
      <c r="B115" s="114">
        <f>'Capacity Calculator OLD'!C12</f>
        <v>46</v>
      </c>
      <c r="C115" s="115"/>
      <c r="D115" s="114" t="e">
        <f>'Capacity Calculator OLD'!$E12*D$95</f>
        <v>#REF!</v>
      </c>
      <c r="E115" s="114" t="e">
        <f>'Capacity Calculator OLD'!$E12*E$95</f>
        <v>#REF!</v>
      </c>
      <c r="F115" s="114" t="e">
        <f>'Capacity Calculator OLD'!$E12*F$95</f>
        <v>#REF!</v>
      </c>
      <c r="G115" s="114" t="e">
        <f>'Capacity Calculator OLD'!$E12*G$95</f>
        <v>#REF!</v>
      </c>
      <c r="H115" s="114" t="e">
        <f>'Capacity Calculator OLD'!$E12*H$95</f>
        <v>#REF!</v>
      </c>
      <c r="I115" s="114" t="e">
        <f>'Capacity Calculator OLD'!$E12*I$95</f>
        <v>#REF!</v>
      </c>
    </row>
    <row r="116" spans="1:9" ht="14.55" x14ac:dyDescent="0.35">
      <c r="A116" s="111"/>
      <c r="B116" s="114"/>
      <c r="C116" s="115"/>
      <c r="D116" s="114"/>
      <c r="E116" s="114"/>
      <c r="F116" s="114"/>
      <c r="G116" s="114"/>
      <c r="H116" s="114"/>
      <c r="I116" s="114"/>
    </row>
    <row r="117" spans="1:9" ht="14.55" x14ac:dyDescent="0.35">
      <c r="A117" s="111" t="s">
        <v>31</v>
      </c>
      <c r="B117" s="114">
        <f>'Capacity Calculator OLD'!C14</f>
        <v>21</v>
      </c>
      <c r="C117" s="115"/>
      <c r="D117" s="114" t="e">
        <f>'Capacity Calculator OLD'!$E14*D$103</f>
        <v>#REF!</v>
      </c>
      <c r="E117" s="114" t="e">
        <f>'Capacity Calculator OLD'!$E14*E$103</f>
        <v>#REF!</v>
      </c>
      <c r="F117" s="114" t="e">
        <f>'Capacity Calculator OLD'!$E14*F$103</f>
        <v>#REF!</v>
      </c>
      <c r="G117" s="114" t="e">
        <f>'Capacity Calculator OLD'!$E14*G$103</f>
        <v>#REF!</v>
      </c>
      <c r="H117" s="114" t="e">
        <f>'Capacity Calculator OLD'!$E14*H$103</f>
        <v>#REF!</v>
      </c>
      <c r="I117" s="114" t="e">
        <f>'Capacity Calculator OLD'!$E14*I$103</f>
        <v>#REF!</v>
      </c>
    </row>
    <row r="118" spans="1:9" ht="14.55" x14ac:dyDescent="0.35">
      <c r="A118" s="111"/>
      <c r="B118" s="120">
        <f>SUM(B107:B117)</f>
        <v>1295</v>
      </c>
      <c r="C118" s="63"/>
      <c r="D118" s="120" t="e">
        <f t="shared" ref="D118:I118" si="34">SUM(D107:D117)</f>
        <v>#REF!</v>
      </c>
      <c r="E118" s="120" t="e">
        <f t="shared" si="34"/>
        <v>#REF!</v>
      </c>
      <c r="F118" s="120" t="e">
        <f t="shared" si="34"/>
        <v>#REF!</v>
      </c>
      <c r="G118" s="120" t="e">
        <f t="shared" si="34"/>
        <v>#REF!</v>
      </c>
      <c r="H118" s="120" t="e">
        <f t="shared" si="34"/>
        <v>#REF!</v>
      </c>
      <c r="I118" s="120" t="e">
        <f t="shared" si="34"/>
        <v>#REF!</v>
      </c>
    </row>
    <row r="119" spans="1:9" ht="14.55" x14ac:dyDescent="0.35">
      <c r="A119" s="111"/>
      <c r="B119" s="112"/>
    </row>
    <row r="120" spans="1:9" ht="14.55" x14ac:dyDescent="0.35">
      <c r="A120" s="122" t="s">
        <v>124</v>
      </c>
      <c r="B120" s="123"/>
      <c r="C120" s="40"/>
      <c r="D120" s="121" t="e">
        <f>D118/$L$106</f>
        <v>#REF!</v>
      </c>
      <c r="E120" s="121" t="e">
        <f t="shared" ref="E120:I120" si="35">E118/$L$106</f>
        <v>#REF!</v>
      </c>
      <c r="F120" s="121" t="e">
        <f t="shared" si="35"/>
        <v>#REF!</v>
      </c>
      <c r="G120" s="121" t="e">
        <f t="shared" si="35"/>
        <v>#REF!</v>
      </c>
      <c r="H120" s="121" t="e">
        <f t="shared" si="35"/>
        <v>#REF!</v>
      </c>
      <c r="I120" s="121" t="e">
        <f t="shared" si="35"/>
        <v>#REF!</v>
      </c>
    </row>
    <row r="121" spans="1:9" ht="14.55" x14ac:dyDescent="0.35">
      <c r="A121" s="122" t="s">
        <v>4</v>
      </c>
      <c r="B121" s="123"/>
      <c r="C121" s="40"/>
      <c r="D121" s="121" t="e">
        <f>D120/$M$106</f>
        <v>#REF!</v>
      </c>
      <c r="E121" s="121" t="e">
        <f t="shared" ref="E121:I121" si="36">E120/$M$106</f>
        <v>#REF!</v>
      </c>
      <c r="F121" s="121" t="e">
        <f t="shared" si="36"/>
        <v>#REF!</v>
      </c>
      <c r="G121" s="121" t="e">
        <f t="shared" si="36"/>
        <v>#REF!</v>
      </c>
      <c r="H121" s="121" t="e">
        <f t="shared" si="36"/>
        <v>#REF!</v>
      </c>
      <c r="I121" s="121" t="e">
        <f t="shared" si="36"/>
        <v>#REF!</v>
      </c>
    </row>
    <row r="122" spans="1:9" ht="14.55" x14ac:dyDescent="0.35">
      <c r="A122" s="122" t="s">
        <v>3</v>
      </c>
      <c r="B122" s="123"/>
      <c r="C122" s="40"/>
      <c r="D122" s="125" t="e">
        <f>D121/37.5/52</f>
        <v>#REF!</v>
      </c>
      <c r="E122" s="125" t="e">
        <f t="shared" ref="E122:I122" si="37">E121/37.5/52</f>
        <v>#REF!</v>
      </c>
      <c r="F122" s="125" t="e">
        <f t="shared" si="37"/>
        <v>#REF!</v>
      </c>
      <c r="G122" s="125" t="e">
        <f t="shared" si="37"/>
        <v>#REF!</v>
      </c>
      <c r="H122" s="125" t="e">
        <f t="shared" si="37"/>
        <v>#REF!</v>
      </c>
      <c r="I122" s="125" t="e">
        <f t="shared" si="37"/>
        <v>#REF!</v>
      </c>
    </row>
    <row r="123" spans="1:9" ht="15.45" x14ac:dyDescent="0.35">
      <c r="I123" s="124" t="e">
        <f>SUM(D122:I122)</f>
        <v>#REF!</v>
      </c>
    </row>
  </sheetData>
  <mergeCells count="4">
    <mergeCell ref="D1:H1"/>
    <mergeCell ref="L1:P1"/>
    <mergeCell ref="J11:J12"/>
    <mergeCell ref="D105:I105"/>
  </mergeCells>
  <conditionalFormatting sqref="D23:H24 D56:H56 D58:H58 D27:H30 L83:Q92 D83:H83 L73:Q76 L47:Q51 D47:H51 L34:Q41 D34:H34 L27:Q30 L11:Q19 D12:H19 L3:Q6 D4:H6 D8:H8 D36:H41 D85:H92 D98:G100">
    <cfRule type="cellIs" dxfId="577" priority="66" operator="equal">
      <formula>0</formula>
    </cfRule>
  </conditionalFormatting>
  <conditionalFormatting sqref="D25:H25">
    <cfRule type="cellIs" dxfId="576" priority="64" operator="equal">
      <formula>0</formula>
    </cfRule>
  </conditionalFormatting>
  <conditionalFormatting sqref="D45:H45">
    <cfRule type="cellIs" dxfId="575" priority="65" operator="equal">
      <formula>0</formula>
    </cfRule>
  </conditionalFormatting>
  <conditionalFormatting sqref="D61:H68">
    <cfRule type="cellIs" dxfId="574" priority="63" operator="equal">
      <formula>0</formula>
    </cfRule>
  </conditionalFormatting>
  <conditionalFormatting sqref="L45:Q46">
    <cfRule type="cellIs" dxfId="573" priority="58" operator="equal">
      <formula>0</formula>
    </cfRule>
  </conditionalFormatting>
  <conditionalFormatting sqref="L25:Q26">
    <cfRule type="cellIs" dxfId="572" priority="57" operator="equal">
      <formula>0</formula>
    </cfRule>
  </conditionalFormatting>
  <conditionalFormatting sqref="L23:Q24 L56:Q56 L58:Q58 L71:Q71 L97:Q100">
    <cfRule type="cellIs" dxfId="571" priority="59" operator="equal">
      <formula>0</formula>
    </cfRule>
  </conditionalFormatting>
  <conditionalFormatting sqref="D80:H80">
    <cfRule type="cellIs" dxfId="570" priority="47" operator="equal">
      <formula>0</formula>
    </cfRule>
  </conditionalFormatting>
  <conditionalFormatting sqref="L60:Q60">
    <cfRule type="cellIs" dxfId="569" priority="56" operator="equal">
      <formula>0</formula>
    </cfRule>
  </conditionalFormatting>
  <conditionalFormatting sqref="L72:Q72">
    <cfRule type="cellIs" dxfId="568" priority="55" operator="equal">
      <formula>0</formula>
    </cfRule>
  </conditionalFormatting>
  <conditionalFormatting sqref="L61:Q61">
    <cfRule type="cellIs" dxfId="567" priority="54" operator="equal">
      <formula>0</formula>
    </cfRule>
  </conditionalFormatting>
  <conditionalFormatting sqref="L62:Q68">
    <cfRule type="cellIs" dxfId="566" priority="53" operator="equal">
      <formula>0</formula>
    </cfRule>
  </conditionalFormatting>
  <conditionalFormatting sqref="D32:H32">
    <cfRule type="cellIs" dxfId="565" priority="51" operator="equal">
      <formula>0</formula>
    </cfRule>
  </conditionalFormatting>
  <conditionalFormatting sqref="D43:H43">
    <cfRule type="cellIs" dxfId="564" priority="50" operator="equal">
      <formula>0</formula>
    </cfRule>
  </conditionalFormatting>
  <conditionalFormatting sqref="D53:H53">
    <cfRule type="cellIs" dxfId="563" priority="49" operator="equal">
      <formula>0</formula>
    </cfRule>
  </conditionalFormatting>
  <conditionalFormatting sqref="D70:H70">
    <cfRule type="cellIs" dxfId="562" priority="48" operator="equal">
      <formula>0</formula>
    </cfRule>
  </conditionalFormatting>
  <conditionalFormatting sqref="D84:H84">
    <cfRule type="cellIs" dxfId="561" priority="20" operator="equal">
      <formula>0</formula>
    </cfRule>
  </conditionalFormatting>
  <conditionalFormatting sqref="D94:H94">
    <cfRule type="cellIs" dxfId="560" priority="46" operator="equal">
      <formula>0</formula>
    </cfRule>
  </conditionalFormatting>
  <conditionalFormatting sqref="I23:I24 I56 I58 I27:I30 I83 I47:I51 I34 I12:I19 I4:I6 I8 I36:I41 I85:I92">
    <cfRule type="cellIs" dxfId="559" priority="43" operator="equal">
      <formula>0</formula>
    </cfRule>
  </conditionalFormatting>
  <conditionalFormatting sqref="D21:H21">
    <cfRule type="cellIs" dxfId="558" priority="52" operator="equal">
      <formula>0</formula>
    </cfRule>
  </conditionalFormatting>
  <conditionalFormatting sqref="D60:H60">
    <cfRule type="cellIs" dxfId="557" priority="24" operator="equal">
      <formula>0</formula>
    </cfRule>
  </conditionalFormatting>
  <conditionalFormatting sqref="I60">
    <cfRule type="cellIs" dxfId="556" priority="23" operator="equal">
      <formula>0</formula>
    </cfRule>
  </conditionalFormatting>
  <conditionalFormatting sqref="D72:H72">
    <cfRule type="cellIs" dxfId="555" priority="22" operator="equal">
      <formula>0</formula>
    </cfRule>
  </conditionalFormatting>
  <conditionalFormatting sqref="I72">
    <cfRule type="cellIs" dxfId="554" priority="21" operator="equal">
      <formula>0</formula>
    </cfRule>
  </conditionalFormatting>
  <conditionalFormatting sqref="I84">
    <cfRule type="cellIs" dxfId="553" priority="19" operator="equal">
      <formula>0</formula>
    </cfRule>
  </conditionalFormatting>
  <conditionalFormatting sqref="D97:H97">
    <cfRule type="cellIs" dxfId="552" priority="18" operator="equal">
      <formula>0</formula>
    </cfRule>
  </conditionalFormatting>
  <conditionalFormatting sqref="I97">
    <cfRule type="cellIs" dxfId="551" priority="17" operator="equal">
      <formula>0</formula>
    </cfRule>
  </conditionalFormatting>
  <conditionalFormatting sqref="I45">
    <cfRule type="cellIs" dxfId="550" priority="42" operator="equal">
      <formula>0</formula>
    </cfRule>
  </conditionalFormatting>
  <conditionalFormatting sqref="I25">
    <cfRule type="cellIs" dxfId="549" priority="41" operator="equal">
      <formula>0</formula>
    </cfRule>
  </conditionalFormatting>
  <conditionalFormatting sqref="I61:I68">
    <cfRule type="cellIs" dxfId="548" priority="40" operator="equal">
      <formula>0</formula>
    </cfRule>
  </conditionalFormatting>
  <conditionalFormatting sqref="I53">
    <cfRule type="cellIs" dxfId="547" priority="34" operator="equal">
      <formula>0</formula>
    </cfRule>
  </conditionalFormatting>
  <conditionalFormatting sqref="I21">
    <cfRule type="cellIs" dxfId="546" priority="37" operator="equal">
      <formula>0</formula>
    </cfRule>
  </conditionalFormatting>
  <conditionalFormatting sqref="I32">
    <cfRule type="cellIs" dxfId="545" priority="36" operator="equal">
      <formula>0</formula>
    </cfRule>
  </conditionalFormatting>
  <conditionalFormatting sqref="I43">
    <cfRule type="cellIs" dxfId="544" priority="35" operator="equal">
      <formula>0</formula>
    </cfRule>
  </conditionalFormatting>
  <conditionalFormatting sqref="I70">
    <cfRule type="cellIs" dxfId="543" priority="33" operator="equal">
      <formula>0</formula>
    </cfRule>
  </conditionalFormatting>
  <conditionalFormatting sqref="I80">
    <cfRule type="cellIs" dxfId="542" priority="32" operator="equal">
      <formula>0</formula>
    </cfRule>
  </conditionalFormatting>
  <conditionalFormatting sqref="I94">
    <cfRule type="cellIs" dxfId="541" priority="31" operator="equal">
      <formula>0</formula>
    </cfRule>
  </conditionalFormatting>
  <conditionalFormatting sqref="D35:H35">
    <cfRule type="cellIs" dxfId="540" priority="28" operator="equal">
      <formula>0</formula>
    </cfRule>
  </conditionalFormatting>
  <conditionalFormatting sqref="I35">
    <cfRule type="cellIs" dxfId="539" priority="27" operator="equal">
      <formula>0</formula>
    </cfRule>
  </conditionalFormatting>
  <conditionalFormatting sqref="D46:H46">
    <cfRule type="cellIs" dxfId="538" priority="26" operator="equal">
      <formula>0</formula>
    </cfRule>
  </conditionalFormatting>
  <conditionalFormatting sqref="I46">
    <cfRule type="cellIs" dxfId="537" priority="25" operator="equal">
      <formula>0</formula>
    </cfRule>
  </conditionalFormatting>
  <conditionalFormatting sqref="D26:H26">
    <cfRule type="cellIs" dxfId="536" priority="16" operator="equal">
      <formula>0</formula>
    </cfRule>
  </conditionalFormatting>
  <conditionalFormatting sqref="I26">
    <cfRule type="cellIs" dxfId="535" priority="15" operator="equal">
      <formula>0</formula>
    </cfRule>
  </conditionalFormatting>
  <conditionalFormatting sqref="D11:H11">
    <cfRule type="cellIs" dxfId="534" priority="14" operator="equal">
      <formula>0</formula>
    </cfRule>
  </conditionalFormatting>
  <conditionalFormatting sqref="I11">
    <cfRule type="cellIs" dxfId="533" priority="13" operator="equal">
      <formula>0</formula>
    </cfRule>
  </conditionalFormatting>
  <conditionalFormatting sqref="D3:H3">
    <cfRule type="cellIs" dxfId="532" priority="12" operator="equal">
      <formula>0</formula>
    </cfRule>
  </conditionalFormatting>
  <conditionalFormatting sqref="I3">
    <cfRule type="cellIs" dxfId="531" priority="11" operator="equal">
      <formula>0</formula>
    </cfRule>
  </conditionalFormatting>
  <conditionalFormatting sqref="D106:H106">
    <cfRule type="cellIs" dxfId="530" priority="10" operator="equal">
      <formula>0</formula>
    </cfRule>
  </conditionalFormatting>
  <conditionalFormatting sqref="I106">
    <cfRule type="cellIs" dxfId="529" priority="9" operator="equal">
      <formula>0</formula>
    </cfRule>
  </conditionalFormatting>
  <conditionalFormatting sqref="D73:H76">
    <cfRule type="cellIs" dxfId="528" priority="8" operator="equal">
      <formula>0</formula>
    </cfRule>
  </conditionalFormatting>
  <conditionalFormatting sqref="I73:I76">
    <cfRule type="cellIs" dxfId="527" priority="7" operator="equal">
      <formula>0</formula>
    </cfRule>
  </conditionalFormatting>
  <conditionalFormatting sqref="D78:H78">
    <cfRule type="cellIs" dxfId="526" priority="6" operator="equal">
      <formula>0</formula>
    </cfRule>
  </conditionalFormatting>
  <conditionalFormatting sqref="I78">
    <cfRule type="cellIs" dxfId="525" priority="5" operator="equal">
      <formula>0</formula>
    </cfRule>
  </conditionalFormatting>
  <conditionalFormatting sqref="H98:I100">
    <cfRule type="cellIs" dxfId="524" priority="4" operator="equal">
      <formula>0</formula>
    </cfRule>
  </conditionalFormatting>
  <conditionalFormatting sqref="B107:I117">
    <cfRule type="cellIs" dxfId="523" priority="3" operator="equal">
      <formula>0</formula>
    </cfRule>
  </conditionalFormatting>
  <conditionalFormatting sqref="D102:H102">
    <cfRule type="cellIs" dxfId="522" priority="2" operator="equal">
      <formula>0</formula>
    </cfRule>
  </conditionalFormatting>
  <conditionalFormatting sqref="I102">
    <cfRule type="cellIs" dxfId="521" priority="1" operator="equal">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Y41"/>
  <sheetViews>
    <sheetView showGridLines="0" zoomScale="80" zoomScaleNormal="80" workbookViewId="0">
      <selection activeCell="D7" sqref="D7"/>
    </sheetView>
  </sheetViews>
  <sheetFormatPr defaultColWidth="9.109375" defaultRowHeight="14.4" x14ac:dyDescent="0.3"/>
  <cols>
    <col min="1" max="1" width="9.109375" style="2"/>
    <col min="2" max="2" width="32.44140625" style="2" customWidth="1"/>
    <col min="3" max="8" width="17.6640625" style="2" customWidth="1"/>
    <col min="9" max="12" width="12.109375" style="2" customWidth="1"/>
    <col min="13" max="13" width="1.6640625" style="2" customWidth="1"/>
    <col min="14" max="16384" width="9.109375" style="2"/>
  </cols>
  <sheetData>
    <row r="2" spans="2:25" x14ac:dyDescent="0.3">
      <c r="B2" s="240" t="s">
        <v>35</v>
      </c>
      <c r="C2" s="241"/>
      <c r="D2" s="241"/>
      <c r="E2" s="241"/>
      <c r="F2" s="241"/>
      <c r="G2" s="241"/>
      <c r="H2" s="242"/>
      <c r="I2" s="233" t="s">
        <v>118</v>
      </c>
      <c r="J2" s="234"/>
      <c r="K2" s="234"/>
      <c r="L2" s="234"/>
      <c r="N2" s="35">
        <f>31/550</f>
        <v>5.6363636363636366E-2</v>
      </c>
      <c r="P2" s="2">
        <f>VLOOKUP($I$2,$B$36:$C$41,2,FALSE)</f>
        <v>4</v>
      </c>
    </row>
    <row r="3" spans="2:25" x14ac:dyDescent="0.3">
      <c r="B3" s="243"/>
      <c r="C3" s="244"/>
      <c r="D3" s="244"/>
      <c r="E3" s="244"/>
      <c r="F3" s="244"/>
      <c r="G3" s="244"/>
      <c r="H3" s="245"/>
      <c r="I3" s="233"/>
      <c r="J3" s="234"/>
      <c r="K3" s="234"/>
      <c r="L3" s="234"/>
      <c r="S3" s="2">
        <f>X3+U3</f>
        <v>529</v>
      </c>
      <c r="U3" s="2">
        <f>V3*12</f>
        <v>528</v>
      </c>
      <c r="V3" s="2">
        <v>44</v>
      </c>
      <c r="X3" s="2">
        <v>1</v>
      </c>
    </row>
    <row r="4" spans="2:25" s="3" customFormat="1" ht="48.6" customHeight="1" x14ac:dyDescent="0.3">
      <c r="B4" s="4" t="s">
        <v>0</v>
      </c>
      <c r="C4" s="5" t="s">
        <v>25</v>
      </c>
      <c r="D4" s="5" t="s">
        <v>1</v>
      </c>
      <c r="E4" s="5" t="s">
        <v>2</v>
      </c>
      <c r="F4" s="5" t="str">
        <f>"Productivity Target Hours ("&amp;E21*100&amp;"%)"</f>
        <v>Productivity Target Hours (70%)</v>
      </c>
      <c r="G4" s="5" t="s">
        <v>4</v>
      </c>
      <c r="H4" s="5" t="s">
        <v>3</v>
      </c>
      <c r="I4" s="24" t="str">
        <f>E4&amp;" F2F"</f>
        <v>Total Hours for Referrals F2F</v>
      </c>
      <c r="J4" s="24" t="str">
        <f>E4&amp;" Admin"</f>
        <v>Total Hours for Referrals Admin</v>
      </c>
      <c r="K4" s="24" t="str">
        <f>F4</f>
        <v>Productivity Target Hours (70%)</v>
      </c>
      <c r="L4" s="24" t="str">
        <f>RIGHT(G4,24)</f>
        <v>A/L, Sickness &amp; Training</v>
      </c>
      <c r="N4"/>
      <c r="O4"/>
      <c r="P4"/>
      <c r="Q4"/>
      <c r="R4"/>
      <c r="S4"/>
    </row>
    <row r="5" spans="2:25" s="3" customFormat="1" ht="18" customHeight="1" x14ac:dyDescent="0.3">
      <c r="B5" s="22" t="s">
        <v>33</v>
      </c>
      <c r="C5" s="30">
        <f>S3</f>
        <v>529</v>
      </c>
      <c r="D5" s="31">
        <f ca="1">OFFSET(Sheet2!B8,,$P$2)/60</f>
        <v>0</v>
      </c>
      <c r="E5" s="32">
        <f t="shared" ref="E5:E12" ca="1" si="0">D5*C5</f>
        <v>0</v>
      </c>
      <c r="F5" s="33">
        <f t="shared" ref="F5:F12" ca="1" si="1">E5/$E$21</f>
        <v>0</v>
      </c>
      <c r="G5" s="33">
        <f t="shared" ref="G5:G12" ca="1" si="2">F5/$E$30</f>
        <v>0</v>
      </c>
      <c r="H5" s="31">
        <f ca="1">G5/37.5/52</f>
        <v>0</v>
      </c>
      <c r="I5" s="33" t="e">
        <f>#REF!*C5</f>
        <v>#REF!</v>
      </c>
      <c r="J5" s="33" t="e">
        <f t="shared" ref="J5:J14" ca="1" si="3">E5-I5</f>
        <v>#REF!</v>
      </c>
      <c r="K5" s="33">
        <f t="shared" ref="K5:L12" ca="1" si="4">F5-E5</f>
        <v>0</v>
      </c>
      <c r="L5" s="33">
        <f t="shared" ca="1" si="4"/>
        <v>0</v>
      </c>
      <c r="N5"/>
      <c r="O5">
        <v>550</v>
      </c>
      <c r="P5"/>
      <c r="Q5" s="116">
        <f>C5/$C$17</f>
        <v>0.42017474185861797</v>
      </c>
      <c r="R5"/>
      <c r="S5"/>
    </row>
    <row r="6" spans="2:25" s="3" customFormat="1" ht="18" customHeight="1" x14ac:dyDescent="0.3">
      <c r="B6" s="22" t="s">
        <v>26</v>
      </c>
      <c r="C6" s="30">
        <f>INT($C$5*S6)</f>
        <v>364</v>
      </c>
      <c r="D6" s="31">
        <f ca="1">OFFSET(Sheet2!B21,,$P$2)/60</f>
        <v>5.8250000000000002</v>
      </c>
      <c r="E6" s="32">
        <f t="shared" ca="1" si="0"/>
        <v>2120.3000000000002</v>
      </c>
      <c r="F6" s="33">
        <f t="shared" ca="1" si="1"/>
        <v>3029.0000000000005</v>
      </c>
      <c r="G6" s="33">
        <f t="shared" ca="1" si="2"/>
        <v>3793.5452793834302</v>
      </c>
      <c r="H6" s="31">
        <f t="shared" ref="H6:H12" ca="1" si="5">G6/37.5/52</f>
        <v>1.9454078355812463</v>
      </c>
      <c r="I6" s="33" t="e">
        <f>#REF!*C6</f>
        <v>#REF!</v>
      </c>
      <c r="J6" s="33" t="e">
        <f t="shared" ca="1" si="3"/>
        <v>#REF!</v>
      </c>
      <c r="K6" s="33">
        <f t="shared" ca="1" si="4"/>
        <v>908.70000000000027</v>
      </c>
      <c r="L6" s="33">
        <f t="shared" ca="1" si="4"/>
        <v>764.54527938342972</v>
      </c>
      <c r="N6"/>
      <c r="O6">
        <v>380</v>
      </c>
      <c r="P6"/>
      <c r="Q6" s="116">
        <f t="shared" ref="Q6:Q14" si="6">C6/$C$17</f>
        <v>0.28911834789515489</v>
      </c>
      <c r="R6"/>
      <c r="S6">
        <v>0.68924302788844627</v>
      </c>
      <c r="T6" s="3">
        <f>INT($S$3*S6)</f>
        <v>364</v>
      </c>
    </row>
    <row r="7" spans="2:25" s="3" customFormat="1" ht="18" customHeight="1" x14ac:dyDescent="0.3">
      <c r="B7" s="22" t="s">
        <v>28</v>
      </c>
      <c r="C7" s="30">
        <f t="shared" ref="C7:C14" si="7">INT($C$5*S7)</f>
        <v>177</v>
      </c>
      <c r="D7" s="31">
        <f ca="1">OFFSET(Sheet2!B32,,$P$2)/60</f>
        <v>5.5</v>
      </c>
      <c r="E7" s="32">
        <f t="shared" ca="1" si="0"/>
        <v>973.5</v>
      </c>
      <c r="F7" s="33">
        <f t="shared" ca="1" si="1"/>
        <v>1390.7142857142858</v>
      </c>
      <c r="G7" s="33">
        <f t="shared" ca="1" si="2"/>
        <v>1741.7423616845583</v>
      </c>
      <c r="H7" s="31">
        <f t="shared" ca="1" si="5"/>
        <v>0.89320121112028628</v>
      </c>
      <c r="I7" s="33" t="e">
        <f>#REF!*C7</f>
        <v>#REF!</v>
      </c>
      <c r="J7" s="33" t="e">
        <f t="shared" ca="1" si="3"/>
        <v>#REF!</v>
      </c>
      <c r="K7" s="33">
        <f t="shared" ca="1" si="4"/>
        <v>417.21428571428578</v>
      </c>
      <c r="L7" s="33">
        <f t="shared" ca="1" si="4"/>
        <v>351.02807597027254</v>
      </c>
      <c r="N7"/>
      <c r="O7">
        <v>184.1</v>
      </c>
      <c r="P7"/>
      <c r="Q7" s="116">
        <f t="shared" si="6"/>
        <v>0.14058776806989676</v>
      </c>
      <c r="R7"/>
      <c r="S7">
        <v>0.33466135458167329</v>
      </c>
      <c r="T7" s="3">
        <f t="shared" ref="T7:T14" si="8">INT($S$3*S7)</f>
        <v>177</v>
      </c>
    </row>
    <row r="8" spans="2:25" s="3" customFormat="1" ht="18" customHeight="1" x14ac:dyDescent="0.3">
      <c r="B8" s="22" t="s">
        <v>29</v>
      </c>
      <c r="C8" s="30">
        <f t="shared" si="7"/>
        <v>75</v>
      </c>
      <c r="D8" s="31">
        <f ca="1">OFFSET(Sheet2!B43,,$P$2)/60</f>
        <v>6.75</v>
      </c>
      <c r="E8" s="32">
        <f t="shared" ca="1" si="0"/>
        <v>506.25</v>
      </c>
      <c r="F8" s="33">
        <f t="shared" ca="1" si="1"/>
        <v>723.21428571428578</v>
      </c>
      <c r="G8" s="33">
        <f t="shared" ca="1" si="2"/>
        <v>905.7597027250207</v>
      </c>
      <c r="H8" s="34">
        <f t="shared" ca="1" si="5"/>
        <v>0.46449215524360038</v>
      </c>
      <c r="I8" s="33" t="e">
        <f>#REF!*C8</f>
        <v>#REF!</v>
      </c>
      <c r="J8" s="33" t="e">
        <f t="shared" ca="1" si="3"/>
        <v>#REF!</v>
      </c>
      <c r="K8" s="33">
        <f t="shared" ca="1" si="4"/>
        <v>216.96428571428578</v>
      </c>
      <c r="L8" s="33">
        <f t="shared" ca="1" si="4"/>
        <v>182.54541701073492</v>
      </c>
      <c r="N8"/>
      <c r="O8">
        <v>78.899999999999991</v>
      </c>
      <c r="P8"/>
      <c r="Q8" s="116">
        <f t="shared" si="6"/>
        <v>5.9571088165210485E-2</v>
      </c>
      <c r="R8"/>
      <c r="S8">
        <v>0.14342629482071714</v>
      </c>
      <c r="T8" s="3">
        <f t="shared" si="8"/>
        <v>75</v>
      </c>
    </row>
    <row r="9" spans="2:25" s="3" customFormat="1" ht="18" customHeight="1" x14ac:dyDescent="0.3">
      <c r="B9" s="22" t="s">
        <v>27</v>
      </c>
      <c r="C9" s="30">
        <f t="shared" si="7"/>
        <v>10</v>
      </c>
      <c r="D9" s="31">
        <f ca="1">OFFSET(Sheet2!B53,,$P$2)/60</f>
        <v>0</v>
      </c>
      <c r="E9" s="32">
        <f t="shared" ca="1" si="0"/>
        <v>0</v>
      </c>
      <c r="F9" s="33">
        <f t="shared" ca="1" si="1"/>
        <v>0</v>
      </c>
      <c r="G9" s="33">
        <f t="shared" ca="1" si="2"/>
        <v>0</v>
      </c>
      <c r="H9" s="31">
        <f t="shared" ca="1" si="5"/>
        <v>0</v>
      </c>
      <c r="I9" s="33" t="e">
        <f>#REF!*C9</f>
        <v>#REF!</v>
      </c>
      <c r="J9" s="33" t="e">
        <f t="shared" ca="1" si="3"/>
        <v>#REF!</v>
      </c>
      <c r="K9" s="33">
        <f t="shared" ca="1" si="4"/>
        <v>0</v>
      </c>
      <c r="L9" s="33">
        <f t="shared" ca="1" si="4"/>
        <v>0</v>
      </c>
      <c r="N9"/>
      <c r="O9">
        <v>12</v>
      </c>
      <c r="P9"/>
      <c r="Q9" s="116">
        <f t="shared" si="6"/>
        <v>7.9428117553613977E-3</v>
      </c>
      <c r="R9"/>
      <c r="S9">
        <v>1.9920318725099601E-2</v>
      </c>
      <c r="T9" s="3">
        <f t="shared" si="8"/>
        <v>10</v>
      </c>
    </row>
    <row r="10" spans="2:25" s="3" customFormat="1" ht="18" customHeight="1" x14ac:dyDescent="0.3">
      <c r="B10" s="22" t="s">
        <v>34</v>
      </c>
      <c r="C10" s="30">
        <f>C9</f>
        <v>10</v>
      </c>
      <c r="D10" s="31">
        <f ca="1">OFFSET(Sheet2!B70,,$P$2)/60</f>
        <v>5.625</v>
      </c>
      <c r="E10" s="32">
        <f t="shared" ref="E10" ca="1" si="9">D10*C10</f>
        <v>56.25</v>
      </c>
      <c r="F10" s="33">
        <f t="shared" ref="F10" ca="1" si="10">E10/$E$21</f>
        <v>80.357142857142861</v>
      </c>
      <c r="G10" s="33">
        <f t="shared" ref="G10" ca="1" si="11">F10/$E$30</f>
        <v>100.63996696944675</v>
      </c>
      <c r="H10" s="31">
        <f t="shared" ref="H10" ca="1" si="12">G10/37.5/52</f>
        <v>5.1610239471511152E-2</v>
      </c>
      <c r="I10" s="33" t="e">
        <f>#REF!*C10</f>
        <v>#REF!</v>
      </c>
      <c r="J10" s="33" t="e">
        <f t="shared" ref="J10" ca="1" si="13">E10-I10</f>
        <v>#REF!</v>
      </c>
      <c r="K10" s="33">
        <f t="shared" ref="K10" ca="1" si="14">F10-E10</f>
        <v>24.107142857142861</v>
      </c>
      <c r="L10" s="33">
        <f t="shared" ref="L10" ca="1" si="15">G10-F10</f>
        <v>20.282824112303885</v>
      </c>
      <c r="N10"/>
      <c r="O10"/>
      <c r="P10"/>
      <c r="Q10" s="116">
        <f t="shared" si="6"/>
        <v>7.9428117553613977E-3</v>
      </c>
      <c r="R10"/>
      <c r="S10">
        <v>0</v>
      </c>
      <c r="T10" s="3">
        <f t="shared" si="8"/>
        <v>0</v>
      </c>
      <c r="Y10" s="3">
        <f>349-266</f>
        <v>83</v>
      </c>
    </row>
    <row r="11" spans="2:25" s="3" customFormat="1" ht="18" customHeight="1" x14ac:dyDescent="0.3">
      <c r="B11" s="22" t="s">
        <v>120</v>
      </c>
      <c r="C11" s="30">
        <f t="shared" si="7"/>
        <v>27</v>
      </c>
      <c r="D11" s="31">
        <f ca="1">OFFSET(Sheet2!B78,,$P$2)/60</f>
        <v>3.5</v>
      </c>
      <c r="E11" s="32">
        <f t="shared" ca="1" si="0"/>
        <v>94.5</v>
      </c>
      <c r="F11" s="33">
        <f t="shared" ca="1" si="1"/>
        <v>135</v>
      </c>
      <c r="G11" s="33">
        <f t="shared" ca="1" si="2"/>
        <v>169.07514450867052</v>
      </c>
      <c r="H11" s="31">
        <f t="shared" ca="1" si="5"/>
        <v>8.6705202312138727E-2</v>
      </c>
      <c r="I11" s="33" t="e">
        <f>#REF!*C11</f>
        <v>#REF!</v>
      </c>
      <c r="J11" s="33" t="e">
        <f t="shared" ca="1" si="3"/>
        <v>#REF!</v>
      </c>
      <c r="K11" s="33">
        <f t="shared" ca="1" si="4"/>
        <v>40.5</v>
      </c>
      <c r="L11" s="33">
        <f t="shared" ca="1" si="4"/>
        <v>34.075144508670519</v>
      </c>
      <c r="N11"/>
      <c r="O11">
        <v>30</v>
      </c>
      <c r="P11"/>
      <c r="Q11" s="116">
        <f t="shared" si="6"/>
        <v>2.1445591739475776E-2</v>
      </c>
      <c r="R11"/>
      <c r="S11">
        <v>5.1792828685258967E-2</v>
      </c>
      <c r="T11" s="3">
        <f t="shared" si="8"/>
        <v>27</v>
      </c>
    </row>
    <row r="12" spans="2:25" s="3" customFormat="1" ht="18" customHeight="1" x14ac:dyDescent="0.3">
      <c r="B12" s="22" t="s">
        <v>30</v>
      </c>
      <c r="C12" s="30">
        <f t="shared" si="7"/>
        <v>46</v>
      </c>
      <c r="D12" s="31">
        <f ca="1">OFFSET(Sheet2!B94,,$P$2)/60</f>
        <v>5.625</v>
      </c>
      <c r="E12" s="32">
        <f t="shared" ca="1" si="0"/>
        <v>258.75</v>
      </c>
      <c r="F12" s="33">
        <f t="shared" ca="1" si="1"/>
        <v>369.64285714285717</v>
      </c>
      <c r="G12" s="33">
        <f t="shared" ca="1" si="2"/>
        <v>462.94384805945504</v>
      </c>
      <c r="H12" s="34">
        <f t="shared" ca="1" si="5"/>
        <v>0.23740710156895131</v>
      </c>
      <c r="I12" s="33" t="e">
        <f>#REF!*C12</f>
        <v>#REF!</v>
      </c>
      <c r="J12" s="33" t="e">
        <f t="shared" ca="1" si="3"/>
        <v>#REF!</v>
      </c>
      <c r="K12" s="33">
        <f t="shared" ca="1" si="4"/>
        <v>110.89285714285717</v>
      </c>
      <c r="L12" s="33">
        <f t="shared" ca="1" si="4"/>
        <v>93.300990916597868</v>
      </c>
      <c r="N12"/>
      <c r="O12">
        <v>50</v>
      </c>
      <c r="P12"/>
      <c r="Q12" s="116">
        <f t="shared" si="6"/>
        <v>3.6536934074662429E-2</v>
      </c>
      <c r="R12"/>
      <c r="S12">
        <v>8.7649402390438252E-2</v>
      </c>
      <c r="T12" s="3">
        <f t="shared" si="8"/>
        <v>46</v>
      </c>
    </row>
    <row r="13" spans="2:25" s="3" customFormat="1" ht="18" customHeight="1" x14ac:dyDescent="0.3">
      <c r="B13" s="22"/>
      <c r="C13" s="30"/>
      <c r="D13" s="31"/>
      <c r="E13" s="32"/>
      <c r="F13" s="33"/>
      <c r="G13" s="33"/>
      <c r="H13" s="31"/>
      <c r="I13" s="33"/>
      <c r="J13" s="33"/>
      <c r="K13" s="33"/>
      <c r="L13" s="33"/>
      <c r="N13"/>
      <c r="O13"/>
      <c r="P13"/>
      <c r="Q13" s="116">
        <f t="shared" si="6"/>
        <v>0</v>
      </c>
      <c r="R13"/>
      <c r="S13">
        <v>0</v>
      </c>
      <c r="T13" s="3">
        <f t="shared" si="8"/>
        <v>0</v>
      </c>
    </row>
    <row r="14" spans="2:25" s="3" customFormat="1" ht="18" customHeight="1" x14ac:dyDescent="0.3">
      <c r="B14" s="22" t="s">
        <v>31</v>
      </c>
      <c r="C14" s="30">
        <f t="shared" si="7"/>
        <v>21</v>
      </c>
      <c r="D14" s="31">
        <f ca="1">OFFSET(Sheet2!B102,,$P$2)/60</f>
        <v>0</v>
      </c>
      <c r="E14" s="32">
        <f t="shared" ref="E14" ca="1" si="16">D14*C14</f>
        <v>0</v>
      </c>
      <c r="F14" s="33">
        <f t="shared" ref="F14" ca="1" si="17">E14/$E$21</f>
        <v>0</v>
      </c>
      <c r="G14" s="33">
        <f t="shared" ref="G14" ca="1" si="18">F14/$E$30</f>
        <v>0</v>
      </c>
      <c r="H14" s="31">
        <f t="shared" ref="H14" ca="1" si="19">G14/37.5/52</f>
        <v>0</v>
      </c>
      <c r="I14" s="33" t="e">
        <f>#REF!*C14</f>
        <v>#REF!</v>
      </c>
      <c r="J14" s="33" t="e">
        <f t="shared" ca="1" si="3"/>
        <v>#REF!</v>
      </c>
      <c r="K14" s="33">
        <f t="shared" ref="K14:L14" ca="1" si="20">F14-E14</f>
        <v>0</v>
      </c>
      <c r="L14" s="33">
        <f t="shared" ca="1" si="20"/>
        <v>0</v>
      </c>
      <c r="N14"/>
      <c r="O14">
        <v>24</v>
      </c>
      <c r="P14"/>
      <c r="Q14" s="116">
        <f t="shared" si="6"/>
        <v>1.6679904686258934E-2</v>
      </c>
      <c r="R14"/>
      <c r="S14">
        <v>3.9840637450199202E-2</v>
      </c>
      <c r="T14" s="3">
        <f t="shared" si="8"/>
        <v>21</v>
      </c>
    </row>
    <row r="15" spans="2:25" s="3" customFormat="1" ht="18" customHeight="1" x14ac:dyDescent="0.3">
      <c r="B15" s="22"/>
      <c r="C15" s="30"/>
      <c r="D15" s="31"/>
      <c r="E15" s="32"/>
      <c r="F15" s="33"/>
      <c r="G15" s="33"/>
      <c r="H15" s="31"/>
      <c r="I15" s="33"/>
      <c r="J15" s="33"/>
      <c r="K15" s="33"/>
      <c r="L15" s="33"/>
      <c r="N15"/>
      <c r="O15"/>
      <c r="P15"/>
      <c r="Q15"/>
      <c r="R15"/>
      <c r="S15">
        <v>0</v>
      </c>
    </row>
    <row r="16" spans="2:25" s="3" customFormat="1" ht="18" customHeight="1" x14ac:dyDescent="0.3">
      <c r="B16" s="22"/>
      <c r="C16" s="30"/>
      <c r="D16" s="31"/>
      <c r="E16" s="32"/>
      <c r="F16" s="33"/>
      <c r="G16" s="33"/>
      <c r="H16" s="31"/>
      <c r="I16" s="33"/>
      <c r="J16" s="33"/>
      <c r="K16" s="33"/>
      <c r="L16" s="33"/>
      <c r="N16"/>
      <c r="O16"/>
      <c r="P16"/>
      <c r="Q16"/>
      <c r="R16"/>
      <c r="S16"/>
    </row>
    <row r="17" spans="2:19" s="3" customFormat="1" ht="17.25" customHeight="1" x14ac:dyDescent="0.3">
      <c r="B17" s="26" t="s">
        <v>5</v>
      </c>
      <c r="C17" s="27">
        <f>SUM(C5:C16)</f>
        <v>1259</v>
      </c>
      <c r="D17" s="28"/>
      <c r="E17" s="27">
        <f ca="1">SUM(E5:E16)</f>
        <v>4009.55</v>
      </c>
      <c r="F17" s="27">
        <f ca="1">SUM(F5:F16)</f>
        <v>5727.9285714285725</v>
      </c>
      <c r="G17" s="27">
        <f ca="1">SUM(G5:G16)</f>
        <v>7173.7063033305812</v>
      </c>
      <c r="H17" s="29">
        <f ca="1">SUM(H5:H16)</f>
        <v>3.6788237452977341</v>
      </c>
      <c r="K17" s="23"/>
      <c r="N17"/>
      <c r="O17"/>
      <c r="P17"/>
      <c r="Q17"/>
      <c r="R17"/>
      <c r="S17"/>
    </row>
    <row r="20" spans="2:19" x14ac:dyDescent="0.3">
      <c r="B20" s="58" t="s">
        <v>22</v>
      </c>
      <c r="C20" s="246" t="s">
        <v>23</v>
      </c>
      <c r="D20" s="246"/>
      <c r="E20" s="58" t="s">
        <v>24</v>
      </c>
    </row>
    <row r="21" spans="2:19" ht="32.25" customHeight="1" x14ac:dyDescent="0.3">
      <c r="B21" s="7" t="s">
        <v>6</v>
      </c>
      <c r="C21" s="236" t="s">
        <v>7</v>
      </c>
      <c r="D21" s="236"/>
      <c r="E21" s="16">
        <v>0.7</v>
      </c>
    </row>
    <row r="22" spans="2:19" ht="32.25" customHeight="1" x14ac:dyDescent="0.35">
      <c r="B22" s="8" t="s">
        <v>9</v>
      </c>
      <c r="C22" s="247" t="s">
        <v>8</v>
      </c>
      <c r="D22" s="247"/>
      <c r="E22" s="17">
        <v>3</v>
      </c>
    </row>
    <row r="24" spans="2:19" ht="27.75" customHeight="1" x14ac:dyDescent="0.35">
      <c r="B24" s="9" t="s">
        <v>10</v>
      </c>
      <c r="C24" s="236" t="s">
        <v>14</v>
      </c>
      <c r="D24" s="236"/>
      <c r="E24" s="13">
        <v>32</v>
      </c>
    </row>
    <row r="25" spans="2:19" ht="27.75" customHeight="1" x14ac:dyDescent="0.35">
      <c r="B25" s="10" t="s">
        <v>11</v>
      </c>
      <c r="C25" s="237" t="s">
        <v>15</v>
      </c>
      <c r="D25" s="237"/>
      <c r="E25" s="14">
        <v>10</v>
      </c>
    </row>
    <row r="26" spans="2:19" ht="27.75" customHeight="1" x14ac:dyDescent="0.35">
      <c r="B26" s="11" t="s">
        <v>12</v>
      </c>
      <c r="C26" s="235" t="s">
        <v>17</v>
      </c>
      <c r="D26" s="235"/>
      <c r="E26" s="15">
        <v>0.04</v>
      </c>
    </row>
    <row r="28" spans="2:19" ht="15.45" x14ac:dyDescent="0.35">
      <c r="B28" s="7" t="s">
        <v>13</v>
      </c>
      <c r="C28" s="236" t="s">
        <v>19</v>
      </c>
      <c r="D28" s="236"/>
      <c r="E28" s="20">
        <f>52*5</f>
        <v>260</v>
      </c>
    </row>
    <row r="29" spans="2:19" ht="28.95" x14ac:dyDescent="0.35">
      <c r="B29" s="12" t="s">
        <v>16</v>
      </c>
      <c r="C29" s="237" t="s">
        <v>20</v>
      </c>
      <c r="D29" s="237"/>
      <c r="E29" s="21">
        <f>E28-(E28*E26)-E24-E25</f>
        <v>207.6</v>
      </c>
    </row>
    <row r="30" spans="2:19" ht="15.45" x14ac:dyDescent="0.35">
      <c r="B30" s="8" t="s">
        <v>18</v>
      </c>
      <c r="C30" s="238" t="s">
        <v>21</v>
      </c>
      <c r="D30" s="239"/>
      <c r="E30" s="19">
        <f>E29/E28</f>
        <v>0.79846153846153844</v>
      </c>
    </row>
    <row r="36" spans="2:3" x14ac:dyDescent="0.3">
      <c r="B36" s="2" t="s">
        <v>116</v>
      </c>
      <c r="C36" s="2">
        <v>1</v>
      </c>
    </row>
    <row r="37" spans="2:3" x14ac:dyDescent="0.3">
      <c r="B37" s="2" t="s">
        <v>103</v>
      </c>
      <c r="C37" s="2">
        <v>2</v>
      </c>
    </row>
    <row r="38" spans="2:3" x14ac:dyDescent="0.3">
      <c r="B38" s="2" t="s">
        <v>117</v>
      </c>
      <c r="C38" s="2">
        <v>3</v>
      </c>
    </row>
    <row r="39" spans="2:3" x14ac:dyDescent="0.3">
      <c r="B39" s="2" t="s">
        <v>118</v>
      </c>
      <c r="C39" s="2">
        <v>4</v>
      </c>
    </row>
    <row r="40" spans="2:3" x14ac:dyDescent="0.3">
      <c r="B40" s="2" t="s">
        <v>119</v>
      </c>
      <c r="C40" s="2">
        <v>5</v>
      </c>
    </row>
    <row r="41" spans="2:3" x14ac:dyDescent="0.3">
      <c r="B41" s="2" t="s">
        <v>107</v>
      </c>
      <c r="C41" s="2">
        <v>6</v>
      </c>
    </row>
  </sheetData>
  <mergeCells count="11">
    <mergeCell ref="C24:D24"/>
    <mergeCell ref="B2:H3"/>
    <mergeCell ref="I2:L3"/>
    <mergeCell ref="C20:D20"/>
    <mergeCell ref="C21:D21"/>
    <mergeCell ref="C22:D22"/>
    <mergeCell ref="C25:D25"/>
    <mergeCell ref="C26:D26"/>
    <mergeCell ref="C28:D28"/>
    <mergeCell ref="C29:D29"/>
    <mergeCell ref="C30:D30"/>
  </mergeCells>
  <dataValidations count="1">
    <dataValidation type="list" allowBlank="1" showInputMessage="1" showErrorMessage="1" sqref="I2:L3" xr:uid="{00000000-0002-0000-0400-000000000000}">
      <formula1>$B$36:$B$42</formula1>
    </dataValidation>
  </dataValidations>
  <pageMargins left="0.7" right="0.7" top="0.75" bottom="0.75" header="0.3" footer="0.3"/>
  <pageSetup paperSize="8" scale="92"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86728-FDC6-40F5-A5D2-16D888A722AA}">
  <dimension ref="C1:J13"/>
  <sheetViews>
    <sheetView showGridLines="0" zoomScale="115" zoomScaleNormal="115" workbookViewId="0">
      <selection activeCell="F5" sqref="F5"/>
    </sheetView>
  </sheetViews>
  <sheetFormatPr defaultRowHeight="14.4" x14ac:dyDescent="0.3"/>
  <cols>
    <col min="3" max="3" width="39.77734375" customWidth="1"/>
    <col min="4" max="4" width="18.44140625" customWidth="1"/>
    <col min="5" max="5" width="30" customWidth="1"/>
    <col min="6" max="6" width="14.33203125" customWidth="1"/>
    <col min="7" max="7" width="2.88671875" customWidth="1"/>
    <col min="8" max="8" width="66.88671875" customWidth="1"/>
  </cols>
  <sheetData>
    <row r="1" spans="3:10" ht="18" x14ac:dyDescent="0.35">
      <c r="C1" s="36" t="s">
        <v>153</v>
      </c>
    </row>
    <row r="2" spans="3:10" x14ac:dyDescent="0.3">
      <c r="C2" t="s">
        <v>154</v>
      </c>
    </row>
    <row r="4" spans="3:10" x14ac:dyDescent="0.3">
      <c r="C4" s="205" t="s">
        <v>22</v>
      </c>
      <c r="D4" s="253" t="s">
        <v>23</v>
      </c>
      <c r="E4" s="253"/>
      <c r="F4" s="205" t="s">
        <v>156</v>
      </c>
    </row>
    <row r="5" spans="3:10" ht="39.6" customHeight="1" x14ac:dyDescent="0.3">
      <c r="C5" s="7" t="s">
        <v>155</v>
      </c>
      <c r="D5" s="236" t="s">
        <v>145</v>
      </c>
      <c r="E5" s="236"/>
      <c r="F5" s="220">
        <v>0.7</v>
      </c>
      <c r="H5" s="232" t="s">
        <v>163</v>
      </c>
      <c r="J5" t="s">
        <v>164</v>
      </c>
    </row>
    <row r="6" spans="3:10" ht="40.049999999999997" customHeight="1" x14ac:dyDescent="0.3">
      <c r="C6" s="2"/>
      <c r="D6" s="2"/>
      <c r="E6" s="2"/>
      <c r="F6" s="2"/>
      <c r="H6" s="227"/>
    </row>
    <row r="7" spans="3:10" ht="40.049999999999997" customHeight="1" x14ac:dyDescent="0.3">
      <c r="C7" s="9" t="s">
        <v>10</v>
      </c>
      <c r="D7" s="236" t="s">
        <v>14</v>
      </c>
      <c r="E7" s="236"/>
      <c r="F7" s="221">
        <v>32</v>
      </c>
      <c r="H7" s="227" t="s">
        <v>162</v>
      </c>
    </row>
    <row r="8" spans="3:10" ht="40.049999999999997" customHeight="1" x14ac:dyDescent="0.3">
      <c r="C8" s="10" t="s">
        <v>11</v>
      </c>
      <c r="D8" s="237" t="s">
        <v>15</v>
      </c>
      <c r="E8" s="237"/>
      <c r="F8" s="222">
        <v>10</v>
      </c>
      <c r="H8" s="231" t="s">
        <v>157</v>
      </c>
    </row>
    <row r="9" spans="3:10" ht="40.049999999999997" customHeight="1" x14ac:dyDescent="0.3">
      <c r="C9" s="11" t="s">
        <v>12</v>
      </c>
      <c r="D9" s="235" t="s">
        <v>17</v>
      </c>
      <c r="E9" s="235"/>
      <c r="F9" s="223">
        <v>0.04</v>
      </c>
      <c r="H9" s="227" t="s">
        <v>158</v>
      </c>
    </row>
    <row r="10" spans="3:10" ht="40.049999999999997" customHeight="1" x14ac:dyDescent="0.3">
      <c r="C10" s="2"/>
      <c r="D10" s="2"/>
      <c r="E10" s="2"/>
      <c r="F10" s="2"/>
      <c r="H10" s="25"/>
    </row>
    <row r="11" spans="3:10" ht="40.049999999999997" customHeight="1" x14ac:dyDescent="0.3">
      <c r="C11" s="7" t="s">
        <v>13</v>
      </c>
      <c r="D11" s="236" t="s">
        <v>19</v>
      </c>
      <c r="E11" s="236"/>
      <c r="F11" s="224">
        <f>52*5</f>
        <v>260</v>
      </c>
      <c r="H11" s="25"/>
    </row>
    <row r="12" spans="3:10" ht="40.049999999999997" customHeight="1" x14ac:dyDescent="0.3">
      <c r="C12" s="12" t="s">
        <v>16</v>
      </c>
      <c r="D12" s="237" t="s">
        <v>20</v>
      </c>
      <c r="E12" s="237"/>
      <c r="F12" s="225">
        <f>F11-(F11*F9)-F7-F8</f>
        <v>207.6</v>
      </c>
      <c r="H12" s="25"/>
    </row>
    <row r="13" spans="3:10" ht="40.049999999999997" customHeight="1" x14ac:dyDescent="0.3">
      <c r="C13" s="8" t="s">
        <v>18</v>
      </c>
      <c r="D13" s="238" t="s">
        <v>21</v>
      </c>
      <c r="E13" s="239"/>
      <c r="F13" s="226">
        <f>F12/F11</f>
        <v>0.79846153846153844</v>
      </c>
      <c r="H13" s="25"/>
    </row>
  </sheetData>
  <mergeCells count="8">
    <mergeCell ref="D12:E12"/>
    <mergeCell ref="D13:E13"/>
    <mergeCell ref="D7:E7"/>
    <mergeCell ref="D4:E4"/>
    <mergeCell ref="D5:E5"/>
    <mergeCell ref="D8:E8"/>
    <mergeCell ref="D9:E9"/>
    <mergeCell ref="D11:E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X326"/>
  <sheetViews>
    <sheetView tabSelected="1" zoomScaleNormal="100" workbookViewId="0">
      <pane xSplit="1" ySplit="3" topLeftCell="B4" activePane="bottomRight" state="frozen"/>
      <selection pane="topRight" activeCell="B1" sqref="B1"/>
      <selection pane="bottomLeft" activeCell="A4" sqref="A4"/>
      <selection pane="bottomRight" activeCell="G20" sqref="G20"/>
    </sheetView>
  </sheetViews>
  <sheetFormatPr defaultRowHeight="14.4" x14ac:dyDescent="0.3"/>
  <cols>
    <col min="1" max="1" width="69.109375" style="207" customWidth="1"/>
    <col min="2" max="2" width="8.88671875" style="1"/>
    <col min="3" max="11" width="9.33203125" style="1" customWidth="1"/>
    <col min="12" max="12" width="6" style="1" customWidth="1"/>
    <col min="13" max="13" width="63.109375" style="25" customWidth="1"/>
    <col min="14" max="14" width="12.109375" customWidth="1"/>
    <col min="15" max="15" width="11.21875" style="1" customWidth="1"/>
    <col min="16" max="16" width="10.33203125" style="1" customWidth="1"/>
    <col min="17" max="23" width="8.88671875" style="1" customWidth="1"/>
  </cols>
  <sheetData>
    <row r="1" spans="1:23" ht="18" x14ac:dyDescent="0.35">
      <c r="A1" s="206" t="s">
        <v>152</v>
      </c>
      <c r="B1" s="2"/>
      <c r="C1" s="254" t="s">
        <v>99</v>
      </c>
      <c r="D1" s="254"/>
      <c r="E1" s="254"/>
      <c r="F1" s="254"/>
      <c r="G1" s="254"/>
      <c r="H1" s="6"/>
      <c r="I1" s="199"/>
      <c r="J1" s="199"/>
      <c r="K1" s="6"/>
      <c r="L1" s="128"/>
      <c r="M1" s="126"/>
      <c r="N1" s="178"/>
      <c r="O1" s="255" t="s">
        <v>100</v>
      </c>
      <c r="P1" s="255"/>
      <c r="Q1" s="255"/>
      <c r="R1" s="255"/>
      <c r="S1" s="255"/>
      <c r="T1" s="180"/>
      <c r="U1" s="200"/>
      <c r="V1" s="200"/>
      <c r="W1" s="180"/>
    </row>
    <row r="2" spans="1:23" x14ac:dyDescent="0.3">
      <c r="B2" s="2"/>
      <c r="C2" s="6"/>
      <c r="D2" s="6"/>
      <c r="E2" s="6"/>
      <c r="F2" s="6"/>
      <c r="G2" s="6"/>
      <c r="H2" s="6"/>
      <c r="I2" s="199"/>
      <c r="J2" s="199"/>
      <c r="K2" s="6"/>
      <c r="L2" s="128"/>
      <c r="M2" s="126"/>
      <c r="N2" s="178"/>
      <c r="O2" s="180"/>
      <c r="P2" s="180"/>
      <c r="Q2" s="180"/>
      <c r="R2" s="180"/>
      <c r="S2" s="180"/>
      <c r="T2" s="180"/>
      <c r="U2" s="200"/>
      <c r="V2" s="200"/>
      <c r="W2" s="180"/>
    </row>
    <row r="3" spans="1:23" ht="27.6" x14ac:dyDescent="0.3">
      <c r="A3" s="170" t="s">
        <v>140</v>
      </c>
      <c r="B3" s="165" t="s">
        <v>37</v>
      </c>
      <c r="C3" s="166" t="s">
        <v>136</v>
      </c>
      <c r="D3" s="166" t="s">
        <v>137</v>
      </c>
      <c r="E3" s="166"/>
      <c r="F3" s="166"/>
      <c r="G3" s="166"/>
      <c r="H3" s="166"/>
      <c r="I3" s="166"/>
      <c r="J3" s="166"/>
      <c r="K3" s="166"/>
      <c r="L3" s="166" t="s">
        <v>138</v>
      </c>
      <c r="M3" s="169" t="s">
        <v>134</v>
      </c>
      <c r="N3" s="178"/>
      <c r="O3" s="181" t="str">
        <f t="shared" ref="O3:T3" si="0">C3</f>
        <v>staff type 1</v>
      </c>
      <c r="P3" s="181" t="str">
        <f t="shared" si="0"/>
        <v>staff type 2</v>
      </c>
      <c r="Q3" s="181">
        <f t="shared" si="0"/>
        <v>0</v>
      </c>
      <c r="R3" s="181">
        <f t="shared" si="0"/>
        <v>0</v>
      </c>
      <c r="S3" s="181">
        <f t="shared" si="0"/>
        <v>0</v>
      </c>
      <c r="T3" s="181">
        <f t="shared" si="0"/>
        <v>0</v>
      </c>
      <c r="U3" s="181">
        <f t="shared" ref="U3:V3" si="1">I3</f>
        <v>0</v>
      </c>
      <c r="V3" s="181">
        <f t="shared" si="1"/>
        <v>0</v>
      </c>
      <c r="W3" s="181">
        <f t="shared" ref="W3" si="2">K3</f>
        <v>0</v>
      </c>
    </row>
    <row r="4" spans="1:23" ht="15.6" x14ac:dyDescent="0.3">
      <c r="A4" s="208" t="s">
        <v>129</v>
      </c>
      <c r="B4" s="137">
        <v>1</v>
      </c>
      <c r="C4" s="138">
        <v>0</v>
      </c>
      <c r="D4" s="138">
        <v>0</v>
      </c>
      <c r="E4" s="138">
        <v>0</v>
      </c>
      <c r="F4" s="138">
        <v>0</v>
      </c>
      <c r="G4" s="138">
        <v>0</v>
      </c>
      <c r="H4" s="138">
        <v>0</v>
      </c>
      <c r="I4" s="138">
        <v>0</v>
      </c>
      <c r="J4" s="138">
        <v>0</v>
      </c>
      <c r="K4" s="138">
        <v>0</v>
      </c>
      <c r="L4" s="149">
        <f>SUM(C4:K4)</f>
        <v>0</v>
      </c>
      <c r="M4" s="109"/>
      <c r="N4" s="178"/>
      <c r="O4" s="182">
        <f t="shared" ref="O4:T4" si="3">$B4*C4</f>
        <v>0</v>
      </c>
      <c r="P4" s="182">
        <f t="shared" si="3"/>
        <v>0</v>
      </c>
      <c r="Q4" s="182">
        <f t="shared" si="3"/>
        <v>0</v>
      </c>
      <c r="R4" s="182">
        <f t="shared" si="3"/>
        <v>0</v>
      </c>
      <c r="S4" s="182">
        <f t="shared" si="3"/>
        <v>0</v>
      </c>
      <c r="T4" s="182">
        <f t="shared" si="3"/>
        <v>0</v>
      </c>
      <c r="U4" s="182">
        <f t="shared" ref="U4:V18" si="4">$B4*I4</f>
        <v>0</v>
      </c>
      <c r="V4" s="182">
        <f t="shared" si="4"/>
        <v>0</v>
      </c>
      <c r="W4" s="182">
        <f t="shared" ref="W4" si="5">$B4*K4</f>
        <v>0</v>
      </c>
    </row>
    <row r="5" spans="1:23" ht="15.6" x14ac:dyDescent="0.3">
      <c r="A5" s="208" t="s">
        <v>130</v>
      </c>
      <c r="B5" s="137"/>
      <c r="C5" s="138">
        <v>0</v>
      </c>
      <c r="D5" s="138">
        <v>0</v>
      </c>
      <c r="E5" s="138">
        <v>0</v>
      </c>
      <c r="F5" s="138">
        <v>0</v>
      </c>
      <c r="G5" s="138">
        <v>0</v>
      </c>
      <c r="H5" s="138">
        <v>0</v>
      </c>
      <c r="I5" s="138">
        <v>0</v>
      </c>
      <c r="J5" s="138">
        <v>0</v>
      </c>
      <c r="K5" s="138">
        <v>0</v>
      </c>
      <c r="L5" s="149">
        <f t="shared" ref="L5:L18" si="6">SUM(C5:K5)</f>
        <v>0</v>
      </c>
      <c r="M5" s="109"/>
      <c r="N5" s="178"/>
      <c r="O5" s="182">
        <f t="shared" ref="O5:O9" si="7">$B5*C5</f>
        <v>0</v>
      </c>
      <c r="P5" s="182">
        <f t="shared" ref="P5:P9" si="8">$B5*D5</f>
        <v>0</v>
      </c>
      <c r="Q5" s="182">
        <f t="shared" ref="Q5:Q9" si="9">$B5*E5</f>
        <v>0</v>
      </c>
      <c r="R5" s="182">
        <f t="shared" ref="R5:R9" si="10">$B5*F5</f>
        <v>0</v>
      </c>
      <c r="S5" s="182">
        <f t="shared" ref="S5:S9" si="11">$B5*G5</f>
        <v>0</v>
      </c>
      <c r="T5" s="182">
        <f t="shared" ref="T5:T9" si="12">$B5*H5</f>
        <v>0</v>
      </c>
      <c r="U5" s="182">
        <f t="shared" si="4"/>
        <v>0</v>
      </c>
      <c r="V5" s="182">
        <f t="shared" si="4"/>
        <v>0</v>
      </c>
      <c r="W5" s="182">
        <f t="shared" ref="W5:W9" si="13">$B5*K5</f>
        <v>0</v>
      </c>
    </row>
    <row r="6" spans="1:23" ht="15.6" x14ac:dyDescent="0.3">
      <c r="A6" s="208" t="s">
        <v>131</v>
      </c>
      <c r="B6" s="137"/>
      <c r="C6" s="138">
        <v>0</v>
      </c>
      <c r="D6" s="138">
        <v>0</v>
      </c>
      <c r="E6" s="138">
        <v>0</v>
      </c>
      <c r="F6" s="138">
        <v>0</v>
      </c>
      <c r="G6" s="138">
        <v>0</v>
      </c>
      <c r="H6" s="138">
        <v>0</v>
      </c>
      <c r="I6" s="138">
        <v>0</v>
      </c>
      <c r="J6" s="138">
        <v>0</v>
      </c>
      <c r="K6" s="138">
        <v>0</v>
      </c>
      <c r="L6" s="149">
        <f t="shared" si="6"/>
        <v>0</v>
      </c>
      <c r="M6" s="109"/>
      <c r="N6" s="178"/>
      <c r="O6" s="182">
        <f t="shared" si="7"/>
        <v>0</v>
      </c>
      <c r="P6" s="182">
        <f t="shared" si="8"/>
        <v>0</v>
      </c>
      <c r="Q6" s="182">
        <f t="shared" si="9"/>
        <v>0</v>
      </c>
      <c r="R6" s="182">
        <f t="shared" si="10"/>
        <v>0</v>
      </c>
      <c r="S6" s="182">
        <f t="shared" si="11"/>
        <v>0</v>
      </c>
      <c r="T6" s="182">
        <f t="shared" si="12"/>
        <v>0</v>
      </c>
      <c r="U6" s="182">
        <f t="shared" si="4"/>
        <v>0</v>
      </c>
      <c r="V6" s="182">
        <f t="shared" si="4"/>
        <v>0</v>
      </c>
      <c r="W6" s="182">
        <f t="shared" si="13"/>
        <v>0</v>
      </c>
    </row>
    <row r="7" spans="1:23" ht="15.6" x14ac:dyDescent="0.3">
      <c r="A7" s="208" t="s">
        <v>135</v>
      </c>
      <c r="B7" s="137"/>
      <c r="C7" s="138">
        <v>0</v>
      </c>
      <c r="D7" s="138">
        <v>0</v>
      </c>
      <c r="E7" s="138"/>
      <c r="F7" s="138">
        <v>0</v>
      </c>
      <c r="G7" s="138">
        <v>0</v>
      </c>
      <c r="H7" s="138">
        <v>0</v>
      </c>
      <c r="I7" s="138">
        <v>0</v>
      </c>
      <c r="J7" s="138">
        <v>0</v>
      </c>
      <c r="K7" s="138">
        <v>0</v>
      </c>
      <c r="L7" s="149">
        <f t="shared" si="6"/>
        <v>0</v>
      </c>
      <c r="M7" s="109"/>
      <c r="N7" s="178"/>
      <c r="O7" s="182">
        <f t="shared" si="7"/>
        <v>0</v>
      </c>
      <c r="P7" s="182">
        <f t="shared" si="8"/>
        <v>0</v>
      </c>
      <c r="Q7" s="182">
        <f t="shared" si="9"/>
        <v>0</v>
      </c>
      <c r="R7" s="182">
        <f t="shared" si="10"/>
        <v>0</v>
      </c>
      <c r="S7" s="182">
        <f t="shared" si="11"/>
        <v>0</v>
      </c>
      <c r="T7" s="182">
        <f t="shared" si="12"/>
        <v>0</v>
      </c>
      <c r="U7" s="182">
        <f t="shared" si="4"/>
        <v>0</v>
      </c>
      <c r="V7" s="182">
        <f t="shared" si="4"/>
        <v>0</v>
      </c>
      <c r="W7" s="182">
        <f t="shared" si="13"/>
        <v>0</v>
      </c>
    </row>
    <row r="8" spans="1:23" ht="15.6" x14ac:dyDescent="0.3">
      <c r="A8" s="208"/>
      <c r="B8" s="137"/>
      <c r="C8" s="138">
        <v>0</v>
      </c>
      <c r="D8" s="138">
        <v>0</v>
      </c>
      <c r="E8" s="138">
        <v>0</v>
      </c>
      <c r="F8" s="138">
        <v>0</v>
      </c>
      <c r="G8" s="138">
        <v>0</v>
      </c>
      <c r="H8" s="138">
        <v>0</v>
      </c>
      <c r="I8" s="138">
        <v>0</v>
      </c>
      <c r="J8" s="138">
        <v>0</v>
      </c>
      <c r="K8" s="138">
        <v>0</v>
      </c>
      <c r="L8" s="149">
        <f t="shared" ref="L8" si="14">SUM(C8:K8)</f>
        <v>0</v>
      </c>
      <c r="M8" s="109"/>
      <c r="N8" s="178"/>
      <c r="O8" s="182">
        <f t="shared" ref="O8" si="15">$B8*C8</f>
        <v>0</v>
      </c>
      <c r="P8" s="182">
        <f t="shared" ref="P8" si="16">$B8*D8</f>
        <v>0</v>
      </c>
      <c r="Q8" s="182">
        <f t="shared" ref="Q8" si="17">$B8*E8</f>
        <v>0</v>
      </c>
      <c r="R8" s="182">
        <f t="shared" ref="R8" si="18">$B8*F8</f>
        <v>0</v>
      </c>
      <c r="S8" s="182">
        <f t="shared" ref="S8" si="19">$B8*G8</f>
        <v>0</v>
      </c>
      <c r="T8" s="182">
        <f t="shared" ref="T8" si="20">$B8*H8</f>
        <v>0</v>
      </c>
      <c r="U8" s="182">
        <f t="shared" ref="U8" si="21">$B8*I8</f>
        <v>0</v>
      </c>
      <c r="V8" s="182">
        <f t="shared" ref="V8" si="22">$B8*J8</f>
        <v>0</v>
      </c>
      <c r="W8" s="182">
        <f t="shared" ref="W8" si="23">$B8*K8</f>
        <v>0</v>
      </c>
    </row>
    <row r="9" spans="1:23" ht="15.6" x14ac:dyDescent="0.3">
      <c r="A9" s="208"/>
      <c r="B9" s="137"/>
      <c r="C9" s="138">
        <v>0</v>
      </c>
      <c r="D9" s="138">
        <v>0</v>
      </c>
      <c r="E9" s="138">
        <v>0</v>
      </c>
      <c r="F9" s="138">
        <v>0</v>
      </c>
      <c r="G9" s="138">
        <v>0</v>
      </c>
      <c r="H9" s="138">
        <v>0</v>
      </c>
      <c r="I9" s="138">
        <v>0</v>
      </c>
      <c r="J9" s="138">
        <v>0</v>
      </c>
      <c r="K9" s="138">
        <v>0</v>
      </c>
      <c r="L9" s="149">
        <f t="shared" si="6"/>
        <v>0</v>
      </c>
      <c r="M9" s="109"/>
      <c r="N9" s="178"/>
      <c r="O9" s="182">
        <f t="shared" si="7"/>
        <v>0</v>
      </c>
      <c r="P9" s="182">
        <f t="shared" si="8"/>
        <v>0</v>
      </c>
      <c r="Q9" s="182">
        <f t="shared" si="9"/>
        <v>0</v>
      </c>
      <c r="R9" s="182">
        <f t="shared" si="10"/>
        <v>0</v>
      </c>
      <c r="S9" s="182">
        <f t="shared" si="11"/>
        <v>0</v>
      </c>
      <c r="T9" s="182">
        <f t="shared" si="12"/>
        <v>0</v>
      </c>
      <c r="U9" s="182">
        <f t="shared" si="4"/>
        <v>0</v>
      </c>
      <c r="V9" s="182">
        <f t="shared" si="4"/>
        <v>0</v>
      </c>
      <c r="W9" s="182">
        <f t="shared" si="13"/>
        <v>0</v>
      </c>
    </row>
    <row r="10" spans="1:23" ht="15.6" x14ac:dyDescent="0.3">
      <c r="A10" s="208"/>
      <c r="B10" s="137"/>
      <c r="C10" s="138">
        <v>0</v>
      </c>
      <c r="D10" s="138">
        <v>0</v>
      </c>
      <c r="E10" s="138">
        <v>0</v>
      </c>
      <c r="F10" s="138">
        <v>0</v>
      </c>
      <c r="G10" s="138">
        <v>0</v>
      </c>
      <c r="H10" s="138">
        <v>0</v>
      </c>
      <c r="I10" s="138">
        <v>0</v>
      </c>
      <c r="J10" s="138">
        <v>0</v>
      </c>
      <c r="K10" s="138">
        <v>0</v>
      </c>
      <c r="L10" s="149">
        <f t="shared" ref="L10:L16" si="24">SUM(C10:K10)</f>
        <v>0</v>
      </c>
      <c r="M10" s="109"/>
      <c r="N10" s="178"/>
      <c r="O10" s="182">
        <f t="shared" ref="O10:O16" si="25">$B10*C10</f>
        <v>0</v>
      </c>
      <c r="P10" s="182">
        <f t="shared" ref="P10:P16" si="26">$B10*D10</f>
        <v>0</v>
      </c>
      <c r="Q10" s="182">
        <f t="shared" ref="Q10:Q16" si="27">$B10*E10</f>
        <v>0</v>
      </c>
      <c r="R10" s="182">
        <f t="shared" ref="R10:R16" si="28">$B10*F10</f>
        <v>0</v>
      </c>
      <c r="S10" s="182">
        <f t="shared" ref="S10:S16" si="29">$B10*G10</f>
        <v>0</v>
      </c>
      <c r="T10" s="182">
        <f t="shared" ref="T10:T16" si="30">$B10*H10</f>
        <v>0</v>
      </c>
      <c r="U10" s="182">
        <f t="shared" ref="U10:U16" si="31">$B10*I10</f>
        <v>0</v>
      </c>
      <c r="V10" s="182">
        <f t="shared" ref="V10:V16" si="32">$B10*J10</f>
        <v>0</v>
      </c>
      <c r="W10" s="182">
        <f t="shared" ref="W10:W16" si="33">$B10*K10</f>
        <v>0</v>
      </c>
    </row>
    <row r="11" spans="1:23" ht="15.6" x14ac:dyDescent="0.3">
      <c r="A11" s="208"/>
      <c r="B11" s="137"/>
      <c r="C11" s="138">
        <v>0</v>
      </c>
      <c r="D11" s="138">
        <v>0</v>
      </c>
      <c r="E11" s="138">
        <v>0</v>
      </c>
      <c r="F11" s="138">
        <v>0</v>
      </c>
      <c r="G11" s="138">
        <v>0</v>
      </c>
      <c r="H11" s="138">
        <v>0</v>
      </c>
      <c r="I11" s="138">
        <v>0</v>
      </c>
      <c r="J11" s="138">
        <v>0</v>
      </c>
      <c r="K11" s="138">
        <v>0</v>
      </c>
      <c r="L11" s="149">
        <f t="shared" si="24"/>
        <v>0</v>
      </c>
      <c r="M11" s="109"/>
      <c r="N11" s="178"/>
      <c r="O11" s="182">
        <f t="shared" si="25"/>
        <v>0</v>
      </c>
      <c r="P11" s="182">
        <f t="shared" si="26"/>
        <v>0</v>
      </c>
      <c r="Q11" s="182">
        <f t="shared" si="27"/>
        <v>0</v>
      </c>
      <c r="R11" s="182">
        <f t="shared" si="28"/>
        <v>0</v>
      </c>
      <c r="S11" s="182">
        <f t="shared" si="29"/>
        <v>0</v>
      </c>
      <c r="T11" s="182">
        <f t="shared" si="30"/>
        <v>0</v>
      </c>
      <c r="U11" s="182">
        <f t="shared" si="31"/>
        <v>0</v>
      </c>
      <c r="V11" s="182">
        <f t="shared" si="32"/>
        <v>0</v>
      </c>
      <c r="W11" s="182">
        <f t="shared" si="33"/>
        <v>0</v>
      </c>
    </row>
    <row r="12" spans="1:23" ht="15.6" x14ac:dyDescent="0.3">
      <c r="A12" s="208"/>
      <c r="B12" s="137"/>
      <c r="C12" s="138">
        <v>0</v>
      </c>
      <c r="D12" s="138">
        <v>0</v>
      </c>
      <c r="E12" s="138">
        <v>0</v>
      </c>
      <c r="F12" s="138">
        <v>0</v>
      </c>
      <c r="G12" s="138">
        <v>0</v>
      </c>
      <c r="H12" s="138">
        <v>0</v>
      </c>
      <c r="I12" s="138">
        <v>0</v>
      </c>
      <c r="J12" s="138">
        <v>0</v>
      </c>
      <c r="K12" s="138">
        <v>0</v>
      </c>
      <c r="L12" s="149">
        <f t="shared" ref="L12:L14" si="34">SUM(C12:K12)</f>
        <v>0</v>
      </c>
      <c r="M12" s="109"/>
      <c r="N12" s="178"/>
      <c r="O12" s="182">
        <f t="shared" ref="O12:O13" si="35">$B12*C12</f>
        <v>0</v>
      </c>
      <c r="P12" s="182">
        <f t="shared" ref="P12:P13" si="36">$B12*D12</f>
        <v>0</v>
      </c>
      <c r="Q12" s="182">
        <f t="shared" ref="Q12:Q13" si="37">$B12*E12</f>
        <v>0</v>
      </c>
      <c r="R12" s="182">
        <f t="shared" ref="R12:R13" si="38">$B12*F12</f>
        <v>0</v>
      </c>
      <c r="S12" s="182">
        <f t="shared" ref="S12:S13" si="39">$B12*G12</f>
        <v>0</v>
      </c>
      <c r="T12" s="182">
        <f t="shared" ref="T12:T13" si="40">$B12*H12</f>
        <v>0</v>
      </c>
      <c r="U12" s="182">
        <f t="shared" ref="U12:U14" si="41">$B12*I12</f>
        <v>0</v>
      </c>
      <c r="V12" s="182">
        <f t="shared" ref="V12:V14" si="42">$B12*J12</f>
        <v>0</v>
      </c>
      <c r="W12" s="182">
        <f t="shared" ref="W12:W14" si="43">$B12*K12</f>
        <v>0</v>
      </c>
    </row>
    <row r="13" spans="1:23" ht="15.6" x14ac:dyDescent="0.3">
      <c r="A13" s="208"/>
      <c r="B13" s="137"/>
      <c r="C13" s="138">
        <v>0</v>
      </c>
      <c r="D13" s="138">
        <v>0</v>
      </c>
      <c r="E13" s="138">
        <v>0</v>
      </c>
      <c r="F13" s="138">
        <v>0</v>
      </c>
      <c r="G13" s="138">
        <v>0</v>
      </c>
      <c r="H13" s="138">
        <v>0</v>
      </c>
      <c r="I13" s="138">
        <v>0</v>
      </c>
      <c r="J13" s="138">
        <v>0</v>
      </c>
      <c r="K13" s="138">
        <v>0</v>
      </c>
      <c r="L13" s="149">
        <f t="shared" si="34"/>
        <v>0</v>
      </c>
      <c r="M13" s="109"/>
      <c r="N13" s="178"/>
      <c r="O13" s="182">
        <f t="shared" si="35"/>
        <v>0</v>
      </c>
      <c r="P13" s="182">
        <f t="shared" si="36"/>
        <v>0</v>
      </c>
      <c r="Q13" s="182">
        <f t="shared" si="37"/>
        <v>0</v>
      </c>
      <c r="R13" s="182">
        <f t="shared" si="38"/>
        <v>0</v>
      </c>
      <c r="S13" s="182">
        <f t="shared" si="39"/>
        <v>0</v>
      </c>
      <c r="T13" s="182">
        <f t="shared" si="40"/>
        <v>0</v>
      </c>
      <c r="U13" s="182">
        <f t="shared" si="41"/>
        <v>0</v>
      </c>
      <c r="V13" s="182">
        <f t="shared" si="42"/>
        <v>0</v>
      </c>
      <c r="W13" s="182">
        <f t="shared" si="43"/>
        <v>0</v>
      </c>
    </row>
    <row r="14" spans="1:23" ht="15.6" x14ac:dyDescent="0.3">
      <c r="A14" s="208"/>
      <c r="B14" s="137"/>
      <c r="C14" s="138">
        <v>0</v>
      </c>
      <c r="D14" s="138">
        <v>0</v>
      </c>
      <c r="E14" s="138">
        <v>0</v>
      </c>
      <c r="F14" s="138">
        <v>0</v>
      </c>
      <c r="G14" s="138">
        <v>0</v>
      </c>
      <c r="H14" s="138">
        <v>0</v>
      </c>
      <c r="I14" s="138">
        <v>0</v>
      </c>
      <c r="J14" s="138">
        <v>0</v>
      </c>
      <c r="K14" s="138">
        <v>0</v>
      </c>
      <c r="L14" s="149">
        <f t="shared" si="34"/>
        <v>0</v>
      </c>
      <c r="M14" s="109"/>
      <c r="N14" s="178"/>
      <c r="O14" s="182">
        <f t="shared" ref="O14:T14" si="44">$B14*C14</f>
        <v>0</v>
      </c>
      <c r="P14" s="182">
        <f t="shared" si="44"/>
        <v>0</v>
      </c>
      <c r="Q14" s="182">
        <f t="shared" si="44"/>
        <v>0</v>
      </c>
      <c r="R14" s="182">
        <f t="shared" si="44"/>
        <v>0</v>
      </c>
      <c r="S14" s="182">
        <f t="shared" si="44"/>
        <v>0</v>
      </c>
      <c r="T14" s="182">
        <f t="shared" si="44"/>
        <v>0</v>
      </c>
      <c r="U14" s="182">
        <f t="shared" si="41"/>
        <v>0</v>
      </c>
      <c r="V14" s="182">
        <f t="shared" si="42"/>
        <v>0</v>
      </c>
      <c r="W14" s="182">
        <f t="shared" si="43"/>
        <v>0</v>
      </c>
    </row>
    <row r="15" spans="1:23" ht="15.6" x14ac:dyDescent="0.3">
      <c r="A15" s="208"/>
      <c r="B15" s="137"/>
      <c r="C15" s="138">
        <v>0</v>
      </c>
      <c r="D15" s="138">
        <v>0</v>
      </c>
      <c r="E15" s="138">
        <v>0</v>
      </c>
      <c r="F15" s="138">
        <v>0</v>
      </c>
      <c r="G15" s="138">
        <v>0</v>
      </c>
      <c r="H15" s="138">
        <v>0</v>
      </c>
      <c r="I15" s="138">
        <v>0</v>
      </c>
      <c r="J15" s="138">
        <v>0</v>
      </c>
      <c r="K15" s="138">
        <v>0</v>
      </c>
      <c r="L15" s="149">
        <f t="shared" si="24"/>
        <v>0</v>
      </c>
      <c r="M15" s="109"/>
      <c r="N15" s="178"/>
      <c r="O15" s="182">
        <f t="shared" si="25"/>
        <v>0</v>
      </c>
      <c r="P15" s="182">
        <f t="shared" si="26"/>
        <v>0</v>
      </c>
      <c r="Q15" s="182">
        <f t="shared" si="27"/>
        <v>0</v>
      </c>
      <c r="R15" s="182">
        <f t="shared" si="28"/>
        <v>0</v>
      </c>
      <c r="S15" s="182">
        <f t="shared" si="29"/>
        <v>0</v>
      </c>
      <c r="T15" s="182">
        <f t="shared" si="30"/>
        <v>0</v>
      </c>
      <c r="U15" s="182">
        <f t="shared" si="31"/>
        <v>0</v>
      </c>
      <c r="V15" s="182">
        <f t="shared" si="32"/>
        <v>0</v>
      </c>
      <c r="W15" s="182">
        <f t="shared" si="33"/>
        <v>0</v>
      </c>
    </row>
    <row r="16" spans="1:23" ht="15.6" x14ac:dyDescent="0.3">
      <c r="A16" s="208"/>
      <c r="B16" s="137"/>
      <c r="C16" s="138">
        <v>0</v>
      </c>
      <c r="D16" s="138">
        <v>0</v>
      </c>
      <c r="E16" s="138">
        <v>0</v>
      </c>
      <c r="F16" s="138">
        <v>0</v>
      </c>
      <c r="G16" s="138">
        <v>0</v>
      </c>
      <c r="H16" s="138">
        <v>0</v>
      </c>
      <c r="I16" s="138">
        <v>0</v>
      </c>
      <c r="J16" s="138">
        <v>0</v>
      </c>
      <c r="K16" s="138">
        <v>0</v>
      </c>
      <c r="L16" s="149">
        <f t="shared" si="24"/>
        <v>0</v>
      </c>
      <c r="M16" s="109"/>
      <c r="N16" s="178"/>
      <c r="O16" s="182">
        <f t="shared" si="25"/>
        <v>0</v>
      </c>
      <c r="P16" s="182">
        <f t="shared" si="26"/>
        <v>0</v>
      </c>
      <c r="Q16" s="182">
        <f t="shared" si="27"/>
        <v>0</v>
      </c>
      <c r="R16" s="182">
        <f t="shared" si="28"/>
        <v>0</v>
      </c>
      <c r="S16" s="182">
        <f t="shared" si="29"/>
        <v>0</v>
      </c>
      <c r="T16" s="182">
        <f t="shared" si="30"/>
        <v>0</v>
      </c>
      <c r="U16" s="182">
        <f t="shared" si="31"/>
        <v>0</v>
      </c>
      <c r="V16" s="182">
        <f t="shared" si="32"/>
        <v>0</v>
      </c>
      <c r="W16" s="182">
        <f t="shared" si="33"/>
        <v>0</v>
      </c>
    </row>
    <row r="17" spans="1:23" ht="15.6" x14ac:dyDescent="0.3">
      <c r="A17" s="208"/>
      <c r="B17" s="137"/>
      <c r="C17" s="138">
        <v>0</v>
      </c>
      <c r="D17" s="138">
        <v>0</v>
      </c>
      <c r="E17" s="138">
        <v>0</v>
      </c>
      <c r="F17" s="138">
        <v>0</v>
      </c>
      <c r="G17" s="138">
        <v>0</v>
      </c>
      <c r="H17" s="138">
        <v>0</v>
      </c>
      <c r="I17" s="138">
        <v>0</v>
      </c>
      <c r="J17" s="138">
        <v>0</v>
      </c>
      <c r="K17" s="138">
        <v>0</v>
      </c>
      <c r="L17" s="149">
        <f t="shared" si="6"/>
        <v>0</v>
      </c>
      <c r="M17" s="109"/>
      <c r="N17" s="178"/>
      <c r="O17" s="182">
        <f t="shared" ref="O17:T18" si="45">$B17*C17</f>
        <v>0</v>
      </c>
      <c r="P17" s="182">
        <f t="shared" si="45"/>
        <v>0</v>
      </c>
      <c r="Q17" s="182">
        <f t="shared" si="45"/>
        <v>0</v>
      </c>
      <c r="R17" s="182">
        <f t="shared" si="45"/>
        <v>0</v>
      </c>
      <c r="S17" s="182">
        <f t="shared" si="45"/>
        <v>0</v>
      </c>
      <c r="T17" s="182">
        <f t="shared" si="45"/>
        <v>0</v>
      </c>
      <c r="U17" s="182">
        <f t="shared" si="4"/>
        <v>0</v>
      </c>
      <c r="V17" s="182">
        <f t="shared" si="4"/>
        <v>0</v>
      </c>
      <c r="W17" s="182">
        <f t="shared" ref="W17:W18" si="46">$B17*K17</f>
        <v>0</v>
      </c>
    </row>
    <row r="18" spans="1:23" ht="15.6" x14ac:dyDescent="0.3">
      <c r="A18" s="208"/>
      <c r="B18" s="137"/>
      <c r="C18" s="138">
        <v>0</v>
      </c>
      <c r="D18" s="138">
        <v>0</v>
      </c>
      <c r="E18" s="138">
        <v>0</v>
      </c>
      <c r="F18" s="138">
        <v>0</v>
      </c>
      <c r="G18" s="138">
        <v>0</v>
      </c>
      <c r="H18" s="138">
        <v>0</v>
      </c>
      <c r="I18" s="138">
        <v>0</v>
      </c>
      <c r="J18" s="138">
        <v>0</v>
      </c>
      <c r="K18" s="138">
        <v>0</v>
      </c>
      <c r="L18" s="149">
        <f t="shared" si="6"/>
        <v>0</v>
      </c>
      <c r="M18" s="109"/>
      <c r="N18" s="178"/>
      <c r="O18" s="182">
        <f t="shared" si="45"/>
        <v>0</v>
      </c>
      <c r="P18" s="182">
        <f t="shared" si="45"/>
        <v>0</v>
      </c>
      <c r="Q18" s="182">
        <f t="shared" si="45"/>
        <v>0</v>
      </c>
      <c r="R18" s="182">
        <f t="shared" si="45"/>
        <v>0</v>
      </c>
      <c r="S18" s="182">
        <f t="shared" si="45"/>
        <v>0</v>
      </c>
      <c r="T18" s="182">
        <f t="shared" si="45"/>
        <v>0</v>
      </c>
      <c r="U18" s="182">
        <f t="shared" si="4"/>
        <v>0</v>
      </c>
      <c r="V18" s="182">
        <f t="shared" si="4"/>
        <v>0</v>
      </c>
      <c r="W18" s="182">
        <f t="shared" si="46"/>
        <v>0</v>
      </c>
    </row>
    <row r="19" spans="1:23" ht="3" customHeight="1" x14ac:dyDescent="0.3">
      <c r="B19" s="139"/>
      <c r="C19" s="139"/>
      <c r="D19" s="139"/>
      <c r="E19" s="139"/>
      <c r="F19" s="139"/>
      <c r="G19" s="139"/>
      <c r="H19" s="139"/>
      <c r="I19" s="139"/>
      <c r="J19" s="139"/>
      <c r="K19" s="139"/>
      <c r="L19" s="139"/>
      <c r="M19" s="126"/>
      <c r="N19" s="178"/>
      <c r="O19" s="174"/>
      <c r="P19" s="174"/>
      <c r="Q19" s="174"/>
      <c r="R19" s="174"/>
      <c r="S19" s="174"/>
      <c r="T19" s="174"/>
      <c r="U19" s="174"/>
      <c r="V19" s="174"/>
      <c r="W19" s="174"/>
    </row>
    <row r="20" spans="1:23" ht="15.6" x14ac:dyDescent="0.3">
      <c r="A20" s="209" t="s">
        <v>132</v>
      </c>
      <c r="B20" s="140">
        <f>SUM(B4:B18)</f>
        <v>1</v>
      </c>
      <c r="C20" s="141">
        <f t="shared" ref="C20:F20" si="47">SUM(O4:O18)</f>
        <v>0</v>
      </c>
      <c r="D20" s="141">
        <f t="shared" si="47"/>
        <v>0</v>
      </c>
      <c r="E20" s="141">
        <f t="shared" si="47"/>
        <v>0</v>
      </c>
      <c r="F20" s="141">
        <f t="shared" si="47"/>
        <v>0</v>
      </c>
      <c r="G20" s="141">
        <f t="shared" ref="G20" si="48">SUM(S4:S18)</f>
        <v>0</v>
      </c>
      <c r="H20" s="141">
        <f t="shared" ref="H20" si="49">SUM(T4:T18)</f>
        <v>0</v>
      </c>
      <c r="I20" s="141">
        <f t="shared" ref="I20" si="50">SUM(U4:U18)</f>
        <v>0</v>
      </c>
      <c r="J20" s="141">
        <f t="shared" ref="J20" si="51">SUM(V4:V18)</f>
        <v>0</v>
      </c>
      <c r="K20" s="141">
        <f t="shared" ref="K20" si="52">SUM(W4:W18)</f>
        <v>0</v>
      </c>
      <c r="L20" s="141"/>
      <c r="M20" s="109"/>
      <c r="N20" s="178"/>
      <c r="O20" s="180"/>
      <c r="P20" s="180"/>
      <c r="Q20" s="180"/>
      <c r="R20" s="180"/>
      <c r="S20" s="180"/>
      <c r="T20" s="180"/>
      <c r="U20" s="200"/>
      <c r="V20" s="200"/>
      <c r="W20" s="180"/>
    </row>
    <row r="21" spans="1:23" x14ac:dyDescent="0.3">
      <c r="B21" s="139"/>
      <c r="C21" s="142">
        <f>C20/$B20</f>
        <v>0</v>
      </c>
      <c r="D21" s="142">
        <f t="shared" ref="D21:G21" si="53">D20/$B20</f>
        <v>0</v>
      </c>
      <c r="E21" s="142">
        <f t="shared" si="53"/>
        <v>0</v>
      </c>
      <c r="F21" s="142">
        <f t="shared" si="53"/>
        <v>0</v>
      </c>
      <c r="G21" s="142">
        <f t="shared" si="53"/>
        <v>0</v>
      </c>
      <c r="H21" s="142">
        <f t="shared" ref="H21:K21" si="54">H20/$B20</f>
        <v>0</v>
      </c>
      <c r="I21" s="142">
        <f t="shared" ref="I21:J21" si="55">I20/$B20</f>
        <v>0</v>
      </c>
      <c r="J21" s="142">
        <f t="shared" si="55"/>
        <v>0</v>
      </c>
      <c r="K21" s="142">
        <f t="shared" si="54"/>
        <v>0</v>
      </c>
      <c r="L21" s="142"/>
      <c r="M21" s="126"/>
      <c r="N21" s="178"/>
      <c r="O21" s="183"/>
      <c r="P21" s="183"/>
      <c r="Q21" s="183"/>
      <c r="R21" s="183"/>
      <c r="S21" s="183"/>
      <c r="T21" s="183"/>
      <c r="U21" s="183"/>
      <c r="V21" s="183"/>
      <c r="W21" s="183"/>
    </row>
    <row r="22" spans="1:23" x14ac:dyDescent="0.3">
      <c r="B22" s="139"/>
      <c r="C22" s="139"/>
      <c r="D22" s="139"/>
      <c r="E22" s="139"/>
      <c r="F22" s="139"/>
      <c r="G22" s="139"/>
      <c r="H22" s="139"/>
      <c r="I22" s="139"/>
      <c r="J22" s="139"/>
      <c r="K22" s="139"/>
      <c r="L22" s="139"/>
      <c r="M22" s="126"/>
      <c r="N22" s="178"/>
      <c r="O22" s="183"/>
      <c r="P22" s="183"/>
      <c r="Q22" s="183"/>
      <c r="R22" s="183"/>
      <c r="S22" s="183"/>
      <c r="T22" s="183"/>
      <c r="U22" s="183"/>
      <c r="V22" s="183"/>
      <c r="W22" s="183"/>
    </row>
    <row r="23" spans="1:23" ht="27.6" x14ac:dyDescent="0.3">
      <c r="A23" s="170">
        <v>2</v>
      </c>
      <c r="B23" s="165" t="s">
        <v>37</v>
      </c>
      <c r="C23" s="166" t="str">
        <f>C$3</f>
        <v>staff type 1</v>
      </c>
      <c r="D23" s="166" t="str">
        <f t="shared" ref="D23:K23" si="56">D$3</f>
        <v>staff type 2</v>
      </c>
      <c r="E23" s="166">
        <f t="shared" si="56"/>
        <v>0</v>
      </c>
      <c r="F23" s="166">
        <f t="shared" si="56"/>
        <v>0</v>
      </c>
      <c r="G23" s="166">
        <f t="shared" si="56"/>
        <v>0</v>
      </c>
      <c r="H23" s="166">
        <f t="shared" si="56"/>
        <v>0</v>
      </c>
      <c r="I23" s="166">
        <f t="shared" si="56"/>
        <v>0</v>
      </c>
      <c r="J23" s="166">
        <f t="shared" si="56"/>
        <v>0</v>
      </c>
      <c r="K23" s="166">
        <f t="shared" si="56"/>
        <v>0</v>
      </c>
      <c r="L23" s="166" t="s">
        <v>138</v>
      </c>
      <c r="M23" s="169" t="s">
        <v>134</v>
      </c>
      <c r="N23" s="178"/>
      <c r="O23" s="182"/>
      <c r="P23" s="182"/>
      <c r="Q23" s="182"/>
      <c r="R23" s="182"/>
      <c r="S23" s="182"/>
      <c r="T23" s="182"/>
      <c r="U23" s="182"/>
      <c r="V23" s="182"/>
      <c r="W23" s="182"/>
    </row>
    <row r="24" spans="1:23" ht="15.6" x14ac:dyDescent="0.3">
      <c r="A24" s="208"/>
      <c r="B24" s="137">
        <v>1</v>
      </c>
      <c r="C24" s="138">
        <v>0</v>
      </c>
      <c r="D24" s="138">
        <v>0</v>
      </c>
      <c r="E24" s="138">
        <v>0</v>
      </c>
      <c r="F24" s="138">
        <v>0</v>
      </c>
      <c r="G24" s="138">
        <v>0</v>
      </c>
      <c r="H24" s="138">
        <v>0</v>
      </c>
      <c r="I24" s="138">
        <v>0</v>
      </c>
      <c r="J24" s="138">
        <v>0</v>
      </c>
      <c r="K24" s="138">
        <v>0</v>
      </c>
      <c r="L24" s="149">
        <f t="shared" ref="L24:L38" si="57">SUM(C24:K24)</f>
        <v>0</v>
      </c>
      <c r="M24" s="109"/>
      <c r="N24" s="178"/>
      <c r="O24" s="182">
        <f t="shared" ref="O24:T25" si="58">$B24*C24</f>
        <v>0</v>
      </c>
      <c r="P24" s="182">
        <f t="shared" si="58"/>
        <v>0</v>
      </c>
      <c r="Q24" s="182">
        <f t="shared" si="58"/>
        <v>0</v>
      </c>
      <c r="R24" s="182">
        <f t="shared" si="58"/>
        <v>0</v>
      </c>
      <c r="S24" s="182">
        <f t="shared" si="58"/>
        <v>0</v>
      </c>
      <c r="T24" s="182">
        <f t="shared" si="58"/>
        <v>0</v>
      </c>
      <c r="U24" s="182">
        <f t="shared" ref="U24:V38" si="59">$B24*I24</f>
        <v>0</v>
      </c>
      <c r="V24" s="182">
        <f t="shared" si="59"/>
        <v>0</v>
      </c>
      <c r="W24" s="182">
        <f t="shared" ref="W24:W25" si="60">$B24*K24</f>
        <v>0</v>
      </c>
    </row>
    <row r="25" spans="1:23" ht="15.6" x14ac:dyDescent="0.3">
      <c r="A25" s="208"/>
      <c r="B25" s="137"/>
      <c r="C25" s="138">
        <v>0</v>
      </c>
      <c r="D25" s="138">
        <v>0</v>
      </c>
      <c r="E25" s="138">
        <v>0</v>
      </c>
      <c r="F25" s="138">
        <v>0</v>
      </c>
      <c r="G25" s="138">
        <v>0</v>
      </c>
      <c r="H25" s="138">
        <v>0</v>
      </c>
      <c r="I25" s="138">
        <v>0</v>
      </c>
      <c r="J25" s="138">
        <v>0</v>
      </c>
      <c r="K25" s="138">
        <v>0</v>
      </c>
      <c r="L25" s="149">
        <f t="shared" si="57"/>
        <v>0</v>
      </c>
      <c r="M25" s="109"/>
      <c r="N25" s="178"/>
      <c r="O25" s="182">
        <f t="shared" si="58"/>
        <v>0</v>
      </c>
      <c r="P25" s="182">
        <f t="shared" si="58"/>
        <v>0</v>
      </c>
      <c r="Q25" s="182">
        <f t="shared" si="58"/>
        <v>0</v>
      </c>
      <c r="R25" s="182">
        <f t="shared" si="58"/>
        <v>0</v>
      </c>
      <c r="S25" s="182">
        <f t="shared" si="58"/>
        <v>0</v>
      </c>
      <c r="T25" s="182">
        <f t="shared" si="58"/>
        <v>0</v>
      </c>
      <c r="U25" s="182">
        <f t="shared" si="59"/>
        <v>0</v>
      </c>
      <c r="V25" s="182">
        <f t="shared" si="59"/>
        <v>0</v>
      </c>
      <c r="W25" s="182">
        <f t="shared" si="60"/>
        <v>0</v>
      </c>
    </row>
    <row r="26" spans="1:23" ht="15.6" x14ac:dyDescent="0.3">
      <c r="A26" s="208"/>
      <c r="B26" s="137"/>
      <c r="C26" s="138">
        <v>0</v>
      </c>
      <c r="D26" s="138">
        <v>0</v>
      </c>
      <c r="E26" s="138">
        <v>0</v>
      </c>
      <c r="F26" s="138">
        <v>0</v>
      </c>
      <c r="G26" s="138">
        <v>0</v>
      </c>
      <c r="H26" s="138">
        <v>0</v>
      </c>
      <c r="I26" s="138">
        <v>0</v>
      </c>
      <c r="J26" s="138">
        <v>0</v>
      </c>
      <c r="K26" s="138">
        <v>0</v>
      </c>
      <c r="L26" s="149">
        <f t="shared" si="57"/>
        <v>0</v>
      </c>
      <c r="M26" s="109"/>
      <c r="N26" s="178"/>
      <c r="O26" s="182">
        <f t="shared" ref="O26:O32" si="61">$B26*C26</f>
        <v>0</v>
      </c>
      <c r="P26" s="182">
        <f t="shared" ref="P26:P32" si="62">$B26*D26</f>
        <v>0</v>
      </c>
      <c r="Q26" s="182">
        <f t="shared" ref="Q26:Q32" si="63">$B26*E26</f>
        <v>0</v>
      </c>
      <c r="R26" s="182">
        <f t="shared" ref="R26:R32" si="64">$B26*F26</f>
        <v>0</v>
      </c>
      <c r="S26" s="182">
        <f t="shared" ref="S26:S32" si="65">$B26*G26</f>
        <v>0</v>
      </c>
      <c r="T26" s="182">
        <f t="shared" ref="T26:T32" si="66">$B26*H26</f>
        <v>0</v>
      </c>
      <c r="U26" s="182">
        <f t="shared" si="59"/>
        <v>0</v>
      </c>
      <c r="V26" s="182">
        <f t="shared" si="59"/>
        <v>0</v>
      </c>
      <c r="W26" s="182">
        <f t="shared" ref="W26:W32" si="67">$B26*K26</f>
        <v>0</v>
      </c>
    </row>
    <row r="27" spans="1:23" ht="15.6" x14ac:dyDescent="0.3">
      <c r="A27" s="208"/>
      <c r="B27" s="137"/>
      <c r="C27" s="138">
        <v>0</v>
      </c>
      <c r="D27" s="138">
        <v>0</v>
      </c>
      <c r="E27" s="138">
        <v>0</v>
      </c>
      <c r="F27" s="138">
        <v>0</v>
      </c>
      <c r="G27" s="138">
        <v>0</v>
      </c>
      <c r="H27" s="138">
        <v>0</v>
      </c>
      <c r="I27" s="138">
        <v>0</v>
      </c>
      <c r="J27" s="138">
        <v>0</v>
      </c>
      <c r="K27" s="138">
        <v>0</v>
      </c>
      <c r="L27" s="149">
        <f t="shared" ref="L27:L30" si="68">SUM(C27:K27)</f>
        <v>0</v>
      </c>
      <c r="M27" s="109"/>
      <c r="N27" s="178"/>
      <c r="O27" s="182">
        <f t="shared" ref="O27:O30" si="69">$B27*C27</f>
        <v>0</v>
      </c>
      <c r="P27" s="182">
        <f t="shared" ref="P27:P30" si="70">$B27*D27</f>
        <v>0</v>
      </c>
      <c r="Q27" s="182">
        <f t="shared" ref="Q27:Q30" si="71">$B27*E27</f>
        <v>0</v>
      </c>
      <c r="R27" s="182">
        <f t="shared" ref="R27:R30" si="72">$B27*F27</f>
        <v>0</v>
      </c>
      <c r="S27" s="182">
        <f t="shared" ref="S27:S30" si="73">$B27*G27</f>
        <v>0</v>
      </c>
      <c r="T27" s="182">
        <f t="shared" ref="T27:T30" si="74">$B27*H27</f>
        <v>0</v>
      </c>
      <c r="U27" s="182">
        <f t="shared" ref="U27:U30" si="75">$B27*I27</f>
        <v>0</v>
      </c>
      <c r="V27" s="182">
        <f t="shared" ref="V27:V30" si="76">$B27*J27</f>
        <v>0</v>
      </c>
      <c r="W27" s="182">
        <f t="shared" ref="W27:W30" si="77">$B27*K27</f>
        <v>0</v>
      </c>
    </row>
    <row r="28" spans="1:23" ht="15.6" x14ac:dyDescent="0.3">
      <c r="A28" s="208"/>
      <c r="B28" s="137"/>
      <c r="C28" s="138">
        <v>0</v>
      </c>
      <c r="D28" s="138">
        <v>0</v>
      </c>
      <c r="E28" s="138">
        <v>0</v>
      </c>
      <c r="F28" s="138">
        <v>0</v>
      </c>
      <c r="G28" s="138">
        <v>0</v>
      </c>
      <c r="H28" s="138">
        <v>0</v>
      </c>
      <c r="I28" s="138">
        <v>0</v>
      </c>
      <c r="J28" s="138">
        <v>0</v>
      </c>
      <c r="K28" s="138">
        <v>0</v>
      </c>
      <c r="L28" s="149">
        <f t="shared" si="68"/>
        <v>0</v>
      </c>
      <c r="M28" s="109"/>
      <c r="N28" s="178"/>
      <c r="O28" s="182">
        <f t="shared" si="69"/>
        <v>0</v>
      </c>
      <c r="P28" s="182">
        <f t="shared" si="70"/>
        <v>0</v>
      </c>
      <c r="Q28" s="182">
        <f t="shared" si="71"/>
        <v>0</v>
      </c>
      <c r="R28" s="182">
        <f t="shared" si="72"/>
        <v>0</v>
      </c>
      <c r="S28" s="182">
        <f t="shared" si="73"/>
        <v>0</v>
      </c>
      <c r="T28" s="182">
        <f t="shared" si="74"/>
        <v>0</v>
      </c>
      <c r="U28" s="182">
        <f t="shared" si="75"/>
        <v>0</v>
      </c>
      <c r="V28" s="182">
        <f t="shared" si="76"/>
        <v>0</v>
      </c>
      <c r="W28" s="182">
        <f t="shared" si="77"/>
        <v>0</v>
      </c>
    </row>
    <row r="29" spans="1:23" ht="15.6" x14ac:dyDescent="0.3">
      <c r="A29" s="208"/>
      <c r="B29" s="137"/>
      <c r="C29" s="138">
        <v>0</v>
      </c>
      <c r="D29" s="138">
        <v>0</v>
      </c>
      <c r="E29" s="138">
        <v>0</v>
      </c>
      <c r="F29" s="138">
        <v>0</v>
      </c>
      <c r="G29" s="138">
        <v>0</v>
      </c>
      <c r="H29" s="138">
        <v>0</v>
      </c>
      <c r="I29" s="138">
        <v>0</v>
      </c>
      <c r="J29" s="138">
        <v>0</v>
      </c>
      <c r="K29" s="138">
        <v>0</v>
      </c>
      <c r="L29" s="149">
        <f t="shared" si="68"/>
        <v>0</v>
      </c>
      <c r="M29" s="109"/>
      <c r="N29" s="178"/>
      <c r="O29" s="182">
        <f t="shared" si="69"/>
        <v>0</v>
      </c>
      <c r="P29" s="182">
        <f t="shared" si="70"/>
        <v>0</v>
      </c>
      <c r="Q29" s="182">
        <f t="shared" si="71"/>
        <v>0</v>
      </c>
      <c r="R29" s="182">
        <f t="shared" si="72"/>
        <v>0</v>
      </c>
      <c r="S29" s="182">
        <f t="shared" si="73"/>
        <v>0</v>
      </c>
      <c r="T29" s="182">
        <f t="shared" si="74"/>
        <v>0</v>
      </c>
      <c r="U29" s="182">
        <f t="shared" si="75"/>
        <v>0</v>
      </c>
      <c r="V29" s="182">
        <f t="shared" si="76"/>
        <v>0</v>
      </c>
      <c r="W29" s="182">
        <f t="shared" si="77"/>
        <v>0</v>
      </c>
    </row>
    <row r="30" spans="1:23" ht="15.6" x14ac:dyDescent="0.3">
      <c r="A30" s="208"/>
      <c r="B30" s="137"/>
      <c r="C30" s="138">
        <v>0</v>
      </c>
      <c r="D30" s="138">
        <v>0</v>
      </c>
      <c r="E30" s="138">
        <v>0</v>
      </c>
      <c r="F30" s="138">
        <v>0</v>
      </c>
      <c r="G30" s="138">
        <v>0</v>
      </c>
      <c r="H30" s="138">
        <v>0</v>
      </c>
      <c r="I30" s="138">
        <v>0</v>
      </c>
      <c r="J30" s="138">
        <v>0</v>
      </c>
      <c r="K30" s="138">
        <v>0</v>
      </c>
      <c r="L30" s="149">
        <f t="shared" si="68"/>
        <v>0</v>
      </c>
      <c r="M30" s="109"/>
      <c r="N30" s="178"/>
      <c r="O30" s="182">
        <f t="shared" si="69"/>
        <v>0</v>
      </c>
      <c r="P30" s="182">
        <f t="shared" si="70"/>
        <v>0</v>
      </c>
      <c r="Q30" s="182">
        <f t="shared" si="71"/>
        <v>0</v>
      </c>
      <c r="R30" s="182">
        <f t="shared" si="72"/>
        <v>0</v>
      </c>
      <c r="S30" s="182">
        <f t="shared" si="73"/>
        <v>0</v>
      </c>
      <c r="T30" s="182">
        <f t="shared" si="74"/>
        <v>0</v>
      </c>
      <c r="U30" s="182">
        <f t="shared" si="75"/>
        <v>0</v>
      </c>
      <c r="V30" s="182">
        <f t="shared" si="76"/>
        <v>0</v>
      </c>
      <c r="W30" s="182">
        <f t="shared" si="77"/>
        <v>0</v>
      </c>
    </row>
    <row r="31" spans="1:23" ht="15.6" x14ac:dyDescent="0.3">
      <c r="A31" s="208"/>
      <c r="B31" s="137"/>
      <c r="C31" s="138">
        <v>0</v>
      </c>
      <c r="D31" s="138">
        <v>0</v>
      </c>
      <c r="E31" s="138">
        <v>0</v>
      </c>
      <c r="F31" s="138">
        <v>0</v>
      </c>
      <c r="G31" s="138">
        <v>0</v>
      </c>
      <c r="H31" s="138">
        <v>0</v>
      </c>
      <c r="I31" s="138">
        <v>0</v>
      </c>
      <c r="J31" s="138">
        <v>0</v>
      </c>
      <c r="K31" s="138">
        <v>0</v>
      </c>
      <c r="L31" s="149">
        <f t="shared" si="57"/>
        <v>0</v>
      </c>
      <c r="M31" s="109"/>
      <c r="N31" s="178"/>
      <c r="O31" s="182">
        <f t="shared" si="61"/>
        <v>0</v>
      </c>
      <c r="P31" s="182">
        <f t="shared" si="62"/>
        <v>0</v>
      </c>
      <c r="Q31" s="182">
        <f t="shared" si="63"/>
        <v>0</v>
      </c>
      <c r="R31" s="182">
        <f t="shared" si="64"/>
        <v>0</v>
      </c>
      <c r="S31" s="182">
        <f t="shared" si="65"/>
        <v>0</v>
      </c>
      <c r="T31" s="182">
        <f t="shared" si="66"/>
        <v>0</v>
      </c>
      <c r="U31" s="182">
        <f t="shared" si="59"/>
        <v>0</v>
      </c>
      <c r="V31" s="182">
        <f t="shared" si="59"/>
        <v>0</v>
      </c>
      <c r="W31" s="182">
        <f t="shared" si="67"/>
        <v>0</v>
      </c>
    </row>
    <row r="32" spans="1:23" ht="15.6" x14ac:dyDescent="0.3">
      <c r="A32" s="208"/>
      <c r="B32" s="137"/>
      <c r="C32" s="138">
        <v>0</v>
      </c>
      <c r="D32" s="138">
        <v>0</v>
      </c>
      <c r="E32" s="138">
        <v>0</v>
      </c>
      <c r="F32" s="138">
        <v>0</v>
      </c>
      <c r="G32" s="138">
        <v>0</v>
      </c>
      <c r="H32" s="138">
        <v>0</v>
      </c>
      <c r="I32" s="138">
        <v>0</v>
      </c>
      <c r="J32" s="138">
        <v>0</v>
      </c>
      <c r="K32" s="138">
        <v>0</v>
      </c>
      <c r="L32" s="149">
        <f t="shared" si="57"/>
        <v>0</v>
      </c>
      <c r="M32" s="109"/>
      <c r="N32" s="178"/>
      <c r="O32" s="182">
        <f t="shared" si="61"/>
        <v>0</v>
      </c>
      <c r="P32" s="182">
        <f t="shared" si="62"/>
        <v>0</v>
      </c>
      <c r="Q32" s="182">
        <f t="shared" si="63"/>
        <v>0</v>
      </c>
      <c r="R32" s="182">
        <f t="shared" si="64"/>
        <v>0</v>
      </c>
      <c r="S32" s="182">
        <f t="shared" si="65"/>
        <v>0</v>
      </c>
      <c r="T32" s="182">
        <f t="shared" si="66"/>
        <v>0</v>
      </c>
      <c r="U32" s="182">
        <f t="shared" si="59"/>
        <v>0</v>
      </c>
      <c r="V32" s="182">
        <f t="shared" si="59"/>
        <v>0</v>
      </c>
      <c r="W32" s="182">
        <f t="shared" si="67"/>
        <v>0</v>
      </c>
    </row>
    <row r="33" spans="1:24" ht="15.6" x14ac:dyDescent="0.3">
      <c r="A33" s="208"/>
      <c r="B33" s="137"/>
      <c r="C33" s="138">
        <v>0</v>
      </c>
      <c r="D33" s="138">
        <v>0</v>
      </c>
      <c r="E33" s="138">
        <v>0</v>
      </c>
      <c r="F33" s="138">
        <v>0</v>
      </c>
      <c r="G33" s="138">
        <v>0</v>
      </c>
      <c r="H33" s="138">
        <v>0</v>
      </c>
      <c r="I33" s="138">
        <v>0</v>
      </c>
      <c r="J33" s="138">
        <v>0</v>
      </c>
      <c r="K33" s="138">
        <v>0</v>
      </c>
      <c r="L33" s="149">
        <f t="shared" si="57"/>
        <v>0</v>
      </c>
      <c r="M33" s="109"/>
      <c r="N33" s="178"/>
      <c r="O33" s="182">
        <f t="shared" ref="O33:T38" si="78">$B33*C33</f>
        <v>0</v>
      </c>
      <c r="P33" s="182">
        <f t="shared" si="78"/>
        <v>0</v>
      </c>
      <c r="Q33" s="182">
        <f t="shared" si="78"/>
        <v>0</v>
      </c>
      <c r="R33" s="182">
        <f t="shared" si="78"/>
        <v>0</v>
      </c>
      <c r="S33" s="182">
        <f t="shared" si="78"/>
        <v>0</v>
      </c>
      <c r="T33" s="182">
        <f t="shared" si="78"/>
        <v>0</v>
      </c>
      <c r="U33" s="182">
        <f t="shared" si="59"/>
        <v>0</v>
      </c>
      <c r="V33" s="182">
        <f t="shared" si="59"/>
        <v>0</v>
      </c>
      <c r="W33" s="182">
        <f t="shared" ref="W33:W38" si="79">$B33*K33</f>
        <v>0</v>
      </c>
    </row>
    <row r="34" spans="1:24" ht="15.6" x14ac:dyDescent="0.3">
      <c r="A34" s="210"/>
      <c r="B34" s="137"/>
      <c r="C34" s="138">
        <v>0</v>
      </c>
      <c r="D34" s="138">
        <v>0</v>
      </c>
      <c r="E34" s="138">
        <v>0</v>
      </c>
      <c r="F34" s="138">
        <v>0</v>
      </c>
      <c r="G34" s="138">
        <v>0</v>
      </c>
      <c r="H34" s="138">
        <v>0</v>
      </c>
      <c r="I34" s="138">
        <v>0</v>
      </c>
      <c r="J34" s="138">
        <v>0</v>
      </c>
      <c r="K34" s="138">
        <v>0</v>
      </c>
      <c r="L34" s="149">
        <f t="shared" si="57"/>
        <v>0</v>
      </c>
      <c r="M34" s="109"/>
      <c r="N34" s="178"/>
      <c r="O34" s="182">
        <f t="shared" si="78"/>
        <v>0</v>
      </c>
      <c r="P34" s="182">
        <f t="shared" si="78"/>
        <v>0</v>
      </c>
      <c r="Q34" s="182">
        <f t="shared" si="78"/>
        <v>0</v>
      </c>
      <c r="R34" s="182">
        <f t="shared" si="78"/>
        <v>0</v>
      </c>
      <c r="S34" s="182">
        <f t="shared" si="78"/>
        <v>0</v>
      </c>
      <c r="T34" s="182">
        <f t="shared" si="78"/>
        <v>0</v>
      </c>
      <c r="U34" s="182">
        <f t="shared" si="59"/>
        <v>0</v>
      </c>
      <c r="V34" s="182">
        <f t="shared" si="59"/>
        <v>0</v>
      </c>
      <c r="W34" s="182">
        <f t="shared" si="79"/>
        <v>0</v>
      </c>
    </row>
    <row r="35" spans="1:24" ht="15.6" x14ac:dyDescent="0.3">
      <c r="A35" s="208"/>
      <c r="B35" s="137"/>
      <c r="C35" s="138">
        <v>0</v>
      </c>
      <c r="D35" s="138">
        <v>0</v>
      </c>
      <c r="E35" s="138">
        <v>0</v>
      </c>
      <c r="F35" s="138">
        <v>0</v>
      </c>
      <c r="G35" s="138">
        <v>0</v>
      </c>
      <c r="H35" s="138">
        <v>0</v>
      </c>
      <c r="I35" s="138">
        <v>0</v>
      </c>
      <c r="J35" s="138">
        <v>0</v>
      </c>
      <c r="K35" s="138">
        <v>0</v>
      </c>
      <c r="L35" s="149">
        <f t="shared" si="57"/>
        <v>0</v>
      </c>
      <c r="M35" s="109"/>
      <c r="N35" s="178"/>
      <c r="O35" s="182">
        <f t="shared" si="78"/>
        <v>0</v>
      </c>
      <c r="P35" s="182">
        <f t="shared" si="78"/>
        <v>0</v>
      </c>
      <c r="Q35" s="182">
        <f t="shared" si="78"/>
        <v>0</v>
      </c>
      <c r="R35" s="182">
        <f t="shared" si="78"/>
        <v>0</v>
      </c>
      <c r="S35" s="182">
        <f t="shared" si="78"/>
        <v>0</v>
      </c>
      <c r="T35" s="182">
        <f t="shared" si="78"/>
        <v>0</v>
      </c>
      <c r="U35" s="182">
        <f t="shared" si="59"/>
        <v>0</v>
      </c>
      <c r="V35" s="182">
        <f t="shared" si="59"/>
        <v>0</v>
      </c>
      <c r="W35" s="182">
        <f t="shared" si="79"/>
        <v>0</v>
      </c>
    </row>
    <row r="36" spans="1:24" ht="15.6" x14ac:dyDescent="0.3">
      <c r="A36" s="208"/>
      <c r="B36" s="143"/>
      <c r="C36" s="138">
        <v>0</v>
      </c>
      <c r="D36" s="138">
        <v>0</v>
      </c>
      <c r="E36" s="138">
        <v>0</v>
      </c>
      <c r="F36" s="138">
        <v>0</v>
      </c>
      <c r="G36" s="138">
        <v>0</v>
      </c>
      <c r="H36" s="138">
        <v>0</v>
      </c>
      <c r="I36" s="138">
        <v>0</v>
      </c>
      <c r="J36" s="138">
        <v>0</v>
      </c>
      <c r="K36" s="138">
        <v>0</v>
      </c>
      <c r="L36" s="149">
        <f t="shared" si="57"/>
        <v>0</v>
      </c>
      <c r="M36" s="109"/>
      <c r="N36" s="178"/>
      <c r="O36" s="182">
        <f t="shared" si="78"/>
        <v>0</v>
      </c>
      <c r="P36" s="182">
        <f t="shared" si="78"/>
        <v>0</v>
      </c>
      <c r="Q36" s="182">
        <f t="shared" si="78"/>
        <v>0</v>
      </c>
      <c r="R36" s="182">
        <f t="shared" si="78"/>
        <v>0</v>
      </c>
      <c r="S36" s="182">
        <f t="shared" si="78"/>
        <v>0</v>
      </c>
      <c r="T36" s="182">
        <f t="shared" si="78"/>
        <v>0</v>
      </c>
      <c r="U36" s="182">
        <f t="shared" si="59"/>
        <v>0</v>
      </c>
      <c r="V36" s="182">
        <f t="shared" si="59"/>
        <v>0</v>
      </c>
      <c r="W36" s="182">
        <f t="shared" si="79"/>
        <v>0</v>
      </c>
    </row>
    <row r="37" spans="1:24" ht="15.6" x14ac:dyDescent="0.3">
      <c r="A37" s="208"/>
      <c r="B37" s="137"/>
      <c r="C37" s="138">
        <v>0</v>
      </c>
      <c r="D37" s="138">
        <v>0</v>
      </c>
      <c r="E37" s="138">
        <v>0</v>
      </c>
      <c r="F37" s="138">
        <v>0</v>
      </c>
      <c r="G37" s="138">
        <v>0</v>
      </c>
      <c r="H37" s="138">
        <v>0</v>
      </c>
      <c r="I37" s="138">
        <v>0</v>
      </c>
      <c r="J37" s="138">
        <v>0</v>
      </c>
      <c r="K37" s="138">
        <v>0</v>
      </c>
      <c r="L37" s="149">
        <f t="shared" si="57"/>
        <v>0</v>
      </c>
      <c r="M37" s="109"/>
      <c r="N37" s="178"/>
      <c r="O37" s="182">
        <f t="shared" si="78"/>
        <v>0</v>
      </c>
      <c r="P37" s="182">
        <f t="shared" si="78"/>
        <v>0</v>
      </c>
      <c r="Q37" s="182">
        <f t="shared" si="78"/>
        <v>0</v>
      </c>
      <c r="R37" s="182">
        <f t="shared" si="78"/>
        <v>0</v>
      </c>
      <c r="S37" s="182">
        <f t="shared" si="78"/>
        <v>0</v>
      </c>
      <c r="T37" s="182">
        <f t="shared" si="78"/>
        <v>0</v>
      </c>
      <c r="U37" s="182">
        <f t="shared" si="59"/>
        <v>0</v>
      </c>
      <c r="V37" s="182">
        <f t="shared" si="59"/>
        <v>0</v>
      </c>
      <c r="W37" s="182">
        <f t="shared" si="79"/>
        <v>0</v>
      </c>
    </row>
    <row r="38" spans="1:24" ht="15.6" x14ac:dyDescent="0.3">
      <c r="A38" s="210"/>
      <c r="B38" s="137"/>
      <c r="C38" s="138">
        <v>0</v>
      </c>
      <c r="D38" s="138">
        <v>0</v>
      </c>
      <c r="E38" s="138">
        <v>0</v>
      </c>
      <c r="F38" s="138">
        <v>0</v>
      </c>
      <c r="G38" s="138">
        <v>0</v>
      </c>
      <c r="H38" s="138">
        <v>0</v>
      </c>
      <c r="I38" s="138">
        <v>0</v>
      </c>
      <c r="J38" s="138">
        <v>0</v>
      </c>
      <c r="K38" s="138">
        <v>0</v>
      </c>
      <c r="L38" s="149">
        <f t="shared" si="57"/>
        <v>0</v>
      </c>
      <c r="M38" s="109"/>
      <c r="N38" s="178"/>
      <c r="O38" s="182">
        <f t="shared" si="78"/>
        <v>0</v>
      </c>
      <c r="P38" s="182">
        <f t="shared" si="78"/>
        <v>0</v>
      </c>
      <c r="Q38" s="182">
        <f t="shared" si="78"/>
        <v>0</v>
      </c>
      <c r="R38" s="182">
        <f t="shared" si="78"/>
        <v>0</v>
      </c>
      <c r="S38" s="182">
        <f t="shared" si="78"/>
        <v>0</v>
      </c>
      <c r="T38" s="182">
        <f t="shared" si="78"/>
        <v>0</v>
      </c>
      <c r="U38" s="182">
        <f t="shared" si="59"/>
        <v>0</v>
      </c>
      <c r="V38" s="182">
        <f t="shared" si="59"/>
        <v>0</v>
      </c>
      <c r="W38" s="182">
        <f t="shared" si="79"/>
        <v>0</v>
      </c>
    </row>
    <row r="39" spans="1:24" ht="3" customHeight="1" x14ac:dyDescent="0.3">
      <c r="B39" s="139"/>
      <c r="C39" s="139"/>
      <c r="D39" s="139"/>
      <c r="E39" s="139"/>
      <c r="F39" s="139"/>
      <c r="G39" s="139"/>
      <c r="H39" s="139"/>
      <c r="I39" s="139"/>
      <c r="J39" s="139"/>
      <c r="K39" s="139"/>
      <c r="L39" s="139"/>
      <c r="M39" s="126"/>
      <c r="N39" s="178"/>
      <c r="O39" s="174"/>
      <c r="P39" s="174"/>
      <c r="Q39" s="174"/>
      <c r="R39" s="174"/>
      <c r="S39" s="174"/>
      <c r="T39" s="174"/>
      <c r="U39" s="174"/>
      <c r="V39" s="174"/>
      <c r="W39" s="174"/>
    </row>
    <row r="40" spans="1:24" ht="15.6" x14ac:dyDescent="0.3">
      <c r="A40" s="209" t="s">
        <v>132</v>
      </c>
      <c r="B40" s="140">
        <f>SUM(B24:B38)</f>
        <v>1</v>
      </c>
      <c r="C40" s="141">
        <f t="shared" ref="C40:H40" si="80">SUM(O24:O38)</f>
        <v>0</v>
      </c>
      <c r="D40" s="141">
        <f t="shared" si="80"/>
        <v>0</v>
      </c>
      <c r="E40" s="141">
        <f t="shared" si="80"/>
        <v>0</v>
      </c>
      <c r="F40" s="141">
        <f t="shared" si="80"/>
        <v>0</v>
      </c>
      <c r="G40" s="141">
        <f t="shared" si="80"/>
        <v>0</v>
      </c>
      <c r="H40" s="141">
        <f t="shared" si="80"/>
        <v>0</v>
      </c>
      <c r="I40" s="141">
        <f t="shared" ref="I40:J40" si="81">SUM(W24:W38)</f>
        <v>0</v>
      </c>
      <c r="J40" s="141">
        <f t="shared" si="81"/>
        <v>0</v>
      </c>
      <c r="K40" s="141">
        <f t="shared" ref="K40" si="82">SUM(W24:W38)</f>
        <v>0</v>
      </c>
      <c r="L40" s="141"/>
      <c r="M40" s="109"/>
      <c r="N40" s="178"/>
      <c r="O40" s="180"/>
      <c r="P40" s="180"/>
      <c r="Q40" s="180"/>
      <c r="R40" s="180"/>
      <c r="S40" s="180"/>
      <c r="T40" s="180"/>
      <c r="U40" s="200"/>
      <c r="V40" s="200"/>
      <c r="W40" s="180"/>
    </row>
    <row r="41" spans="1:24" x14ac:dyDescent="0.3">
      <c r="B41" s="139"/>
      <c r="C41" s="142">
        <f>C40/$B40</f>
        <v>0</v>
      </c>
      <c r="D41" s="142">
        <f t="shared" ref="D41:G41" si="83">D40/$B40</f>
        <v>0</v>
      </c>
      <c r="E41" s="144">
        <f t="shared" si="83"/>
        <v>0</v>
      </c>
      <c r="F41" s="144">
        <f t="shared" si="83"/>
        <v>0</v>
      </c>
      <c r="G41" s="144">
        <f t="shared" si="83"/>
        <v>0</v>
      </c>
      <c r="H41" s="144">
        <f t="shared" ref="H41:K41" si="84">H40/$B40</f>
        <v>0</v>
      </c>
      <c r="I41" s="144">
        <f t="shared" ref="I41:J41" si="85">I40/$B40</f>
        <v>0</v>
      </c>
      <c r="J41" s="144">
        <f t="shared" si="85"/>
        <v>0</v>
      </c>
      <c r="K41" s="144">
        <f t="shared" si="84"/>
        <v>0</v>
      </c>
      <c r="L41" s="144"/>
      <c r="M41" s="126"/>
      <c r="N41" s="178"/>
      <c r="O41" s="183"/>
      <c r="P41" s="183"/>
      <c r="Q41" s="183"/>
      <c r="R41" s="183"/>
      <c r="S41" s="183"/>
      <c r="T41" s="183"/>
      <c r="U41" s="183"/>
      <c r="V41" s="183"/>
      <c r="W41" s="183"/>
    </row>
    <row r="42" spans="1:24" ht="15.6" x14ac:dyDescent="0.3">
      <c r="A42" s="211"/>
      <c r="B42" s="145"/>
      <c r="C42" s="147"/>
      <c r="D42" s="147"/>
      <c r="E42" s="147"/>
      <c r="F42" s="147"/>
      <c r="G42" s="147"/>
      <c r="H42" s="147"/>
      <c r="I42" s="147"/>
      <c r="J42" s="147"/>
      <c r="K42" s="147"/>
      <c r="L42" s="147"/>
      <c r="M42" s="106"/>
      <c r="N42" s="184"/>
      <c r="O42" s="185"/>
      <c r="P42" s="185"/>
      <c r="Q42" s="185"/>
      <c r="R42" s="185"/>
      <c r="S42" s="185"/>
      <c r="T42" s="185"/>
      <c r="U42" s="185"/>
      <c r="V42" s="185"/>
      <c r="W42" s="185"/>
      <c r="X42" s="82"/>
    </row>
    <row r="43" spans="1:24" ht="27.6" x14ac:dyDescent="0.3">
      <c r="A43" s="170">
        <v>3</v>
      </c>
      <c r="B43" s="165" t="s">
        <v>37</v>
      </c>
      <c r="C43" s="166" t="str">
        <f>C$3</f>
        <v>staff type 1</v>
      </c>
      <c r="D43" s="166" t="str">
        <f t="shared" ref="D43:K43" si="86">D$3</f>
        <v>staff type 2</v>
      </c>
      <c r="E43" s="166">
        <f t="shared" si="86"/>
        <v>0</v>
      </c>
      <c r="F43" s="166">
        <f t="shared" si="86"/>
        <v>0</v>
      </c>
      <c r="G43" s="166">
        <f t="shared" si="86"/>
        <v>0</v>
      </c>
      <c r="H43" s="166">
        <f t="shared" si="86"/>
        <v>0</v>
      </c>
      <c r="I43" s="166">
        <f t="shared" si="86"/>
        <v>0</v>
      </c>
      <c r="J43" s="166">
        <f t="shared" si="86"/>
        <v>0</v>
      </c>
      <c r="K43" s="166">
        <f t="shared" si="86"/>
        <v>0</v>
      </c>
      <c r="L43" s="166" t="s">
        <v>138</v>
      </c>
      <c r="M43" s="169" t="s">
        <v>134</v>
      </c>
      <c r="N43" s="178"/>
      <c r="O43" s="186"/>
      <c r="P43" s="186"/>
      <c r="Q43" s="186"/>
      <c r="R43" s="186"/>
      <c r="S43" s="186"/>
      <c r="T43" s="186"/>
      <c r="U43" s="186"/>
      <c r="V43" s="186"/>
      <c r="W43" s="186"/>
    </row>
    <row r="44" spans="1:24" ht="15.6" x14ac:dyDescent="0.3">
      <c r="A44" s="208"/>
      <c r="B44" s="137">
        <v>1</v>
      </c>
      <c r="C44" s="138">
        <v>0</v>
      </c>
      <c r="D44" s="138">
        <v>0</v>
      </c>
      <c r="E44" s="138">
        <v>0</v>
      </c>
      <c r="F44" s="138">
        <v>0</v>
      </c>
      <c r="G44" s="138">
        <v>0</v>
      </c>
      <c r="H44" s="138">
        <v>0</v>
      </c>
      <c r="I44" s="138">
        <v>0</v>
      </c>
      <c r="J44" s="138">
        <v>0</v>
      </c>
      <c r="K44" s="138">
        <v>0</v>
      </c>
      <c r="L44" s="149">
        <f t="shared" ref="L44:L58" si="87">SUM(C44:K44)</f>
        <v>0</v>
      </c>
      <c r="M44" s="109"/>
      <c r="N44" s="178"/>
      <c r="O44" s="187">
        <f t="shared" ref="O44:T44" si="88">$B44*C44</f>
        <v>0</v>
      </c>
      <c r="P44" s="187">
        <f t="shared" si="88"/>
        <v>0</v>
      </c>
      <c r="Q44" s="187">
        <f t="shared" si="88"/>
        <v>0</v>
      </c>
      <c r="R44" s="187">
        <f t="shared" si="88"/>
        <v>0</v>
      </c>
      <c r="S44" s="187">
        <f t="shared" si="88"/>
        <v>0</v>
      </c>
      <c r="T44" s="187">
        <f t="shared" si="88"/>
        <v>0</v>
      </c>
      <c r="U44" s="187">
        <f t="shared" ref="U44:V58" si="89">$B44*I44</f>
        <v>0</v>
      </c>
      <c r="V44" s="187">
        <f t="shared" si="89"/>
        <v>0</v>
      </c>
      <c r="W44" s="187">
        <f t="shared" ref="W44" si="90">$B44*K44</f>
        <v>0</v>
      </c>
    </row>
    <row r="45" spans="1:24" ht="15.6" x14ac:dyDescent="0.3">
      <c r="A45" s="208"/>
      <c r="B45" s="137"/>
      <c r="C45" s="138">
        <v>0</v>
      </c>
      <c r="D45" s="138">
        <v>0</v>
      </c>
      <c r="E45" s="138">
        <v>0</v>
      </c>
      <c r="F45" s="138">
        <v>0</v>
      </c>
      <c r="G45" s="138">
        <v>0</v>
      </c>
      <c r="H45" s="138">
        <v>0</v>
      </c>
      <c r="I45" s="138">
        <v>0</v>
      </c>
      <c r="J45" s="138">
        <v>0</v>
      </c>
      <c r="K45" s="138">
        <v>0</v>
      </c>
      <c r="L45" s="149">
        <f t="shared" si="87"/>
        <v>0</v>
      </c>
      <c r="M45" s="109"/>
      <c r="N45" s="178"/>
      <c r="O45" s="187">
        <f t="shared" ref="O45:O55" si="91">$B45*C45</f>
        <v>0</v>
      </c>
      <c r="P45" s="187">
        <f t="shared" ref="P45:P55" si="92">$B45*D45</f>
        <v>0</v>
      </c>
      <c r="Q45" s="187">
        <f t="shared" ref="Q45:Q55" si="93">$B45*E45</f>
        <v>0</v>
      </c>
      <c r="R45" s="187">
        <f t="shared" ref="R45:R55" si="94">$B45*F45</f>
        <v>0</v>
      </c>
      <c r="S45" s="187">
        <f t="shared" ref="S45:S55" si="95">$B45*G45</f>
        <v>0</v>
      </c>
      <c r="T45" s="187">
        <f t="shared" ref="T45:T55" si="96">$B45*H45</f>
        <v>0</v>
      </c>
      <c r="U45" s="187">
        <f t="shared" si="89"/>
        <v>0</v>
      </c>
      <c r="V45" s="187">
        <f t="shared" si="89"/>
        <v>0</v>
      </c>
      <c r="W45" s="187">
        <f t="shared" ref="W45:W55" si="97">$B45*K45</f>
        <v>0</v>
      </c>
    </row>
    <row r="46" spans="1:24" ht="15.6" x14ac:dyDescent="0.3">
      <c r="A46" s="208"/>
      <c r="B46" s="137"/>
      <c r="C46" s="138">
        <v>0</v>
      </c>
      <c r="D46" s="138">
        <v>0</v>
      </c>
      <c r="E46" s="138">
        <v>0</v>
      </c>
      <c r="F46" s="138">
        <v>0</v>
      </c>
      <c r="G46" s="138">
        <v>0</v>
      </c>
      <c r="H46" s="138">
        <v>0</v>
      </c>
      <c r="I46" s="138">
        <v>0</v>
      </c>
      <c r="J46" s="138">
        <v>0</v>
      </c>
      <c r="K46" s="138">
        <v>0</v>
      </c>
      <c r="L46" s="149">
        <f t="shared" ref="L46" si="98">SUM(C46:K46)</f>
        <v>0</v>
      </c>
      <c r="M46" s="109"/>
      <c r="N46" s="178"/>
      <c r="O46" s="187">
        <f t="shared" ref="O46" si="99">$B46*C46</f>
        <v>0</v>
      </c>
      <c r="P46" s="187">
        <f t="shared" ref="P46" si="100">$B46*D46</f>
        <v>0</v>
      </c>
      <c r="Q46" s="187">
        <f t="shared" ref="Q46" si="101">$B46*E46</f>
        <v>0</v>
      </c>
      <c r="R46" s="187">
        <f t="shared" ref="R46" si="102">$B46*F46</f>
        <v>0</v>
      </c>
      <c r="S46" s="187">
        <f t="shared" ref="S46" si="103">$B46*G46</f>
        <v>0</v>
      </c>
      <c r="T46" s="187">
        <f t="shared" ref="T46" si="104">$B46*H46</f>
        <v>0</v>
      </c>
      <c r="U46" s="187">
        <f t="shared" si="89"/>
        <v>0</v>
      </c>
      <c r="V46" s="187">
        <f t="shared" si="89"/>
        <v>0</v>
      </c>
      <c r="W46" s="187">
        <f t="shared" ref="W46" si="105">$B46*K46</f>
        <v>0</v>
      </c>
    </row>
    <row r="47" spans="1:24" ht="15.6" x14ac:dyDescent="0.3">
      <c r="A47" s="208"/>
      <c r="B47" s="137"/>
      <c r="C47" s="138">
        <v>0</v>
      </c>
      <c r="D47" s="138">
        <v>0</v>
      </c>
      <c r="E47" s="138">
        <v>0</v>
      </c>
      <c r="F47" s="138">
        <v>0</v>
      </c>
      <c r="G47" s="138">
        <v>0</v>
      </c>
      <c r="H47" s="138">
        <v>0</v>
      </c>
      <c r="I47" s="138">
        <v>0</v>
      </c>
      <c r="J47" s="138">
        <v>0</v>
      </c>
      <c r="K47" s="138">
        <v>0</v>
      </c>
      <c r="L47" s="149">
        <f t="shared" si="87"/>
        <v>0</v>
      </c>
      <c r="M47" s="109"/>
      <c r="N47" s="178"/>
      <c r="O47" s="187">
        <f t="shared" si="91"/>
        <v>0</v>
      </c>
      <c r="P47" s="187">
        <f t="shared" si="92"/>
        <v>0</v>
      </c>
      <c r="Q47" s="187">
        <f t="shared" si="93"/>
        <v>0</v>
      </c>
      <c r="R47" s="187">
        <f t="shared" si="94"/>
        <v>0</v>
      </c>
      <c r="S47" s="187">
        <f t="shared" si="95"/>
        <v>0</v>
      </c>
      <c r="T47" s="187">
        <f t="shared" si="96"/>
        <v>0</v>
      </c>
      <c r="U47" s="187">
        <f t="shared" si="89"/>
        <v>0</v>
      </c>
      <c r="V47" s="187">
        <f t="shared" si="89"/>
        <v>0</v>
      </c>
      <c r="W47" s="187">
        <f t="shared" si="97"/>
        <v>0</v>
      </c>
    </row>
    <row r="48" spans="1:24" ht="15.6" x14ac:dyDescent="0.3">
      <c r="A48" s="208"/>
      <c r="B48" s="137"/>
      <c r="C48" s="138">
        <v>0</v>
      </c>
      <c r="D48" s="138">
        <v>0</v>
      </c>
      <c r="E48" s="138">
        <v>0</v>
      </c>
      <c r="F48" s="138">
        <v>0</v>
      </c>
      <c r="G48" s="138">
        <v>0</v>
      </c>
      <c r="H48" s="138">
        <v>0</v>
      </c>
      <c r="I48" s="138">
        <v>0</v>
      </c>
      <c r="J48" s="138">
        <v>0</v>
      </c>
      <c r="K48" s="138">
        <v>0</v>
      </c>
      <c r="L48" s="149">
        <f t="shared" ref="L48:L51" si="106">SUM(C48:K48)</f>
        <v>0</v>
      </c>
      <c r="M48" s="109"/>
      <c r="N48" s="178"/>
      <c r="O48" s="187">
        <f t="shared" ref="O48:O51" si="107">$B48*C48</f>
        <v>0</v>
      </c>
      <c r="P48" s="187">
        <f t="shared" ref="P48:P51" si="108">$B48*D48</f>
        <v>0</v>
      </c>
      <c r="Q48" s="187">
        <f t="shared" ref="Q48:Q51" si="109">$B48*E48</f>
        <v>0</v>
      </c>
      <c r="R48" s="187">
        <f t="shared" ref="R48:R51" si="110">$B48*F48</f>
        <v>0</v>
      </c>
      <c r="S48" s="187">
        <f t="shared" ref="S48:S51" si="111">$B48*G48</f>
        <v>0</v>
      </c>
      <c r="T48" s="187">
        <f t="shared" ref="T48:T51" si="112">$B48*H48</f>
        <v>0</v>
      </c>
      <c r="U48" s="187">
        <f t="shared" ref="U48:U51" si="113">$B48*I48</f>
        <v>0</v>
      </c>
      <c r="V48" s="187">
        <f t="shared" ref="V48:V51" si="114">$B48*J48</f>
        <v>0</v>
      </c>
      <c r="W48" s="187">
        <f t="shared" ref="W48:W51" si="115">$B48*K48</f>
        <v>0</v>
      </c>
    </row>
    <row r="49" spans="1:23" ht="15.6" x14ac:dyDescent="0.3">
      <c r="A49" s="208"/>
      <c r="B49" s="137"/>
      <c r="C49" s="138">
        <v>0</v>
      </c>
      <c r="D49" s="138">
        <v>0</v>
      </c>
      <c r="E49" s="138">
        <v>0</v>
      </c>
      <c r="F49" s="138">
        <v>0</v>
      </c>
      <c r="G49" s="138">
        <v>0</v>
      </c>
      <c r="H49" s="138">
        <v>0</v>
      </c>
      <c r="I49" s="138">
        <v>0</v>
      </c>
      <c r="J49" s="138">
        <v>0</v>
      </c>
      <c r="K49" s="138">
        <v>0</v>
      </c>
      <c r="L49" s="149">
        <f t="shared" si="106"/>
        <v>0</v>
      </c>
      <c r="M49" s="109"/>
      <c r="N49" s="178"/>
      <c r="O49" s="187">
        <f t="shared" si="107"/>
        <v>0</v>
      </c>
      <c r="P49" s="187">
        <f t="shared" si="108"/>
        <v>0</v>
      </c>
      <c r="Q49" s="187">
        <f t="shared" si="109"/>
        <v>0</v>
      </c>
      <c r="R49" s="187">
        <f t="shared" si="110"/>
        <v>0</v>
      </c>
      <c r="S49" s="187">
        <f t="shared" si="111"/>
        <v>0</v>
      </c>
      <c r="T49" s="187">
        <f t="shared" si="112"/>
        <v>0</v>
      </c>
      <c r="U49" s="187">
        <f t="shared" si="113"/>
        <v>0</v>
      </c>
      <c r="V49" s="187">
        <f t="shared" si="114"/>
        <v>0</v>
      </c>
      <c r="W49" s="187">
        <f t="shared" si="115"/>
        <v>0</v>
      </c>
    </row>
    <row r="50" spans="1:23" ht="15.6" x14ac:dyDescent="0.3">
      <c r="A50" s="208"/>
      <c r="B50" s="137"/>
      <c r="C50" s="138">
        <v>0</v>
      </c>
      <c r="D50" s="138">
        <v>0</v>
      </c>
      <c r="E50" s="138">
        <v>0</v>
      </c>
      <c r="F50" s="138">
        <v>0</v>
      </c>
      <c r="G50" s="138">
        <v>0</v>
      </c>
      <c r="H50" s="138">
        <v>0</v>
      </c>
      <c r="I50" s="138">
        <v>0</v>
      </c>
      <c r="J50" s="138">
        <v>0</v>
      </c>
      <c r="K50" s="138">
        <v>0</v>
      </c>
      <c r="L50" s="149">
        <f t="shared" si="106"/>
        <v>0</v>
      </c>
      <c r="M50" s="109"/>
      <c r="N50" s="178"/>
      <c r="O50" s="187">
        <f t="shared" si="107"/>
        <v>0</v>
      </c>
      <c r="P50" s="187">
        <f t="shared" si="108"/>
        <v>0</v>
      </c>
      <c r="Q50" s="187">
        <f t="shared" si="109"/>
        <v>0</v>
      </c>
      <c r="R50" s="187">
        <f t="shared" si="110"/>
        <v>0</v>
      </c>
      <c r="S50" s="187">
        <f t="shared" si="111"/>
        <v>0</v>
      </c>
      <c r="T50" s="187">
        <f t="shared" si="112"/>
        <v>0</v>
      </c>
      <c r="U50" s="187">
        <f t="shared" si="113"/>
        <v>0</v>
      </c>
      <c r="V50" s="187">
        <f t="shared" si="114"/>
        <v>0</v>
      </c>
      <c r="W50" s="187">
        <f t="shared" si="115"/>
        <v>0</v>
      </c>
    </row>
    <row r="51" spans="1:23" ht="15.6" x14ac:dyDescent="0.3">
      <c r="A51" s="208"/>
      <c r="B51" s="137"/>
      <c r="C51" s="138">
        <v>0</v>
      </c>
      <c r="D51" s="138">
        <v>0</v>
      </c>
      <c r="E51" s="138">
        <v>0</v>
      </c>
      <c r="F51" s="138">
        <v>0</v>
      </c>
      <c r="G51" s="138">
        <v>0</v>
      </c>
      <c r="H51" s="138">
        <v>0</v>
      </c>
      <c r="I51" s="138">
        <v>0</v>
      </c>
      <c r="J51" s="138">
        <v>0</v>
      </c>
      <c r="K51" s="138">
        <v>0</v>
      </c>
      <c r="L51" s="149">
        <f t="shared" si="106"/>
        <v>0</v>
      </c>
      <c r="M51" s="109"/>
      <c r="N51" s="178"/>
      <c r="O51" s="187">
        <f t="shared" si="107"/>
        <v>0</v>
      </c>
      <c r="P51" s="187">
        <f t="shared" si="108"/>
        <v>0</v>
      </c>
      <c r="Q51" s="187">
        <f t="shared" si="109"/>
        <v>0</v>
      </c>
      <c r="R51" s="187">
        <f t="shared" si="110"/>
        <v>0</v>
      </c>
      <c r="S51" s="187">
        <f t="shared" si="111"/>
        <v>0</v>
      </c>
      <c r="T51" s="187">
        <f t="shared" si="112"/>
        <v>0</v>
      </c>
      <c r="U51" s="187">
        <f t="shared" si="113"/>
        <v>0</v>
      </c>
      <c r="V51" s="187">
        <f t="shared" si="114"/>
        <v>0</v>
      </c>
      <c r="W51" s="187">
        <f t="shared" si="115"/>
        <v>0</v>
      </c>
    </row>
    <row r="52" spans="1:23" ht="15.6" x14ac:dyDescent="0.3">
      <c r="A52" s="208"/>
      <c r="B52" s="137"/>
      <c r="C52" s="138">
        <v>0</v>
      </c>
      <c r="D52" s="138">
        <v>0</v>
      </c>
      <c r="E52" s="138">
        <v>0</v>
      </c>
      <c r="F52" s="138">
        <v>0</v>
      </c>
      <c r="G52" s="138">
        <v>0</v>
      </c>
      <c r="H52" s="138">
        <v>0</v>
      </c>
      <c r="I52" s="138">
        <v>0</v>
      </c>
      <c r="J52" s="138">
        <v>0</v>
      </c>
      <c r="K52" s="138">
        <v>0</v>
      </c>
      <c r="L52" s="149">
        <f t="shared" si="87"/>
        <v>0</v>
      </c>
      <c r="M52" s="109"/>
      <c r="N52" s="178"/>
      <c r="O52" s="187">
        <f t="shared" si="91"/>
        <v>0</v>
      </c>
      <c r="P52" s="187">
        <f t="shared" si="92"/>
        <v>0</v>
      </c>
      <c r="Q52" s="187">
        <f t="shared" si="93"/>
        <v>0</v>
      </c>
      <c r="R52" s="187">
        <f t="shared" si="94"/>
        <v>0</v>
      </c>
      <c r="S52" s="187">
        <f t="shared" si="95"/>
        <v>0</v>
      </c>
      <c r="T52" s="187">
        <f t="shared" si="96"/>
        <v>0</v>
      </c>
      <c r="U52" s="187">
        <f t="shared" si="89"/>
        <v>0</v>
      </c>
      <c r="V52" s="187">
        <f t="shared" si="89"/>
        <v>0</v>
      </c>
      <c r="W52" s="187">
        <f t="shared" si="97"/>
        <v>0</v>
      </c>
    </row>
    <row r="53" spans="1:23" ht="15.6" x14ac:dyDescent="0.3">
      <c r="A53" s="208"/>
      <c r="B53" s="137"/>
      <c r="C53" s="138">
        <v>0</v>
      </c>
      <c r="D53" s="138">
        <v>0</v>
      </c>
      <c r="E53" s="138">
        <v>0</v>
      </c>
      <c r="F53" s="138">
        <v>0</v>
      </c>
      <c r="G53" s="138">
        <v>0</v>
      </c>
      <c r="H53" s="138">
        <v>0</v>
      </c>
      <c r="I53" s="138">
        <v>0</v>
      </c>
      <c r="J53" s="138">
        <v>0</v>
      </c>
      <c r="K53" s="138">
        <v>0</v>
      </c>
      <c r="L53" s="149">
        <f t="shared" si="87"/>
        <v>0</v>
      </c>
      <c r="M53" s="109"/>
      <c r="N53" s="178"/>
      <c r="O53" s="187">
        <f t="shared" ref="O53" si="116">$B53*C53</f>
        <v>0</v>
      </c>
      <c r="P53" s="187">
        <f t="shared" ref="P53" si="117">$B53*D53</f>
        <v>0</v>
      </c>
      <c r="Q53" s="187">
        <f t="shared" ref="Q53" si="118">$B53*E53</f>
        <v>0</v>
      </c>
      <c r="R53" s="187">
        <f t="shared" ref="R53" si="119">$B53*F53</f>
        <v>0</v>
      </c>
      <c r="S53" s="187">
        <f t="shared" ref="S53" si="120">$B53*G53</f>
        <v>0</v>
      </c>
      <c r="T53" s="187">
        <f t="shared" ref="T53" si="121">$B53*H53</f>
        <v>0</v>
      </c>
      <c r="U53" s="187">
        <f t="shared" si="89"/>
        <v>0</v>
      </c>
      <c r="V53" s="187">
        <f t="shared" si="89"/>
        <v>0</v>
      </c>
      <c r="W53" s="187">
        <f t="shared" ref="W53" si="122">$B53*K53</f>
        <v>0</v>
      </c>
    </row>
    <row r="54" spans="1:23" ht="15.6" x14ac:dyDescent="0.3">
      <c r="A54" s="208"/>
      <c r="B54" s="137"/>
      <c r="C54" s="138">
        <v>0</v>
      </c>
      <c r="D54" s="138">
        <v>0</v>
      </c>
      <c r="E54" s="138">
        <v>0</v>
      </c>
      <c r="F54" s="138">
        <v>0</v>
      </c>
      <c r="G54" s="138">
        <v>0</v>
      </c>
      <c r="H54" s="138">
        <v>0</v>
      </c>
      <c r="I54" s="138">
        <v>0</v>
      </c>
      <c r="J54" s="138">
        <v>0</v>
      </c>
      <c r="K54" s="138">
        <v>0</v>
      </c>
      <c r="L54" s="149">
        <f t="shared" si="87"/>
        <v>0</v>
      </c>
      <c r="M54" s="109"/>
      <c r="N54" s="178"/>
      <c r="O54" s="187">
        <f t="shared" si="91"/>
        <v>0</v>
      </c>
      <c r="P54" s="187">
        <f t="shared" si="92"/>
        <v>0</v>
      </c>
      <c r="Q54" s="187">
        <f t="shared" si="93"/>
        <v>0</v>
      </c>
      <c r="R54" s="187">
        <f t="shared" si="94"/>
        <v>0</v>
      </c>
      <c r="S54" s="187">
        <f t="shared" si="95"/>
        <v>0</v>
      </c>
      <c r="T54" s="187">
        <f t="shared" si="96"/>
        <v>0</v>
      </c>
      <c r="U54" s="187">
        <f t="shared" si="89"/>
        <v>0</v>
      </c>
      <c r="V54" s="187">
        <f t="shared" si="89"/>
        <v>0</v>
      </c>
      <c r="W54" s="187">
        <f t="shared" si="97"/>
        <v>0</v>
      </c>
    </row>
    <row r="55" spans="1:23" ht="15.6" x14ac:dyDescent="0.3">
      <c r="A55" s="208"/>
      <c r="B55" s="137"/>
      <c r="C55" s="138">
        <v>0</v>
      </c>
      <c r="D55" s="138">
        <v>0</v>
      </c>
      <c r="E55" s="138">
        <v>0</v>
      </c>
      <c r="F55" s="138">
        <v>0</v>
      </c>
      <c r="G55" s="138">
        <v>0</v>
      </c>
      <c r="H55" s="138">
        <v>0</v>
      </c>
      <c r="I55" s="138">
        <v>0</v>
      </c>
      <c r="J55" s="138">
        <v>0</v>
      </c>
      <c r="K55" s="138">
        <v>0</v>
      </c>
      <c r="L55" s="149">
        <f t="shared" si="87"/>
        <v>0</v>
      </c>
      <c r="M55" s="109"/>
      <c r="N55" s="178"/>
      <c r="O55" s="187">
        <f t="shared" si="91"/>
        <v>0</v>
      </c>
      <c r="P55" s="187">
        <f t="shared" si="92"/>
        <v>0</v>
      </c>
      <c r="Q55" s="187">
        <f t="shared" si="93"/>
        <v>0</v>
      </c>
      <c r="R55" s="187">
        <f t="shared" si="94"/>
        <v>0</v>
      </c>
      <c r="S55" s="187">
        <f t="shared" si="95"/>
        <v>0</v>
      </c>
      <c r="T55" s="187">
        <f t="shared" si="96"/>
        <v>0</v>
      </c>
      <c r="U55" s="187">
        <f t="shared" si="89"/>
        <v>0</v>
      </c>
      <c r="V55" s="187">
        <f t="shared" si="89"/>
        <v>0</v>
      </c>
      <c r="W55" s="187">
        <f t="shared" si="97"/>
        <v>0</v>
      </c>
    </row>
    <row r="56" spans="1:23" ht="15.6" x14ac:dyDescent="0.3">
      <c r="A56" s="208"/>
      <c r="B56" s="137"/>
      <c r="C56" s="138">
        <v>0</v>
      </c>
      <c r="D56" s="138">
        <v>0</v>
      </c>
      <c r="E56" s="138">
        <v>0</v>
      </c>
      <c r="F56" s="138">
        <v>0</v>
      </c>
      <c r="G56" s="138">
        <v>0</v>
      </c>
      <c r="H56" s="138">
        <v>0</v>
      </c>
      <c r="I56" s="138">
        <v>0</v>
      </c>
      <c r="J56" s="138">
        <v>0</v>
      </c>
      <c r="K56" s="138">
        <v>0</v>
      </c>
      <c r="L56" s="149">
        <f t="shared" si="87"/>
        <v>0</v>
      </c>
      <c r="M56" s="109"/>
      <c r="N56" s="178"/>
      <c r="O56" s="187">
        <f t="shared" ref="O56:T58" si="123">$B56*C56</f>
        <v>0</v>
      </c>
      <c r="P56" s="187">
        <f t="shared" si="123"/>
        <v>0</v>
      </c>
      <c r="Q56" s="187">
        <f t="shared" si="123"/>
        <v>0</v>
      </c>
      <c r="R56" s="187">
        <f t="shared" si="123"/>
        <v>0</v>
      </c>
      <c r="S56" s="187">
        <f t="shared" si="123"/>
        <v>0</v>
      </c>
      <c r="T56" s="187">
        <f t="shared" si="123"/>
        <v>0</v>
      </c>
      <c r="U56" s="187">
        <f t="shared" si="89"/>
        <v>0</v>
      </c>
      <c r="V56" s="187">
        <f t="shared" si="89"/>
        <v>0</v>
      </c>
      <c r="W56" s="187">
        <f t="shared" ref="W56:W58" si="124">$B56*K56</f>
        <v>0</v>
      </c>
    </row>
    <row r="57" spans="1:23" ht="15.6" x14ac:dyDescent="0.3">
      <c r="A57" s="208"/>
      <c r="B57" s="137"/>
      <c r="C57" s="138">
        <v>0</v>
      </c>
      <c r="D57" s="138">
        <v>0</v>
      </c>
      <c r="E57" s="138">
        <v>0</v>
      </c>
      <c r="F57" s="138">
        <v>0</v>
      </c>
      <c r="G57" s="138">
        <v>0</v>
      </c>
      <c r="H57" s="138">
        <v>0</v>
      </c>
      <c r="I57" s="138">
        <v>0</v>
      </c>
      <c r="J57" s="138">
        <v>0</v>
      </c>
      <c r="K57" s="138">
        <v>0</v>
      </c>
      <c r="L57" s="149">
        <f t="shared" si="87"/>
        <v>0</v>
      </c>
      <c r="M57" s="109"/>
      <c r="N57" s="178"/>
      <c r="O57" s="187">
        <f t="shared" si="123"/>
        <v>0</v>
      </c>
      <c r="P57" s="187">
        <f t="shared" si="123"/>
        <v>0</v>
      </c>
      <c r="Q57" s="187">
        <f t="shared" si="123"/>
        <v>0</v>
      </c>
      <c r="R57" s="187">
        <f t="shared" si="123"/>
        <v>0</v>
      </c>
      <c r="S57" s="187">
        <f t="shared" si="123"/>
        <v>0</v>
      </c>
      <c r="T57" s="187">
        <f t="shared" si="123"/>
        <v>0</v>
      </c>
      <c r="U57" s="187">
        <f t="shared" si="89"/>
        <v>0</v>
      </c>
      <c r="V57" s="187">
        <f t="shared" si="89"/>
        <v>0</v>
      </c>
      <c r="W57" s="187">
        <f t="shared" si="124"/>
        <v>0</v>
      </c>
    </row>
    <row r="58" spans="1:23" ht="15.6" x14ac:dyDescent="0.3">
      <c r="A58" s="208"/>
      <c r="B58" s="137"/>
      <c r="C58" s="138">
        <v>0</v>
      </c>
      <c r="D58" s="138">
        <v>0</v>
      </c>
      <c r="E58" s="138">
        <v>0</v>
      </c>
      <c r="F58" s="138">
        <v>0</v>
      </c>
      <c r="G58" s="138">
        <v>0</v>
      </c>
      <c r="H58" s="138">
        <v>0</v>
      </c>
      <c r="I58" s="138">
        <v>0</v>
      </c>
      <c r="J58" s="138">
        <v>0</v>
      </c>
      <c r="K58" s="138">
        <v>0</v>
      </c>
      <c r="L58" s="149">
        <f t="shared" si="87"/>
        <v>0</v>
      </c>
      <c r="M58" s="109"/>
      <c r="N58" s="178"/>
      <c r="O58" s="187">
        <f t="shared" si="123"/>
        <v>0</v>
      </c>
      <c r="P58" s="187">
        <f t="shared" si="123"/>
        <v>0</v>
      </c>
      <c r="Q58" s="187">
        <f t="shared" si="123"/>
        <v>0</v>
      </c>
      <c r="R58" s="187">
        <f t="shared" si="123"/>
        <v>0</v>
      </c>
      <c r="S58" s="187">
        <f t="shared" si="123"/>
        <v>0</v>
      </c>
      <c r="T58" s="187">
        <f t="shared" si="123"/>
        <v>0</v>
      </c>
      <c r="U58" s="187">
        <f t="shared" si="89"/>
        <v>0</v>
      </c>
      <c r="V58" s="187">
        <f t="shared" si="89"/>
        <v>0</v>
      </c>
      <c r="W58" s="187">
        <f t="shared" si="124"/>
        <v>0</v>
      </c>
    </row>
    <row r="59" spans="1:23" ht="3" customHeight="1" x14ac:dyDescent="0.3">
      <c r="B59" s="139"/>
      <c r="C59" s="139"/>
      <c r="D59" s="139"/>
      <c r="E59" s="139"/>
      <c r="F59" s="139"/>
      <c r="G59" s="139"/>
      <c r="H59" s="139"/>
      <c r="I59" s="139"/>
      <c r="J59" s="139"/>
      <c r="K59" s="139"/>
      <c r="L59" s="139"/>
      <c r="M59" s="126"/>
      <c r="N59" s="178"/>
      <c r="O59" s="174"/>
      <c r="P59" s="174"/>
      <c r="Q59" s="174"/>
      <c r="R59" s="174"/>
      <c r="S59" s="174"/>
      <c r="T59" s="174"/>
      <c r="U59" s="174"/>
      <c r="V59" s="174"/>
      <c r="W59" s="174"/>
    </row>
    <row r="60" spans="1:23" ht="15.6" x14ac:dyDescent="0.3">
      <c r="A60" s="209" t="s">
        <v>132</v>
      </c>
      <c r="B60" s="140">
        <f>SUM(B44:B58)</f>
        <v>1</v>
      </c>
      <c r="C60" s="141">
        <f t="shared" ref="C60:H60" si="125">SUM(O44:O58)</f>
        <v>0</v>
      </c>
      <c r="D60" s="141">
        <f t="shared" si="125"/>
        <v>0</v>
      </c>
      <c r="E60" s="141">
        <f t="shared" si="125"/>
        <v>0</v>
      </c>
      <c r="F60" s="141">
        <f t="shared" si="125"/>
        <v>0</v>
      </c>
      <c r="G60" s="141">
        <f t="shared" si="125"/>
        <v>0</v>
      </c>
      <c r="H60" s="141">
        <f t="shared" si="125"/>
        <v>0</v>
      </c>
      <c r="I60" s="141">
        <f t="shared" ref="I60:J60" si="126">SUM(W44:W58)</f>
        <v>0</v>
      </c>
      <c r="J60" s="141">
        <f t="shared" si="126"/>
        <v>0</v>
      </c>
      <c r="K60" s="141">
        <f t="shared" ref="K60" si="127">SUM(W44:W58)</f>
        <v>0</v>
      </c>
      <c r="L60" s="141"/>
      <c r="M60" s="109"/>
      <c r="N60" s="178"/>
      <c r="O60" s="180"/>
      <c r="P60" s="180"/>
      <c r="Q60" s="180"/>
      <c r="R60" s="180"/>
      <c r="S60" s="180"/>
      <c r="T60" s="180"/>
      <c r="U60" s="200"/>
      <c r="V60" s="200"/>
      <c r="W60" s="180"/>
    </row>
    <row r="61" spans="1:23" x14ac:dyDescent="0.3">
      <c r="B61" s="139"/>
      <c r="C61" s="142">
        <f>C60/$B60</f>
        <v>0</v>
      </c>
      <c r="D61" s="142">
        <f t="shared" ref="D61:G61" si="128">D60/$B60</f>
        <v>0</v>
      </c>
      <c r="E61" s="142">
        <f t="shared" si="128"/>
        <v>0</v>
      </c>
      <c r="F61" s="142">
        <f t="shared" si="128"/>
        <v>0</v>
      </c>
      <c r="G61" s="142">
        <f t="shared" si="128"/>
        <v>0</v>
      </c>
      <c r="H61" s="142">
        <f t="shared" ref="H61:K61" si="129">H60/$B60</f>
        <v>0</v>
      </c>
      <c r="I61" s="142">
        <f t="shared" ref="I61:J61" si="130">I60/$B60</f>
        <v>0</v>
      </c>
      <c r="J61" s="142">
        <f t="shared" si="130"/>
        <v>0</v>
      </c>
      <c r="K61" s="142">
        <f t="shared" si="129"/>
        <v>0</v>
      </c>
      <c r="L61" s="142"/>
      <c r="M61" s="126"/>
      <c r="N61" s="178"/>
      <c r="O61" s="183"/>
      <c r="P61" s="183"/>
      <c r="Q61" s="183"/>
      <c r="R61" s="183"/>
      <c r="S61" s="183"/>
      <c r="T61" s="183"/>
      <c r="U61" s="183"/>
      <c r="V61" s="183"/>
      <c r="W61" s="183"/>
    </row>
    <row r="62" spans="1:23" ht="15.6" x14ac:dyDescent="0.3">
      <c r="A62" s="211"/>
      <c r="B62" s="145"/>
      <c r="C62" s="147"/>
      <c r="D62" s="147"/>
      <c r="E62" s="147"/>
      <c r="F62" s="147"/>
      <c r="G62" s="147"/>
      <c r="H62" s="147"/>
      <c r="I62" s="147"/>
      <c r="J62" s="147"/>
      <c r="K62" s="147"/>
      <c r="L62" s="147"/>
      <c r="M62" s="106"/>
      <c r="N62" s="178"/>
      <c r="O62" s="185"/>
      <c r="P62" s="185"/>
      <c r="Q62" s="185"/>
      <c r="R62" s="185"/>
      <c r="S62" s="185"/>
      <c r="T62" s="185"/>
      <c r="U62" s="185"/>
      <c r="V62" s="185"/>
      <c r="W62" s="185"/>
    </row>
    <row r="63" spans="1:23" ht="27.6" x14ac:dyDescent="0.3">
      <c r="A63" s="170">
        <v>4</v>
      </c>
      <c r="B63" s="165" t="s">
        <v>37</v>
      </c>
      <c r="C63" s="166" t="str">
        <f>C$3</f>
        <v>staff type 1</v>
      </c>
      <c r="D63" s="166" t="str">
        <f t="shared" ref="D63:K63" si="131">D$3</f>
        <v>staff type 2</v>
      </c>
      <c r="E63" s="166">
        <f t="shared" si="131"/>
        <v>0</v>
      </c>
      <c r="F63" s="166">
        <f t="shared" si="131"/>
        <v>0</v>
      </c>
      <c r="G63" s="166">
        <f t="shared" si="131"/>
        <v>0</v>
      </c>
      <c r="H63" s="166">
        <f t="shared" si="131"/>
        <v>0</v>
      </c>
      <c r="I63" s="166">
        <f t="shared" si="131"/>
        <v>0</v>
      </c>
      <c r="J63" s="166">
        <f t="shared" si="131"/>
        <v>0</v>
      </c>
      <c r="K63" s="166">
        <f t="shared" si="131"/>
        <v>0</v>
      </c>
      <c r="L63" s="166" t="s">
        <v>138</v>
      </c>
      <c r="M63" s="169" t="s">
        <v>134</v>
      </c>
      <c r="N63" s="178"/>
      <c r="O63" s="186"/>
      <c r="P63" s="186"/>
      <c r="Q63" s="186"/>
      <c r="R63" s="186"/>
      <c r="S63" s="186"/>
      <c r="T63" s="186"/>
      <c r="U63" s="186"/>
      <c r="V63" s="186"/>
      <c r="W63" s="186"/>
    </row>
    <row r="64" spans="1:23" ht="15.6" x14ac:dyDescent="0.3">
      <c r="A64" s="208"/>
      <c r="B64" s="137">
        <v>1</v>
      </c>
      <c r="C64" s="138">
        <v>0</v>
      </c>
      <c r="D64" s="138">
        <v>0</v>
      </c>
      <c r="E64" s="138">
        <v>0</v>
      </c>
      <c r="F64" s="138">
        <v>0</v>
      </c>
      <c r="G64" s="138">
        <v>0</v>
      </c>
      <c r="H64" s="138">
        <v>0</v>
      </c>
      <c r="I64" s="138">
        <v>0</v>
      </c>
      <c r="J64" s="138">
        <v>0</v>
      </c>
      <c r="K64" s="138">
        <v>0</v>
      </c>
      <c r="L64" s="149">
        <f t="shared" ref="L64:L78" si="132">SUM(C64:K64)</f>
        <v>0</v>
      </c>
      <c r="M64" s="109"/>
      <c r="N64" s="178"/>
      <c r="O64" s="187">
        <f t="shared" ref="O64:T64" si="133">$B64*C64</f>
        <v>0</v>
      </c>
      <c r="P64" s="187">
        <f t="shared" si="133"/>
        <v>0</v>
      </c>
      <c r="Q64" s="187">
        <f t="shared" si="133"/>
        <v>0</v>
      </c>
      <c r="R64" s="187">
        <f t="shared" si="133"/>
        <v>0</v>
      </c>
      <c r="S64" s="187">
        <f t="shared" si="133"/>
        <v>0</v>
      </c>
      <c r="T64" s="187">
        <f t="shared" si="133"/>
        <v>0</v>
      </c>
      <c r="U64" s="187">
        <f t="shared" ref="U64:V78" si="134">$B64*I64</f>
        <v>0</v>
      </c>
      <c r="V64" s="187">
        <f t="shared" si="134"/>
        <v>0</v>
      </c>
      <c r="W64" s="187">
        <f t="shared" ref="W64" si="135">$B64*K64</f>
        <v>0</v>
      </c>
    </row>
    <row r="65" spans="1:23" ht="15.6" x14ac:dyDescent="0.3">
      <c r="A65" s="208"/>
      <c r="B65" s="137"/>
      <c r="C65" s="138">
        <v>0</v>
      </c>
      <c r="D65" s="138">
        <v>0</v>
      </c>
      <c r="E65" s="138">
        <v>0</v>
      </c>
      <c r="F65" s="138">
        <v>0</v>
      </c>
      <c r="G65" s="138">
        <v>0</v>
      </c>
      <c r="H65" s="138">
        <v>0</v>
      </c>
      <c r="I65" s="138">
        <v>0</v>
      </c>
      <c r="J65" s="138">
        <v>0</v>
      </c>
      <c r="K65" s="138">
        <v>0</v>
      </c>
      <c r="L65" s="149">
        <f t="shared" si="132"/>
        <v>0</v>
      </c>
      <c r="M65" s="109"/>
      <c r="N65" s="178"/>
      <c r="O65" s="187">
        <f t="shared" ref="O65:O73" si="136">$B65*C65</f>
        <v>0</v>
      </c>
      <c r="P65" s="187">
        <f t="shared" ref="P65:P73" si="137">$B65*D65</f>
        <v>0</v>
      </c>
      <c r="Q65" s="187">
        <f t="shared" ref="Q65:Q73" si="138">$B65*E65</f>
        <v>0</v>
      </c>
      <c r="R65" s="187">
        <f t="shared" ref="R65:R73" si="139">$B65*F65</f>
        <v>0</v>
      </c>
      <c r="S65" s="187">
        <f t="shared" ref="S65:S73" si="140">$B65*G65</f>
        <v>0</v>
      </c>
      <c r="T65" s="187">
        <f t="shared" ref="T65:T73" si="141">$B65*H65</f>
        <v>0</v>
      </c>
      <c r="U65" s="187">
        <f t="shared" si="134"/>
        <v>0</v>
      </c>
      <c r="V65" s="187">
        <f t="shared" si="134"/>
        <v>0</v>
      </c>
      <c r="W65" s="187">
        <f t="shared" ref="W65:W73" si="142">$B65*K65</f>
        <v>0</v>
      </c>
    </row>
    <row r="66" spans="1:23" ht="15.6" x14ac:dyDescent="0.3">
      <c r="A66" s="208"/>
      <c r="B66" s="137"/>
      <c r="C66" s="138">
        <v>0</v>
      </c>
      <c r="D66" s="138">
        <v>0</v>
      </c>
      <c r="E66" s="138">
        <v>0</v>
      </c>
      <c r="F66" s="138">
        <v>0</v>
      </c>
      <c r="G66" s="138">
        <v>0</v>
      </c>
      <c r="H66" s="138">
        <v>0</v>
      </c>
      <c r="I66" s="138">
        <v>0</v>
      </c>
      <c r="J66" s="138">
        <v>0</v>
      </c>
      <c r="K66" s="138">
        <v>0</v>
      </c>
      <c r="L66" s="149">
        <f t="shared" si="132"/>
        <v>0</v>
      </c>
      <c r="M66" s="109"/>
      <c r="N66" s="178"/>
      <c r="O66" s="187">
        <f t="shared" si="136"/>
        <v>0</v>
      </c>
      <c r="P66" s="187">
        <f t="shared" si="137"/>
        <v>0</v>
      </c>
      <c r="Q66" s="187">
        <f t="shared" si="138"/>
        <v>0</v>
      </c>
      <c r="R66" s="187">
        <f t="shared" si="139"/>
        <v>0</v>
      </c>
      <c r="S66" s="187">
        <f t="shared" si="140"/>
        <v>0</v>
      </c>
      <c r="T66" s="187">
        <f t="shared" si="141"/>
        <v>0</v>
      </c>
      <c r="U66" s="187">
        <f t="shared" si="134"/>
        <v>0</v>
      </c>
      <c r="V66" s="187">
        <f t="shared" si="134"/>
        <v>0</v>
      </c>
      <c r="W66" s="187">
        <f t="shared" si="142"/>
        <v>0</v>
      </c>
    </row>
    <row r="67" spans="1:23" ht="15.6" x14ac:dyDescent="0.3">
      <c r="A67" s="208"/>
      <c r="B67" s="137"/>
      <c r="C67" s="138">
        <v>0</v>
      </c>
      <c r="D67" s="138">
        <v>0</v>
      </c>
      <c r="E67" s="138">
        <v>0</v>
      </c>
      <c r="F67" s="138">
        <v>0</v>
      </c>
      <c r="G67" s="138">
        <v>0</v>
      </c>
      <c r="H67" s="138">
        <v>0</v>
      </c>
      <c r="I67" s="138">
        <v>0</v>
      </c>
      <c r="J67" s="138">
        <v>0</v>
      </c>
      <c r="K67" s="138">
        <v>0</v>
      </c>
      <c r="L67" s="149">
        <f t="shared" ref="L67" si="143">SUM(C67:K67)</f>
        <v>0</v>
      </c>
      <c r="M67" s="109"/>
      <c r="N67" s="178"/>
      <c r="O67" s="187">
        <f t="shared" ref="O67" si="144">$B67*C67</f>
        <v>0</v>
      </c>
      <c r="P67" s="187">
        <f t="shared" ref="P67" si="145">$B67*D67</f>
        <v>0</v>
      </c>
      <c r="Q67" s="187">
        <f t="shared" ref="Q67" si="146">$B67*E67</f>
        <v>0</v>
      </c>
      <c r="R67" s="187">
        <f t="shared" ref="R67" si="147">$B67*F67</f>
        <v>0</v>
      </c>
      <c r="S67" s="187">
        <f t="shared" ref="S67" si="148">$B67*G67</f>
        <v>0</v>
      </c>
      <c r="T67" s="187">
        <f t="shared" ref="T67" si="149">$B67*H67</f>
        <v>0</v>
      </c>
      <c r="U67" s="187">
        <f t="shared" si="134"/>
        <v>0</v>
      </c>
      <c r="V67" s="187">
        <f t="shared" si="134"/>
        <v>0</v>
      </c>
      <c r="W67" s="187">
        <f t="shared" ref="W67" si="150">$B67*K67</f>
        <v>0</v>
      </c>
    </row>
    <row r="68" spans="1:23" ht="15.6" x14ac:dyDescent="0.3">
      <c r="A68" s="208"/>
      <c r="B68" s="137"/>
      <c r="C68" s="138">
        <v>0</v>
      </c>
      <c r="D68" s="138">
        <v>0</v>
      </c>
      <c r="E68" s="138">
        <v>0</v>
      </c>
      <c r="F68" s="138">
        <v>0</v>
      </c>
      <c r="G68" s="138">
        <v>0</v>
      </c>
      <c r="H68" s="138">
        <v>0</v>
      </c>
      <c r="I68" s="138">
        <v>0</v>
      </c>
      <c r="J68" s="138">
        <v>0</v>
      </c>
      <c r="K68" s="138">
        <v>0</v>
      </c>
      <c r="L68" s="149">
        <f t="shared" ref="L68:L71" si="151">SUM(C68:K68)</f>
        <v>0</v>
      </c>
      <c r="M68" s="109"/>
      <c r="N68" s="178"/>
      <c r="O68" s="187">
        <f t="shared" ref="O68:O71" si="152">$B68*C68</f>
        <v>0</v>
      </c>
      <c r="P68" s="187">
        <f t="shared" ref="P68:P71" si="153">$B68*D68</f>
        <v>0</v>
      </c>
      <c r="Q68" s="187">
        <f t="shared" ref="Q68:Q71" si="154">$B68*E68</f>
        <v>0</v>
      </c>
      <c r="R68" s="187">
        <f t="shared" ref="R68:R71" si="155">$B68*F68</f>
        <v>0</v>
      </c>
      <c r="S68" s="187">
        <f t="shared" ref="S68:S71" si="156">$B68*G68</f>
        <v>0</v>
      </c>
      <c r="T68" s="187">
        <f t="shared" ref="T68:T71" si="157">$B68*H68</f>
        <v>0</v>
      </c>
      <c r="U68" s="187">
        <f t="shared" ref="U68:U71" si="158">$B68*I68</f>
        <v>0</v>
      </c>
      <c r="V68" s="187">
        <f t="shared" ref="V68:V71" si="159">$B68*J68</f>
        <v>0</v>
      </c>
      <c r="W68" s="187">
        <f t="shared" ref="W68:W71" si="160">$B68*K68</f>
        <v>0</v>
      </c>
    </row>
    <row r="69" spans="1:23" ht="15.6" x14ac:dyDescent="0.3">
      <c r="A69" s="208"/>
      <c r="B69" s="137"/>
      <c r="C69" s="138">
        <v>0</v>
      </c>
      <c r="D69" s="138">
        <v>0</v>
      </c>
      <c r="E69" s="138">
        <v>0</v>
      </c>
      <c r="F69" s="138">
        <v>0</v>
      </c>
      <c r="G69" s="138">
        <v>0</v>
      </c>
      <c r="H69" s="138">
        <v>0</v>
      </c>
      <c r="I69" s="138">
        <v>0</v>
      </c>
      <c r="J69" s="138">
        <v>0</v>
      </c>
      <c r="K69" s="138">
        <v>0</v>
      </c>
      <c r="L69" s="149">
        <f t="shared" si="151"/>
        <v>0</v>
      </c>
      <c r="M69" s="109"/>
      <c r="N69" s="178"/>
      <c r="O69" s="187">
        <f t="shared" si="152"/>
        <v>0</v>
      </c>
      <c r="P69" s="187">
        <f t="shared" si="153"/>
        <v>0</v>
      </c>
      <c r="Q69" s="187">
        <f t="shared" si="154"/>
        <v>0</v>
      </c>
      <c r="R69" s="187">
        <f t="shared" si="155"/>
        <v>0</v>
      </c>
      <c r="S69" s="187">
        <f t="shared" si="156"/>
        <v>0</v>
      </c>
      <c r="T69" s="187">
        <f t="shared" si="157"/>
        <v>0</v>
      </c>
      <c r="U69" s="187">
        <f t="shared" si="158"/>
        <v>0</v>
      </c>
      <c r="V69" s="187">
        <f t="shared" si="159"/>
        <v>0</v>
      </c>
      <c r="W69" s="187">
        <f t="shared" si="160"/>
        <v>0</v>
      </c>
    </row>
    <row r="70" spans="1:23" ht="15.6" x14ac:dyDescent="0.3">
      <c r="A70" s="208"/>
      <c r="B70" s="137"/>
      <c r="C70" s="138">
        <v>0</v>
      </c>
      <c r="D70" s="138">
        <v>0</v>
      </c>
      <c r="E70" s="138">
        <v>0</v>
      </c>
      <c r="F70" s="138">
        <v>0</v>
      </c>
      <c r="G70" s="138">
        <v>0</v>
      </c>
      <c r="H70" s="138">
        <v>0</v>
      </c>
      <c r="I70" s="138">
        <v>0</v>
      </c>
      <c r="J70" s="138">
        <v>0</v>
      </c>
      <c r="K70" s="138">
        <v>0</v>
      </c>
      <c r="L70" s="149">
        <f t="shared" si="151"/>
        <v>0</v>
      </c>
      <c r="M70" s="109"/>
      <c r="N70" s="178"/>
      <c r="O70" s="187">
        <f t="shared" si="152"/>
        <v>0</v>
      </c>
      <c r="P70" s="187">
        <f t="shared" si="153"/>
        <v>0</v>
      </c>
      <c r="Q70" s="187">
        <f t="shared" si="154"/>
        <v>0</v>
      </c>
      <c r="R70" s="187">
        <f t="shared" si="155"/>
        <v>0</v>
      </c>
      <c r="S70" s="187">
        <f t="shared" si="156"/>
        <v>0</v>
      </c>
      <c r="T70" s="187">
        <f t="shared" si="157"/>
        <v>0</v>
      </c>
      <c r="U70" s="187">
        <f t="shared" si="158"/>
        <v>0</v>
      </c>
      <c r="V70" s="187">
        <f t="shared" si="159"/>
        <v>0</v>
      </c>
      <c r="W70" s="187">
        <f t="shared" si="160"/>
        <v>0</v>
      </c>
    </row>
    <row r="71" spans="1:23" ht="15.6" x14ac:dyDescent="0.3">
      <c r="A71" s="208"/>
      <c r="B71" s="137"/>
      <c r="C71" s="138">
        <v>0</v>
      </c>
      <c r="D71" s="138">
        <v>0</v>
      </c>
      <c r="E71" s="138">
        <v>0</v>
      </c>
      <c r="F71" s="138">
        <v>0</v>
      </c>
      <c r="G71" s="138">
        <v>0</v>
      </c>
      <c r="H71" s="138">
        <v>0</v>
      </c>
      <c r="I71" s="138">
        <v>0</v>
      </c>
      <c r="J71" s="138">
        <v>0</v>
      </c>
      <c r="K71" s="138">
        <v>0</v>
      </c>
      <c r="L71" s="149">
        <f t="shared" si="151"/>
        <v>0</v>
      </c>
      <c r="M71" s="109"/>
      <c r="N71" s="178"/>
      <c r="O71" s="187">
        <f t="shared" si="152"/>
        <v>0</v>
      </c>
      <c r="P71" s="187">
        <f t="shared" si="153"/>
        <v>0</v>
      </c>
      <c r="Q71" s="187">
        <f t="shared" si="154"/>
        <v>0</v>
      </c>
      <c r="R71" s="187">
        <f t="shared" si="155"/>
        <v>0</v>
      </c>
      <c r="S71" s="187">
        <f t="shared" si="156"/>
        <v>0</v>
      </c>
      <c r="T71" s="187">
        <f t="shared" si="157"/>
        <v>0</v>
      </c>
      <c r="U71" s="187">
        <f t="shared" si="158"/>
        <v>0</v>
      </c>
      <c r="V71" s="187">
        <f t="shared" si="159"/>
        <v>0</v>
      </c>
      <c r="W71" s="187">
        <f t="shared" si="160"/>
        <v>0</v>
      </c>
    </row>
    <row r="72" spans="1:23" ht="15.6" x14ac:dyDescent="0.3">
      <c r="A72" s="208"/>
      <c r="B72" s="137"/>
      <c r="C72" s="138">
        <v>0</v>
      </c>
      <c r="D72" s="138">
        <v>0</v>
      </c>
      <c r="E72" s="138">
        <v>0</v>
      </c>
      <c r="F72" s="138">
        <v>0</v>
      </c>
      <c r="G72" s="138">
        <v>0</v>
      </c>
      <c r="H72" s="138">
        <v>0</v>
      </c>
      <c r="I72" s="138">
        <v>0</v>
      </c>
      <c r="J72" s="138">
        <v>0</v>
      </c>
      <c r="K72" s="138">
        <v>0</v>
      </c>
      <c r="L72" s="149">
        <f t="shared" si="132"/>
        <v>0</v>
      </c>
      <c r="M72" s="109"/>
      <c r="N72" s="178"/>
      <c r="O72" s="187">
        <f t="shared" si="136"/>
        <v>0</v>
      </c>
      <c r="P72" s="187">
        <f t="shared" si="137"/>
        <v>0</v>
      </c>
      <c r="Q72" s="187">
        <f t="shared" si="138"/>
        <v>0</v>
      </c>
      <c r="R72" s="187">
        <f t="shared" si="139"/>
        <v>0</v>
      </c>
      <c r="S72" s="187">
        <f t="shared" si="140"/>
        <v>0</v>
      </c>
      <c r="T72" s="187">
        <f t="shared" si="141"/>
        <v>0</v>
      </c>
      <c r="U72" s="187">
        <f t="shared" si="134"/>
        <v>0</v>
      </c>
      <c r="V72" s="187">
        <f t="shared" si="134"/>
        <v>0</v>
      </c>
      <c r="W72" s="187">
        <f t="shared" si="142"/>
        <v>0</v>
      </c>
    </row>
    <row r="73" spans="1:23" ht="15.6" x14ac:dyDescent="0.3">
      <c r="A73" s="208"/>
      <c r="B73" s="137"/>
      <c r="C73" s="138">
        <v>0</v>
      </c>
      <c r="D73" s="138">
        <v>0</v>
      </c>
      <c r="E73" s="138">
        <v>0</v>
      </c>
      <c r="F73" s="138">
        <v>0</v>
      </c>
      <c r="G73" s="138">
        <v>0</v>
      </c>
      <c r="H73" s="138">
        <v>0</v>
      </c>
      <c r="I73" s="138">
        <v>0</v>
      </c>
      <c r="J73" s="138">
        <v>0</v>
      </c>
      <c r="K73" s="138">
        <v>0</v>
      </c>
      <c r="L73" s="149">
        <f t="shared" si="132"/>
        <v>0</v>
      </c>
      <c r="M73" s="109"/>
      <c r="N73" s="178"/>
      <c r="O73" s="187">
        <f t="shared" si="136"/>
        <v>0</v>
      </c>
      <c r="P73" s="187">
        <f t="shared" si="137"/>
        <v>0</v>
      </c>
      <c r="Q73" s="187">
        <f t="shared" si="138"/>
        <v>0</v>
      </c>
      <c r="R73" s="187">
        <f t="shared" si="139"/>
        <v>0</v>
      </c>
      <c r="S73" s="187">
        <f t="shared" si="140"/>
        <v>0</v>
      </c>
      <c r="T73" s="187">
        <f t="shared" si="141"/>
        <v>0</v>
      </c>
      <c r="U73" s="187">
        <f t="shared" si="134"/>
        <v>0</v>
      </c>
      <c r="V73" s="187">
        <f t="shared" si="134"/>
        <v>0</v>
      </c>
      <c r="W73" s="187">
        <f t="shared" si="142"/>
        <v>0</v>
      </c>
    </row>
    <row r="74" spans="1:23" ht="15.6" x14ac:dyDescent="0.3">
      <c r="A74" s="208"/>
      <c r="B74" s="137"/>
      <c r="C74" s="138">
        <v>0</v>
      </c>
      <c r="D74" s="138">
        <v>0</v>
      </c>
      <c r="E74" s="138">
        <v>0</v>
      </c>
      <c r="F74" s="138">
        <v>0</v>
      </c>
      <c r="G74" s="138">
        <v>0</v>
      </c>
      <c r="H74" s="138">
        <v>0</v>
      </c>
      <c r="I74" s="138">
        <v>0</v>
      </c>
      <c r="J74" s="138">
        <v>0</v>
      </c>
      <c r="K74" s="138">
        <v>0</v>
      </c>
      <c r="L74" s="149">
        <f t="shared" si="132"/>
        <v>0</v>
      </c>
      <c r="M74" s="109"/>
      <c r="N74" s="178"/>
      <c r="O74" s="187">
        <f t="shared" ref="O74:T78" si="161">$B74*C74</f>
        <v>0</v>
      </c>
      <c r="P74" s="187">
        <f t="shared" si="161"/>
        <v>0</v>
      </c>
      <c r="Q74" s="187">
        <f t="shared" si="161"/>
        <v>0</v>
      </c>
      <c r="R74" s="187">
        <f t="shared" si="161"/>
        <v>0</v>
      </c>
      <c r="S74" s="187">
        <f t="shared" si="161"/>
        <v>0</v>
      </c>
      <c r="T74" s="187">
        <f t="shared" si="161"/>
        <v>0</v>
      </c>
      <c r="U74" s="187">
        <f t="shared" si="134"/>
        <v>0</v>
      </c>
      <c r="V74" s="187">
        <f t="shared" si="134"/>
        <v>0</v>
      </c>
      <c r="W74" s="187">
        <f t="shared" ref="W74:W78" si="162">$B74*K74</f>
        <v>0</v>
      </c>
    </row>
    <row r="75" spans="1:23" ht="15.6" x14ac:dyDescent="0.3">
      <c r="A75" s="208"/>
      <c r="B75" s="137"/>
      <c r="C75" s="138">
        <v>0</v>
      </c>
      <c r="D75" s="138">
        <v>0</v>
      </c>
      <c r="E75" s="138">
        <v>0</v>
      </c>
      <c r="F75" s="138">
        <v>0</v>
      </c>
      <c r="G75" s="138">
        <v>0</v>
      </c>
      <c r="H75" s="138">
        <v>0</v>
      </c>
      <c r="I75" s="138">
        <v>0</v>
      </c>
      <c r="J75" s="138">
        <v>0</v>
      </c>
      <c r="K75" s="138">
        <v>0</v>
      </c>
      <c r="L75" s="149">
        <f t="shared" si="132"/>
        <v>0</v>
      </c>
      <c r="M75" s="109"/>
      <c r="N75" s="178"/>
      <c r="O75" s="187">
        <f t="shared" si="161"/>
        <v>0</v>
      </c>
      <c r="P75" s="187">
        <f t="shared" si="161"/>
        <v>0</v>
      </c>
      <c r="Q75" s="187">
        <f t="shared" si="161"/>
        <v>0</v>
      </c>
      <c r="R75" s="187">
        <f t="shared" si="161"/>
        <v>0</v>
      </c>
      <c r="S75" s="187">
        <f t="shared" si="161"/>
        <v>0</v>
      </c>
      <c r="T75" s="187">
        <f t="shared" si="161"/>
        <v>0</v>
      </c>
      <c r="U75" s="187">
        <f t="shared" si="134"/>
        <v>0</v>
      </c>
      <c r="V75" s="187">
        <f t="shared" si="134"/>
        <v>0</v>
      </c>
      <c r="W75" s="187">
        <f t="shared" si="162"/>
        <v>0</v>
      </c>
    </row>
    <row r="76" spans="1:23" ht="15.6" x14ac:dyDescent="0.3">
      <c r="A76" s="208"/>
      <c r="B76" s="137"/>
      <c r="C76" s="138">
        <v>0</v>
      </c>
      <c r="D76" s="138">
        <v>0</v>
      </c>
      <c r="E76" s="138">
        <v>0</v>
      </c>
      <c r="F76" s="138">
        <v>0</v>
      </c>
      <c r="G76" s="138">
        <v>0</v>
      </c>
      <c r="H76" s="138">
        <v>0</v>
      </c>
      <c r="I76" s="138">
        <v>0</v>
      </c>
      <c r="J76" s="138">
        <v>0</v>
      </c>
      <c r="K76" s="138">
        <v>0</v>
      </c>
      <c r="L76" s="149">
        <f t="shared" si="132"/>
        <v>0</v>
      </c>
      <c r="M76" s="109"/>
      <c r="N76" s="178"/>
      <c r="O76" s="187">
        <f t="shared" si="161"/>
        <v>0</v>
      </c>
      <c r="P76" s="187">
        <f t="shared" si="161"/>
        <v>0</v>
      </c>
      <c r="Q76" s="187">
        <f t="shared" si="161"/>
        <v>0</v>
      </c>
      <c r="R76" s="187">
        <f t="shared" si="161"/>
        <v>0</v>
      </c>
      <c r="S76" s="187">
        <f t="shared" si="161"/>
        <v>0</v>
      </c>
      <c r="T76" s="187">
        <f t="shared" si="161"/>
        <v>0</v>
      </c>
      <c r="U76" s="187">
        <f t="shared" si="134"/>
        <v>0</v>
      </c>
      <c r="V76" s="187">
        <f t="shared" si="134"/>
        <v>0</v>
      </c>
      <c r="W76" s="187">
        <f t="shared" si="162"/>
        <v>0</v>
      </c>
    </row>
    <row r="77" spans="1:23" ht="15.6" x14ac:dyDescent="0.3">
      <c r="A77" s="208"/>
      <c r="B77" s="137"/>
      <c r="C77" s="138">
        <v>0</v>
      </c>
      <c r="D77" s="138">
        <v>0</v>
      </c>
      <c r="E77" s="138">
        <v>0</v>
      </c>
      <c r="F77" s="138">
        <v>0</v>
      </c>
      <c r="G77" s="138">
        <v>0</v>
      </c>
      <c r="H77" s="138">
        <v>0</v>
      </c>
      <c r="I77" s="138">
        <v>0</v>
      </c>
      <c r="J77" s="138">
        <v>0</v>
      </c>
      <c r="K77" s="138">
        <v>0</v>
      </c>
      <c r="L77" s="149">
        <f t="shared" si="132"/>
        <v>0</v>
      </c>
      <c r="M77" s="109"/>
      <c r="N77" s="178"/>
      <c r="O77" s="187">
        <f t="shared" si="161"/>
        <v>0</v>
      </c>
      <c r="P77" s="187">
        <f t="shared" si="161"/>
        <v>0</v>
      </c>
      <c r="Q77" s="187">
        <f t="shared" si="161"/>
        <v>0</v>
      </c>
      <c r="R77" s="187">
        <f t="shared" si="161"/>
        <v>0</v>
      </c>
      <c r="S77" s="187">
        <f t="shared" si="161"/>
        <v>0</v>
      </c>
      <c r="T77" s="187">
        <f t="shared" si="161"/>
        <v>0</v>
      </c>
      <c r="U77" s="187">
        <f t="shared" si="134"/>
        <v>0</v>
      </c>
      <c r="V77" s="187">
        <f t="shared" si="134"/>
        <v>0</v>
      </c>
      <c r="W77" s="187">
        <f t="shared" si="162"/>
        <v>0</v>
      </c>
    </row>
    <row r="78" spans="1:23" ht="15.6" x14ac:dyDescent="0.3">
      <c r="A78" s="208"/>
      <c r="B78" s="137"/>
      <c r="C78" s="138">
        <v>0</v>
      </c>
      <c r="D78" s="138">
        <v>0</v>
      </c>
      <c r="E78" s="138">
        <v>0</v>
      </c>
      <c r="F78" s="138">
        <v>0</v>
      </c>
      <c r="G78" s="138">
        <v>0</v>
      </c>
      <c r="H78" s="138">
        <v>0</v>
      </c>
      <c r="I78" s="138">
        <v>0</v>
      </c>
      <c r="J78" s="138">
        <v>0</v>
      </c>
      <c r="K78" s="138">
        <v>0</v>
      </c>
      <c r="L78" s="149">
        <f t="shared" si="132"/>
        <v>0</v>
      </c>
      <c r="M78" s="109"/>
      <c r="N78" s="178"/>
      <c r="O78" s="187">
        <f t="shared" si="161"/>
        <v>0</v>
      </c>
      <c r="P78" s="187">
        <f t="shared" si="161"/>
        <v>0</v>
      </c>
      <c r="Q78" s="187">
        <f t="shared" si="161"/>
        <v>0</v>
      </c>
      <c r="R78" s="187">
        <f t="shared" si="161"/>
        <v>0</v>
      </c>
      <c r="S78" s="187">
        <f t="shared" si="161"/>
        <v>0</v>
      </c>
      <c r="T78" s="187">
        <f t="shared" si="161"/>
        <v>0</v>
      </c>
      <c r="U78" s="187">
        <f t="shared" si="134"/>
        <v>0</v>
      </c>
      <c r="V78" s="187">
        <f t="shared" si="134"/>
        <v>0</v>
      </c>
      <c r="W78" s="187">
        <f t="shared" si="162"/>
        <v>0</v>
      </c>
    </row>
    <row r="79" spans="1:23" ht="3" customHeight="1" x14ac:dyDescent="0.3">
      <c r="B79" s="139"/>
      <c r="C79" s="139"/>
      <c r="D79" s="139"/>
      <c r="E79" s="139"/>
      <c r="F79" s="139"/>
      <c r="G79" s="139"/>
      <c r="H79" s="139"/>
      <c r="I79" s="139"/>
      <c r="J79" s="139"/>
      <c r="K79" s="139"/>
      <c r="L79" s="139"/>
      <c r="M79" s="126"/>
      <c r="N79" s="178"/>
      <c r="O79" s="174"/>
      <c r="P79" s="174"/>
      <c r="Q79" s="174"/>
      <c r="R79" s="174"/>
      <c r="S79" s="174"/>
      <c r="T79" s="174"/>
      <c r="U79" s="174"/>
      <c r="V79" s="174"/>
      <c r="W79" s="174"/>
    </row>
    <row r="80" spans="1:23" ht="15.6" x14ac:dyDescent="0.3">
      <c r="A80" s="209" t="s">
        <v>132</v>
      </c>
      <c r="B80" s="141">
        <f>SUM(B64:B78)</f>
        <v>1</v>
      </c>
      <c r="C80" s="141">
        <f t="shared" ref="C80:H80" si="163">SUM(O64:O78)</f>
        <v>0</v>
      </c>
      <c r="D80" s="141">
        <f t="shared" si="163"/>
        <v>0</v>
      </c>
      <c r="E80" s="141">
        <f t="shared" si="163"/>
        <v>0</v>
      </c>
      <c r="F80" s="141">
        <f t="shared" si="163"/>
        <v>0</v>
      </c>
      <c r="G80" s="141">
        <f t="shared" si="163"/>
        <v>0</v>
      </c>
      <c r="H80" s="141">
        <f t="shared" si="163"/>
        <v>0</v>
      </c>
      <c r="I80" s="141">
        <f t="shared" ref="I80:J80" si="164">SUM(W64:W78)</f>
        <v>0</v>
      </c>
      <c r="J80" s="141">
        <f t="shared" si="164"/>
        <v>0</v>
      </c>
      <c r="K80" s="141">
        <f t="shared" ref="K80" si="165">SUM(W64:W78)</f>
        <v>0</v>
      </c>
      <c r="L80" s="141"/>
      <c r="M80" s="109"/>
      <c r="N80" s="178"/>
      <c r="O80" s="180"/>
      <c r="P80" s="180"/>
      <c r="Q80" s="180"/>
      <c r="R80" s="180"/>
      <c r="S80" s="180"/>
      <c r="T80" s="180"/>
      <c r="U80" s="200"/>
      <c r="V80" s="200"/>
      <c r="W80" s="180"/>
    </row>
    <row r="81" spans="1:23" x14ac:dyDescent="0.3">
      <c r="B81" s="139"/>
      <c r="C81" s="142">
        <f>C80/$B80</f>
        <v>0</v>
      </c>
      <c r="D81" s="142">
        <f t="shared" ref="D81:G81" si="166">D80/$B80</f>
        <v>0</v>
      </c>
      <c r="E81" s="142">
        <f t="shared" si="166"/>
        <v>0</v>
      </c>
      <c r="F81" s="142">
        <f t="shared" si="166"/>
        <v>0</v>
      </c>
      <c r="G81" s="142">
        <f t="shared" si="166"/>
        <v>0</v>
      </c>
      <c r="H81" s="142">
        <f t="shared" ref="H81:K81" si="167">H80/$B80</f>
        <v>0</v>
      </c>
      <c r="I81" s="142">
        <f t="shared" ref="I81:J81" si="168">I80/$B80</f>
        <v>0</v>
      </c>
      <c r="J81" s="142">
        <f t="shared" si="168"/>
        <v>0</v>
      </c>
      <c r="K81" s="142">
        <f t="shared" si="167"/>
        <v>0</v>
      </c>
      <c r="L81" s="142"/>
      <c r="M81" s="126"/>
      <c r="N81" s="178"/>
      <c r="O81" s="183"/>
      <c r="P81" s="183"/>
      <c r="Q81" s="183"/>
      <c r="R81" s="183"/>
      <c r="S81" s="183"/>
      <c r="T81" s="183"/>
      <c r="U81" s="183"/>
      <c r="V81" s="183"/>
      <c r="W81" s="183"/>
    </row>
    <row r="82" spans="1:23" ht="15.6" x14ac:dyDescent="0.3">
      <c r="A82" s="211"/>
      <c r="B82" s="145"/>
      <c r="C82" s="147"/>
      <c r="D82" s="147"/>
      <c r="E82" s="147"/>
      <c r="F82" s="147"/>
      <c r="G82" s="147"/>
      <c r="H82" s="147"/>
      <c r="I82" s="147"/>
      <c r="J82" s="147"/>
      <c r="K82" s="147"/>
      <c r="L82" s="147"/>
      <c r="M82" s="106"/>
      <c r="N82" s="178"/>
      <c r="O82" s="185"/>
      <c r="P82" s="185"/>
      <c r="Q82" s="185"/>
      <c r="R82" s="185"/>
      <c r="S82" s="185"/>
      <c r="T82" s="185"/>
      <c r="U82" s="185"/>
      <c r="V82" s="185"/>
      <c r="W82" s="185"/>
    </row>
    <row r="83" spans="1:23" ht="27.6" x14ac:dyDescent="0.3">
      <c r="A83" s="170">
        <v>5</v>
      </c>
      <c r="B83" s="165" t="s">
        <v>37</v>
      </c>
      <c r="C83" s="166" t="str">
        <f>C$3</f>
        <v>staff type 1</v>
      </c>
      <c r="D83" s="166" t="str">
        <f t="shared" ref="D83:K83" si="169">D$3</f>
        <v>staff type 2</v>
      </c>
      <c r="E83" s="166">
        <f t="shared" si="169"/>
        <v>0</v>
      </c>
      <c r="F83" s="166">
        <f t="shared" si="169"/>
        <v>0</v>
      </c>
      <c r="G83" s="166">
        <f t="shared" si="169"/>
        <v>0</v>
      </c>
      <c r="H83" s="166">
        <f t="shared" si="169"/>
        <v>0</v>
      </c>
      <c r="I83" s="166">
        <f t="shared" si="169"/>
        <v>0</v>
      </c>
      <c r="J83" s="166">
        <f t="shared" si="169"/>
        <v>0</v>
      </c>
      <c r="K83" s="166">
        <f t="shared" si="169"/>
        <v>0</v>
      </c>
      <c r="L83" s="166" t="s">
        <v>138</v>
      </c>
      <c r="M83" s="169" t="s">
        <v>134</v>
      </c>
      <c r="N83" s="178"/>
      <c r="O83" s="186"/>
      <c r="P83" s="186"/>
      <c r="Q83" s="186"/>
      <c r="R83" s="186"/>
      <c r="S83" s="186"/>
      <c r="T83" s="186"/>
      <c r="U83" s="186"/>
      <c r="V83" s="186"/>
      <c r="W83" s="186"/>
    </row>
    <row r="84" spans="1:23" ht="15.6" x14ac:dyDescent="0.3">
      <c r="A84" s="208"/>
      <c r="B84" s="137">
        <v>1</v>
      </c>
      <c r="C84" s="138">
        <v>0</v>
      </c>
      <c r="D84" s="138">
        <v>0</v>
      </c>
      <c r="E84" s="138">
        <v>0</v>
      </c>
      <c r="F84" s="138">
        <v>0</v>
      </c>
      <c r="G84" s="138">
        <v>0</v>
      </c>
      <c r="H84" s="138">
        <v>0</v>
      </c>
      <c r="I84" s="138">
        <v>0</v>
      </c>
      <c r="J84" s="138">
        <v>0</v>
      </c>
      <c r="K84" s="138">
        <v>0</v>
      </c>
      <c r="L84" s="149">
        <f t="shared" ref="L84:L98" si="170">SUM(C84:K84)</f>
        <v>0</v>
      </c>
      <c r="M84" s="109"/>
      <c r="N84" s="178"/>
      <c r="O84" s="187">
        <f t="shared" ref="O84:T84" si="171">$B84*C84</f>
        <v>0</v>
      </c>
      <c r="P84" s="187">
        <f t="shared" si="171"/>
        <v>0</v>
      </c>
      <c r="Q84" s="187">
        <f t="shared" si="171"/>
        <v>0</v>
      </c>
      <c r="R84" s="187">
        <f t="shared" si="171"/>
        <v>0</v>
      </c>
      <c r="S84" s="187">
        <f t="shared" si="171"/>
        <v>0</v>
      </c>
      <c r="T84" s="187">
        <f t="shared" si="171"/>
        <v>0</v>
      </c>
      <c r="U84" s="187">
        <f t="shared" ref="U84:V98" si="172">$B84*I84</f>
        <v>0</v>
      </c>
      <c r="V84" s="187">
        <f t="shared" si="172"/>
        <v>0</v>
      </c>
      <c r="W84" s="187">
        <f t="shared" ref="W84" si="173">$B84*K84</f>
        <v>0</v>
      </c>
    </row>
    <row r="85" spans="1:23" ht="15.6" x14ac:dyDescent="0.3">
      <c r="A85" s="208"/>
      <c r="B85" s="137"/>
      <c r="C85" s="138">
        <v>0</v>
      </c>
      <c r="D85" s="138">
        <v>0</v>
      </c>
      <c r="E85" s="138">
        <v>0</v>
      </c>
      <c r="F85" s="138">
        <v>0</v>
      </c>
      <c r="G85" s="138">
        <v>0</v>
      </c>
      <c r="H85" s="138">
        <v>0</v>
      </c>
      <c r="I85" s="138">
        <v>0</v>
      </c>
      <c r="J85" s="138">
        <v>0</v>
      </c>
      <c r="K85" s="138">
        <v>0</v>
      </c>
      <c r="L85" s="149">
        <f t="shared" si="170"/>
        <v>0</v>
      </c>
      <c r="M85" s="109"/>
      <c r="N85" s="178"/>
      <c r="O85" s="187">
        <f t="shared" ref="O85:O94" si="174">$B85*C85</f>
        <v>0</v>
      </c>
      <c r="P85" s="187">
        <f t="shared" ref="P85:P94" si="175">$B85*D85</f>
        <v>0</v>
      </c>
      <c r="Q85" s="187">
        <f t="shared" ref="Q85:Q94" si="176">$B85*E85</f>
        <v>0</v>
      </c>
      <c r="R85" s="187">
        <f t="shared" ref="R85:R94" si="177">$B85*F85</f>
        <v>0</v>
      </c>
      <c r="S85" s="187">
        <f t="shared" ref="S85:S94" si="178">$B85*G85</f>
        <v>0</v>
      </c>
      <c r="T85" s="187">
        <f t="shared" ref="T85:T94" si="179">$B85*H85</f>
        <v>0</v>
      </c>
      <c r="U85" s="187">
        <f t="shared" si="172"/>
        <v>0</v>
      </c>
      <c r="V85" s="187">
        <f t="shared" si="172"/>
        <v>0</v>
      </c>
      <c r="W85" s="187">
        <f t="shared" ref="W85:W94" si="180">$B85*K85</f>
        <v>0</v>
      </c>
    </row>
    <row r="86" spans="1:23" ht="15.6" x14ac:dyDescent="0.3">
      <c r="A86" s="208"/>
      <c r="B86" s="137"/>
      <c r="C86" s="138">
        <v>0</v>
      </c>
      <c r="D86" s="138">
        <v>0</v>
      </c>
      <c r="E86" s="138">
        <v>0</v>
      </c>
      <c r="F86" s="138">
        <v>0</v>
      </c>
      <c r="G86" s="138">
        <v>0</v>
      </c>
      <c r="H86" s="138">
        <v>0</v>
      </c>
      <c r="I86" s="138">
        <v>0</v>
      </c>
      <c r="J86" s="138">
        <v>0</v>
      </c>
      <c r="K86" s="138">
        <v>0</v>
      </c>
      <c r="L86" s="149">
        <f t="shared" si="170"/>
        <v>0</v>
      </c>
      <c r="M86" s="109"/>
      <c r="N86" s="178"/>
      <c r="O86" s="187">
        <f t="shared" si="174"/>
        <v>0</v>
      </c>
      <c r="P86" s="187">
        <f t="shared" si="175"/>
        <v>0</v>
      </c>
      <c r="Q86" s="187">
        <f t="shared" si="176"/>
        <v>0</v>
      </c>
      <c r="R86" s="187">
        <f t="shared" si="177"/>
        <v>0</v>
      </c>
      <c r="S86" s="187">
        <f t="shared" si="178"/>
        <v>0</v>
      </c>
      <c r="T86" s="187">
        <f t="shared" si="179"/>
        <v>0</v>
      </c>
      <c r="U86" s="187">
        <f t="shared" si="172"/>
        <v>0</v>
      </c>
      <c r="V86" s="187">
        <f t="shared" si="172"/>
        <v>0</v>
      </c>
      <c r="W86" s="187">
        <f t="shared" si="180"/>
        <v>0</v>
      </c>
    </row>
    <row r="87" spans="1:23" ht="15.6" x14ac:dyDescent="0.3">
      <c r="A87" s="208"/>
      <c r="B87" s="137"/>
      <c r="C87" s="138">
        <v>0</v>
      </c>
      <c r="D87" s="138">
        <v>0</v>
      </c>
      <c r="E87" s="138">
        <v>0</v>
      </c>
      <c r="F87" s="138">
        <v>0</v>
      </c>
      <c r="G87" s="138">
        <v>0</v>
      </c>
      <c r="H87" s="138">
        <v>0</v>
      </c>
      <c r="I87" s="138">
        <v>0</v>
      </c>
      <c r="J87" s="138">
        <v>0</v>
      </c>
      <c r="K87" s="138">
        <v>0</v>
      </c>
      <c r="L87" s="149">
        <f t="shared" si="170"/>
        <v>0</v>
      </c>
      <c r="M87" s="109"/>
      <c r="N87" s="178"/>
      <c r="O87" s="187">
        <f t="shared" si="174"/>
        <v>0</v>
      </c>
      <c r="P87" s="187">
        <f t="shared" si="175"/>
        <v>0</v>
      </c>
      <c r="Q87" s="187">
        <f t="shared" si="176"/>
        <v>0</v>
      </c>
      <c r="R87" s="187">
        <f t="shared" si="177"/>
        <v>0</v>
      </c>
      <c r="S87" s="187">
        <f t="shared" si="178"/>
        <v>0</v>
      </c>
      <c r="T87" s="187">
        <f t="shared" si="179"/>
        <v>0</v>
      </c>
      <c r="U87" s="187">
        <f t="shared" si="172"/>
        <v>0</v>
      </c>
      <c r="V87" s="187">
        <f t="shared" si="172"/>
        <v>0</v>
      </c>
      <c r="W87" s="187">
        <f t="shared" si="180"/>
        <v>0</v>
      </c>
    </row>
    <row r="88" spans="1:23" ht="15.6" x14ac:dyDescent="0.3">
      <c r="A88" s="208"/>
      <c r="B88" s="137"/>
      <c r="C88" s="138">
        <v>0</v>
      </c>
      <c r="D88" s="138">
        <v>0</v>
      </c>
      <c r="E88" s="138">
        <v>0</v>
      </c>
      <c r="F88" s="138">
        <v>0</v>
      </c>
      <c r="G88" s="138">
        <v>0</v>
      </c>
      <c r="H88" s="138">
        <v>0</v>
      </c>
      <c r="I88" s="138">
        <v>0</v>
      </c>
      <c r="J88" s="138">
        <v>0</v>
      </c>
      <c r="K88" s="138">
        <v>0</v>
      </c>
      <c r="L88" s="149">
        <f t="shared" ref="L88:L91" si="181">SUM(C88:K88)</f>
        <v>0</v>
      </c>
      <c r="M88" s="109"/>
      <c r="N88" s="178"/>
      <c r="O88" s="187">
        <f t="shared" ref="O88:O91" si="182">$B88*C88</f>
        <v>0</v>
      </c>
      <c r="P88" s="187">
        <f t="shared" ref="P88:P91" si="183">$B88*D88</f>
        <v>0</v>
      </c>
      <c r="Q88" s="187">
        <f t="shared" ref="Q88:Q91" si="184">$B88*E88</f>
        <v>0</v>
      </c>
      <c r="R88" s="187">
        <f t="shared" ref="R88:R91" si="185">$B88*F88</f>
        <v>0</v>
      </c>
      <c r="S88" s="187">
        <f t="shared" ref="S88:S91" si="186">$B88*G88</f>
        <v>0</v>
      </c>
      <c r="T88" s="187">
        <f t="shared" ref="T88:T91" si="187">$B88*H88</f>
        <v>0</v>
      </c>
      <c r="U88" s="187">
        <f t="shared" ref="U88:U91" si="188">$B88*I88</f>
        <v>0</v>
      </c>
      <c r="V88" s="187">
        <f t="shared" ref="V88:V91" si="189">$B88*J88</f>
        <v>0</v>
      </c>
      <c r="W88" s="187">
        <f t="shared" ref="W88:W91" si="190">$B88*K88</f>
        <v>0</v>
      </c>
    </row>
    <row r="89" spans="1:23" ht="15.6" x14ac:dyDescent="0.3">
      <c r="A89" s="208"/>
      <c r="B89" s="137"/>
      <c r="C89" s="138">
        <v>0</v>
      </c>
      <c r="D89" s="138">
        <v>0</v>
      </c>
      <c r="E89" s="138">
        <v>0</v>
      </c>
      <c r="F89" s="138">
        <v>0</v>
      </c>
      <c r="G89" s="138">
        <v>0</v>
      </c>
      <c r="H89" s="138">
        <v>0</v>
      </c>
      <c r="I89" s="138">
        <v>0</v>
      </c>
      <c r="J89" s="138">
        <v>0</v>
      </c>
      <c r="K89" s="138">
        <v>0</v>
      </c>
      <c r="L89" s="149">
        <f t="shared" si="181"/>
        <v>0</v>
      </c>
      <c r="M89" s="109"/>
      <c r="N89" s="178"/>
      <c r="O89" s="187">
        <f t="shared" si="182"/>
        <v>0</v>
      </c>
      <c r="P89" s="187">
        <f t="shared" si="183"/>
        <v>0</v>
      </c>
      <c r="Q89" s="187">
        <f t="shared" si="184"/>
        <v>0</v>
      </c>
      <c r="R89" s="187">
        <f t="shared" si="185"/>
        <v>0</v>
      </c>
      <c r="S89" s="187">
        <f t="shared" si="186"/>
        <v>0</v>
      </c>
      <c r="T89" s="187">
        <f t="shared" si="187"/>
        <v>0</v>
      </c>
      <c r="U89" s="187">
        <f t="shared" si="188"/>
        <v>0</v>
      </c>
      <c r="V89" s="187">
        <f t="shared" si="189"/>
        <v>0</v>
      </c>
      <c r="W89" s="187">
        <f t="shared" si="190"/>
        <v>0</v>
      </c>
    </row>
    <row r="90" spans="1:23" ht="15.6" x14ac:dyDescent="0.3">
      <c r="A90" s="208"/>
      <c r="B90" s="137"/>
      <c r="C90" s="138">
        <v>0</v>
      </c>
      <c r="D90" s="138">
        <v>0</v>
      </c>
      <c r="E90" s="138">
        <v>0</v>
      </c>
      <c r="F90" s="138">
        <v>0</v>
      </c>
      <c r="G90" s="138">
        <v>0</v>
      </c>
      <c r="H90" s="138">
        <v>0</v>
      </c>
      <c r="I90" s="138">
        <v>0</v>
      </c>
      <c r="J90" s="138">
        <v>0</v>
      </c>
      <c r="K90" s="138">
        <v>0</v>
      </c>
      <c r="L90" s="149">
        <f t="shared" si="181"/>
        <v>0</v>
      </c>
      <c r="M90" s="109"/>
      <c r="N90" s="178"/>
      <c r="O90" s="187">
        <f t="shared" si="182"/>
        <v>0</v>
      </c>
      <c r="P90" s="187">
        <f t="shared" si="183"/>
        <v>0</v>
      </c>
      <c r="Q90" s="187">
        <f t="shared" si="184"/>
        <v>0</v>
      </c>
      <c r="R90" s="187">
        <f t="shared" si="185"/>
        <v>0</v>
      </c>
      <c r="S90" s="187">
        <f t="shared" si="186"/>
        <v>0</v>
      </c>
      <c r="T90" s="187">
        <f t="shared" si="187"/>
        <v>0</v>
      </c>
      <c r="U90" s="187">
        <f t="shared" si="188"/>
        <v>0</v>
      </c>
      <c r="V90" s="187">
        <f t="shared" si="189"/>
        <v>0</v>
      </c>
      <c r="W90" s="187">
        <f t="shared" si="190"/>
        <v>0</v>
      </c>
    </row>
    <row r="91" spans="1:23" ht="15.6" x14ac:dyDescent="0.3">
      <c r="A91" s="208"/>
      <c r="B91" s="137"/>
      <c r="C91" s="138">
        <v>0</v>
      </c>
      <c r="D91" s="138">
        <v>0</v>
      </c>
      <c r="E91" s="138">
        <v>0</v>
      </c>
      <c r="F91" s="138">
        <v>0</v>
      </c>
      <c r="G91" s="138">
        <v>0</v>
      </c>
      <c r="H91" s="138">
        <v>0</v>
      </c>
      <c r="I91" s="138">
        <v>0</v>
      </c>
      <c r="J91" s="138">
        <v>0</v>
      </c>
      <c r="K91" s="138">
        <v>0</v>
      </c>
      <c r="L91" s="149">
        <f t="shared" si="181"/>
        <v>0</v>
      </c>
      <c r="M91" s="109"/>
      <c r="N91" s="178"/>
      <c r="O91" s="187">
        <f t="shared" si="182"/>
        <v>0</v>
      </c>
      <c r="P91" s="187">
        <f t="shared" si="183"/>
        <v>0</v>
      </c>
      <c r="Q91" s="187">
        <f t="shared" si="184"/>
        <v>0</v>
      </c>
      <c r="R91" s="187">
        <f t="shared" si="185"/>
        <v>0</v>
      </c>
      <c r="S91" s="187">
        <f t="shared" si="186"/>
        <v>0</v>
      </c>
      <c r="T91" s="187">
        <f t="shared" si="187"/>
        <v>0</v>
      </c>
      <c r="U91" s="187">
        <f t="shared" si="188"/>
        <v>0</v>
      </c>
      <c r="V91" s="187">
        <f t="shared" si="189"/>
        <v>0</v>
      </c>
      <c r="W91" s="187">
        <f t="shared" si="190"/>
        <v>0</v>
      </c>
    </row>
    <row r="92" spans="1:23" ht="15.6" x14ac:dyDescent="0.3">
      <c r="A92" s="208"/>
      <c r="B92" s="137"/>
      <c r="C92" s="138">
        <v>0</v>
      </c>
      <c r="D92" s="138">
        <v>0</v>
      </c>
      <c r="E92" s="138">
        <v>0</v>
      </c>
      <c r="F92" s="138">
        <v>0</v>
      </c>
      <c r="G92" s="138">
        <v>0</v>
      </c>
      <c r="H92" s="138">
        <v>0</v>
      </c>
      <c r="I92" s="138">
        <v>0</v>
      </c>
      <c r="J92" s="138">
        <v>0</v>
      </c>
      <c r="K92" s="138">
        <v>0</v>
      </c>
      <c r="L92" s="149">
        <f t="shared" si="170"/>
        <v>0</v>
      </c>
      <c r="M92" s="109"/>
      <c r="N92" s="178"/>
      <c r="O92" s="187">
        <f t="shared" si="174"/>
        <v>0</v>
      </c>
      <c r="P92" s="187">
        <f t="shared" si="175"/>
        <v>0</v>
      </c>
      <c r="Q92" s="187">
        <f t="shared" si="176"/>
        <v>0</v>
      </c>
      <c r="R92" s="187">
        <f t="shared" si="177"/>
        <v>0</v>
      </c>
      <c r="S92" s="187">
        <f t="shared" si="178"/>
        <v>0</v>
      </c>
      <c r="T92" s="187">
        <f t="shared" si="179"/>
        <v>0</v>
      </c>
      <c r="U92" s="187">
        <f t="shared" si="172"/>
        <v>0</v>
      </c>
      <c r="V92" s="187">
        <f t="shared" si="172"/>
        <v>0</v>
      </c>
      <c r="W92" s="187">
        <f t="shared" si="180"/>
        <v>0</v>
      </c>
    </row>
    <row r="93" spans="1:23" ht="15.6" x14ac:dyDescent="0.3">
      <c r="A93" s="208"/>
      <c r="B93" s="137"/>
      <c r="C93" s="138">
        <v>0</v>
      </c>
      <c r="D93" s="138">
        <v>0</v>
      </c>
      <c r="E93" s="138">
        <v>0</v>
      </c>
      <c r="F93" s="138">
        <v>0</v>
      </c>
      <c r="G93" s="138">
        <v>0</v>
      </c>
      <c r="H93" s="138">
        <v>0</v>
      </c>
      <c r="I93" s="138">
        <v>0</v>
      </c>
      <c r="J93" s="138">
        <v>0</v>
      </c>
      <c r="K93" s="138">
        <v>0</v>
      </c>
      <c r="L93" s="149">
        <f t="shared" si="170"/>
        <v>0</v>
      </c>
      <c r="M93" s="109"/>
      <c r="N93" s="178"/>
      <c r="O93" s="187">
        <f t="shared" si="174"/>
        <v>0</v>
      </c>
      <c r="P93" s="187">
        <f t="shared" si="175"/>
        <v>0</v>
      </c>
      <c r="Q93" s="187">
        <f t="shared" si="176"/>
        <v>0</v>
      </c>
      <c r="R93" s="187">
        <f t="shared" si="177"/>
        <v>0</v>
      </c>
      <c r="S93" s="187">
        <f t="shared" si="178"/>
        <v>0</v>
      </c>
      <c r="T93" s="187">
        <f t="shared" si="179"/>
        <v>0</v>
      </c>
      <c r="U93" s="187">
        <f t="shared" si="172"/>
        <v>0</v>
      </c>
      <c r="V93" s="187">
        <f t="shared" si="172"/>
        <v>0</v>
      </c>
      <c r="W93" s="187">
        <f t="shared" si="180"/>
        <v>0</v>
      </c>
    </row>
    <row r="94" spans="1:23" ht="15.6" x14ac:dyDescent="0.3">
      <c r="A94" s="208"/>
      <c r="B94" s="137"/>
      <c r="C94" s="138">
        <v>0</v>
      </c>
      <c r="D94" s="138">
        <v>0</v>
      </c>
      <c r="E94" s="138">
        <v>0</v>
      </c>
      <c r="F94" s="138">
        <v>0</v>
      </c>
      <c r="G94" s="138">
        <v>0</v>
      </c>
      <c r="H94" s="138">
        <v>0</v>
      </c>
      <c r="I94" s="138">
        <v>0</v>
      </c>
      <c r="J94" s="138">
        <v>0</v>
      </c>
      <c r="K94" s="138">
        <v>0</v>
      </c>
      <c r="L94" s="149">
        <f t="shared" si="170"/>
        <v>0</v>
      </c>
      <c r="M94" s="109"/>
      <c r="N94" s="178"/>
      <c r="O94" s="187">
        <f t="shared" si="174"/>
        <v>0</v>
      </c>
      <c r="P94" s="187">
        <f t="shared" si="175"/>
        <v>0</v>
      </c>
      <c r="Q94" s="187">
        <f t="shared" si="176"/>
        <v>0</v>
      </c>
      <c r="R94" s="187">
        <f t="shared" si="177"/>
        <v>0</v>
      </c>
      <c r="S94" s="187">
        <f t="shared" si="178"/>
        <v>0</v>
      </c>
      <c r="T94" s="187">
        <f t="shared" si="179"/>
        <v>0</v>
      </c>
      <c r="U94" s="187">
        <f t="shared" si="172"/>
        <v>0</v>
      </c>
      <c r="V94" s="187">
        <f t="shared" si="172"/>
        <v>0</v>
      </c>
      <c r="W94" s="187">
        <f t="shared" si="180"/>
        <v>0</v>
      </c>
    </row>
    <row r="95" spans="1:23" ht="15.6" x14ac:dyDescent="0.3">
      <c r="A95" s="208"/>
      <c r="B95" s="137"/>
      <c r="C95" s="138">
        <v>0</v>
      </c>
      <c r="D95" s="138">
        <v>0</v>
      </c>
      <c r="E95" s="138">
        <v>0</v>
      </c>
      <c r="F95" s="138">
        <v>0</v>
      </c>
      <c r="G95" s="138">
        <v>0</v>
      </c>
      <c r="H95" s="138">
        <v>0</v>
      </c>
      <c r="I95" s="138">
        <v>0</v>
      </c>
      <c r="J95" s="138">
        <v>0</v>
      </c>
      <c r="K95" s="138">
        <v>0</v>
      </c>
      <c r="L95" s="149">
        <f t="shared" si="170"/>
        <v>0</v>
      </c>
      <c r="M95" s="109"/>
      <c r="N95" s="178"/>
      <c r="O95" s="187">
        <f t="shared" ref="O95:T98" si="191">$B95*C95</f>
        <v>0</v>
      </c>
      <c r="P95" s="187">
        <f t="shared" si="191"/>
        <v>0</v>
      </c>
      <c r="Q95" s="187">
        <f t="shared" si="191"/>
        <v>0</v>
      </c>
      <c r="R95" s="187">
        <f t="shared" si="191"/>
        <v>0</v>
      </c>
      <c r="S95" s="187">
        <f t="shared" si="191"/>
        <v>0</v>
      </c>
      <c r="T95" s="187">
        <f t="shared" si="191"/>
        <v>0</v>
      </c>
      <c r="U95" s="187">
        <f t="shared" si="172"/>
        <v>0</v>
      </c>
      <c r="V95" s="187">
        <f t="shared" si="172"/>
        <v>0</v>
      </c>
      <c r="W95" s="187">
        <f t="shared" ref="W95:W98" si="192">$B95*K95</f>
        <v>0</v>
      </c>
    </row>
    <row r="96" spans="1:23" ht="15.6" x14ac:dyDescent="0.3">
      <c r="A96" s="208"/>
      <c r="B96" s="137"/>
      <c r="C96" s="138">
        <v>0</v>
      </c>
      <c r="D96" s="138">
        <v>0</v>
      </c>
      <c r="E96" s="138">
        <v>0</v>
      </c>
      <c r="F96" s="138">
        <v>0</v>
      </c>
      <c r="G96" s="138">
        <v>0</v>
      </c>
      <c r="H96" s="138">
        <v>0</v>
      </c>
      <c r="I96" s="138">
        <v>0</v>
      </c>
      <c r="J96" s="138">
        <v>0</v>
      </c>
      <c r="K96" s="138">
        <v>0</v>
      </c>
      <c r="L96" s="149">
        <f t="shared" si="170"/>
        <v>0</v>
      </c>
      <c r="M96" s="109"/>
      <c r="N96" s="178"/>
      <c r="O96" s="187">
        <f t="shared" si="191"/>
        <v>0</v>
      </c>
      <c r="P96" s="187">
        <f t="shared" si="191"/>
        <v>0</v>
      </c>
      <c r="Q96" s="187">
        <f t="shared" si="191"/>
        <v>0</v>
      </c>
      <c r="R96" s="187">
        <f t="shared" si="191"/>
        <v>0</v>
      </c>
      <c r="S96" s="187">
        <f t="shared" si="191"/>
        <v>0</v>
      </c>
      <c r="T96" s="187">
        <f t="shared" si="191"/>
        <v>0</v>
      </c>
      <c r="U96" s="187">
        <f t="shared" si="172"/>
        <v>0</v>
      </c>
      <c r="V96" s="187">
        <f t="shared" si="172"/>
        <v>0</v>
      </c>
      <c r="W96" s="187">
        <f t="shared" si="192"/>
        <v>0</v>
      </c>
    </row>
    <row r="97" spans="1:24" ht="15.6" x14ac:dyDescent="0.3">
      <c r="A97" s="208"/>
      <c r="B97" s="137"/>
      <c r="C97" s="138">
        <v>0</v>
      </c>
      <c r="D97" s="138">
        <v>0</v>
      </c>
      <c r="E97" s="138">
        <v>0</v>
      </c>
      <c r="F97" s="138">
        <v>0</v>
      </c>
      <c r="G97" s="138">
        <v>0</v>
      </c>
      <c r="H97" s="138">
        <v>0</v>
      </c>
      <c r="I97" s="138">
        <v>0</v>
      </c>
      <c r="J97" s="138">
        <v>0</v>
      </c>
      <c r="K97" s="138">
        <v>0</v>
      </c>
      <c r="L97" s="149">
        <f t="shared" si="170"/>
        <v>0</v>
      </c>
      <c r="M97" s="109"/>
      <c r="N97" s="178"/>
      <c r="O97" s="187">
        <f t="shared" si="191"/>
        <v>0</v>
      </c>
      <c r="P97" s="187">
        <f t="shared" si="191"/>
        <v>0</v>
      </c>
      <c r="Q97" s="187">
        <f t="shared" si="191"/>
        <v>0</v>
      </c>
      <c r="R97" s="187">
        <f t="shared" si="191"/>
        <v>0</v>
      </c>
      <c r="S97" s="187">
        <f t="shared" si="191"/>
        <v>0</v>
      </c>
      <c r="T97" s="187">
        <f t="shared" si="191"/>
        <v>0</v>
      </c>
      <c r="U97" s="187">
        <f t="shared" si="172"/>
        <v>0</v>
      </c>
      <c r="V97" s="187">
        <f t="shared" si="172"/>
        <v>0</v>
      </c>
      <c r="W97" s="187">
        <f t="shared" si="192"/>
        <v>0</v>
      </c>
    </row>
    <row r="98" spans="1:24" ht="15.6" x14ac:dyDescent="0.3">
      <c r="A98" s="208"/>
      <c r="B98" s="137"/>
      <c r="C98" s="138">
        <v>0</v>
      </c>
      <c r="D98" s="138">
        <v>0</v>
      </c>
      <c r="E98" s="138">
        <v>0</v>
      </c>
      <c r="F98" s="138">
        <v>0</v>
      </c>
      <c r="G98" s="138">
        <v>0</v>
      </c>
      <c r="H98" s="138">
        <v>0</v>
      </c>
      <c r="I98" s="138">
        <v>0</v>
      </c>
      <c r="J98" s="138">
        <v>0</v>
      </c>
      <c r="K98" s="138">
        <v>0</v>
      </c>
      <c r="L98" s="149">
        <f t="shared" si="170"/>
        <v>0</v>
      </c>
      <c r="M98" s="109"/>
      <c r="N98" s="178"/>
      <c r="O98" s="187">
        <f t="shared" si="191"/>
        <v>0</v>
      </c>
      <c r="P98" s="187">
        <f t="shared" si="191"/>
        <v>0</v>
      </c>
      <c r="Q98" s="187">
        <f t="shared" si="191"/>
        <v>0</v>
      </c>
      <c r="R98" s="187">
        <f t="shared" si="191"/>
        <v>0</v>
      </c>
      <c r="S98" s="187">
        <f t="shared" si="191"/>
        <v>0</v>
      </c>
      <c r="T98" s="187">
        <f t="shared" si="191"/>
        <v>0</v>
      </c>
      <c r="U98" s="187">
        <f t="shared" si="172"/>
        <v>0</v>
      </c>
      <c r="V98" s="187">
        <f t="shared" si="172"/>
        <v>0</v>
      </c>
      <c r="W98" s="187">
        <f t="shared" si="192"/>
        <v>0</v>
      </c>
    </row>
    <row r="99" spans="1:24" ht="3" customHeight="1" x14ac:dyDescent="0.3">
      <c r="B99" s="139"/>
      <c r="C99" s="139"/>
      <c r="D99" s="139"/>
      <c r="E99" s="139"/>
      <c r="F99" s="139"/>
      <c r="G99" s="139"/>
      <c r="H99" s="139"/>
      <c r="I99" s="139"/>
      <c r="J99" s="139"/>
      <c r="K99" s="139"/>
      <c r="L99" s="139"/>
      <c r="M99" s="126"/>
      <c r="N99" s="178"/>
      <c r="O99" s="174"/>
      <c r="P99" s="174"/>
      <c r="Q99" s="174"/>
      <c r="R99" s="174"/>
      <c r="S99" s="174"/>
      <c r="T99" s="174"/>
      <c r="U99" s="174"/>
      <c r="V99" s="174"/>
      <c r="W99" s="174"/>
    </row>
    <row r="100" spans="1:24" ht="15.6" x14ac:dyDescent="0.3">
      <c r="A100" s="209" t="s">
        <v>132</v>
      </c>
      <c r="B100" s="140">
        <f>SUM(B84:B99)</f>
        <v>1</v>
      </c>
      <c r="C100" s="141">
        <f t="shared" ref="C100:H100" si="193">SUM(O84:O98)</f>
        <v>0</v>
      </c>
      <c r="D100" s="141">
        <f t="shared" si="193"/>
        <v>0</v>
      </c>
      <c r="E100" s="141">
        <f t="shared" si="193"/>
        <v>0</v>
      </c>
      <c r="F100" s="141">
        <f t="shared" si="193"/>
        <v>0</v>
      </c>
      <c r="G100" s="141">
        <f t="shared" si="193"/>
        <v>0</v>
      </c>
      <c r="H100" s="141">
        <f t="shared" si="193"/>
        <v>0</v>
      </c>
      <c r="I100" s="141">
        <f t="shared" ref="I100:J100" si="194">SUM(W84:W98)</f>
        <v>0</v>
      </c>
      <c r="J100" s="141">
        <f t="shared" si="194"/>
        <v>0</v>
      </c>
      <c r="K100" s="141">
        <f t="shared" ref="K100" si="195">SUM(W84:W98)</f>
        <v>0</v>
      </c>
      <c r="L100" s="141"/>
      <c r="M100" s="109"/>
      <c r="N100" s="178"/>
      <c r="O100" s="180"/>
      <c r="P100" s="180"/>
      <c r="Q100" s="180"/>
      <c r="R100" s="180"/>
      <c r="S100" s="180"/>
      <c r="T100" s="180"/>
      <c r="U100" s="200"/>
      <c r="V100" s="200"/>
      <c r="W100" s="180"/>
    </row>
    <row r="101" spans="1:24" x14ac:dyDescent="0.3">
      <c r="B101" s="139"/>
      <c r="C101" s="142">
        <f>C100/$B100</f>
        <v>0</v>
      </c>
      <c r="D101" s="142">
        <f t="shared" ref="D101:G101" si="196">D100/$B100</f>
        <v>0</v>
      </c>
      <c r="E101" s="142">
        <f t="shared" si="196"/>
        <v>0</v>
      </c>
      <c r="F101" s="142">
        <f t="shared" si="196"/>
        <v>0</v>
      </c>
      <c r="G101" s="142">
        <f t="shared" si="196"/>
        <v>0</v>
      </c>
      <c r="H101" s="142">
        <f t="shared" ref="H101:K101" si="197">H100/$B100</f>
        <v>0</v>
      </c>
      <c r="I101" s="142">
        <f t="shared" ref="I101:J101" si="198">I100/$B100</f>
        <v>0</v>
      </c>
      <c r="J101" s="142">
        <f t="shared" si="198"/>
        <v>0</v>
      </c>
      <c r="K101" s="142">
        <f t="shared" si="197"/>
        <v>0</v>
      </c>
      <c r="L101" s="142"/>
      <c r="M101" s="126"/>
      <c r="N101" s="178"/>
      <c r="O101" s="183"/>
      <c r="P101" s="183"/>
      <c r="Q101" s="183"/>
      <c r="R101" s="183"/>
      <c r="S101" s="183"/>
      <c r="T101" s="183"/>
      <c r="U101" s="183"/>
      <c r="V101" s="183"/>
      <c r="W101" s="183"/>
    </row>
    <row r="102" spans="1:24" x14ac:dyDescent="0.3">
      <c r="A102" s="212"/>
      <c r="B102" s="146"/>
      <c r="C102" s="146"/>
      <c r="D102" s="146"/>
      <c r="E102" s="146"/>
      <c r="F102" s="146"/>
      <c r="G102" s="146"/>
      <c r="H102" s="146"/>
      <c r="I102" s="146"/>
      <c r="J102" s="146"/>
      <c r="K102" s="146"/>
      <c r="L102" s="146"/>
      <c r="M102" s="106"/>
      <c r="N102" s="178"/>
      <c r="O102" s="188"/>
      <c r="P102" s="188"/>
      <c r="Q102" s="188"/>
      <c r="R102" s="188"/>
      <c r="S102" s="188"/>
      <c r="T102" s="188"/>
      <c r="U102" s="188"/>
      <c r="V102" s="188"/>
      <c r="W102" s="188"/>
    </row>
    <row r="103" spans="1:24" ht="27.6" x14ac:dyDescent="0.3">
      <c r="A103" s="170">
        <v>6</v>
      </c>
      <c r="B103" s="165" t="s">
        <v>37</v>
      </c>
      <c r="C103" s="166" t="str">
        <f>C$3</f>
        <v>staff type 1</v>
      </c>
      <c r="D103" s="166" t="str">
        <f t="shared" ref="D103:K103" si="199">D$3</f>
        <v>staff type 2</v>
      </c>
      <c r="E103" s="166">
        <f t="shared" si="199"/>
        <v>0</v>
      </c>
      <c r="F103" s="166">
        <f t="shared" si="199"/>
        <v>0</v>
      </c>
      <c r="G103" s="166">
        <f t="shared" si="199"/>
        <v>0</v>
      </c>
      <c r="H103" s="166">
        <f t="shared" si="199"/>
        <v>0</v>
      </c>
      <c r="I103" s="166">
        <f t="shared" si="199"/>
        <v>0</v>
      </c>
      <c r="J103" s="166">
        <f t="shared" si="199"/>
        <v>0</v>
      </c>
      <c r="K103" s="166">
        <f t="shared" si="199"/>
        <v>0</v>
      </c>
      <c r="L103" s="166" t="s">
        <v>138</v>
      </c>
      <c r="M103" s="169" t="s">
        <v>134</v>
      </c>
      <c r="N103" s="178"/>
      <c r="O103" s="189"/>
      <c r="P103" s="189"/>
      <c r="Q103" s="189"/>
      <c r="R103" s="189"/>
      <c r="S103" s="189"/>
      <c r="T103" s="189"/>
      <c r="U103" s="189"/>
      <c r="V103" s="189"/>
      <c r="W103" s="189"/>
    </row>
    <row r="104" spans="1:24" ht="15.6" x14ac:dyDescent="0.3">
      <c r="A104" s="208"/>
      <c r="B104" s="137">
        <v>1</v>
      </c>
      <c r="C104" s="138">
        <v>0</v>
      </c>
      <c r="D104" s="138">
        <v>0</v>
      </c>
      <c r="E104" s="138">
        <v>0</v>
      </c>
      <c r="F104" s="138">
        <v>0</v>
      </c>
      <c r="G104" s="138">
        <v>0</v>
      </c>
      <c r="H104" s="138">
        <v>0</v>
      </c>
      <c r="I104" s="138">
        <v>0</v>
      </c>
      <c r="J104" s="138">
        <v>0</v>
      </c>
      <c r="K104" s="138">
        <v>0</v>
      </c>
      <c r="L104" s="149">
        <f t="shared" ref="L104:L118" si="200">SUM(C104:K104)</f>
        <v>0</v>
      </c>
      <c r="M104" s="109"/>
      <c r="N104" s="178"/>
      <c r="O104" s="190">
        <f t="shared" ref="O104:T105" si="201">$B104*C104</f>
        <v>0</v>
      </c>
      <c r="P104" s="190">
        <f t="shared" si="201"/>
        <v>0</v>
      </c>
      <c r="Q104" s="190">
        <f t="shared" si="201"/>
        <v>0</v>
      </c>
      <c r="R104" s="190">
        <f t="shared" si="201"/>
        <v>0</v>
      </c>
      <c r="S104" s="190">
        <f t="shared" si="201"/>
        <v>0</v>
      </c>
      <c r="T104" s="190">
        <f t="shared" si="201"/>
        <v>0</v>
      </c>
      <c r="U104" s="190">
        <f t="shared" ref="U104:V118" si="202">$B104*I104</f>
        <v>0</v>
      </c>
      <c r="V104" s="190">
        <f t="shared" si="202"/>
        <v>0</v>
      </c>
      <c r="W104" s="190">
        <f t="shared" ref="W104:W105" si="203">$B104*K104</f>
        <v>0</v>
      </c>
    </row>
    <row r="105" spans="1:24" ht="15.6" x14ac:dyDescent="0.3">
      <c r="A105" s="208"/>
      <c r="B105" s="148"/>
      <c r="C105" s="149">
        <v>0</v>
      </c>
      <c r="D105" s="149">
        <v>0</v>
      </c>
      <c r="E105" s="149">
        <v>0</v>
      </c>
      <c r="F105" s="149">
        <v>0</v>
      </c>
      <c r="G105" s="138">
        <v>0</v>
      </c>
      <c r="H105" s="138">
        <v>0</v>
      </c>
      <c r="I105" s="138">
        <v>0</v>
      </c>
      <c r="J105" s="138">
        <v>0</v>
      </c>
      <c r="K105" s="138">
        <v>0</v>
      </c>
      <c r="L105" s="149">
        <f t="shared" si="200"/>
        <v>0</v>
      </c>
      <c r="M105" s="127"/>
      <c r="N105" s="191"/>
      <c r="O105" s="190">
        <f t="shared" si="201"/>
        <v>0</v>
      </c>
      <c r="P105" s="190">
        <f t="shared" si="201"/>
        <v>0</v>
      </c>
      <c r="Q105" s="190">
        <f t="shared" si="201"/>
        <v>0</v>
      </c>
      <c r="R105" s="190">
        <f t="shared" si="201"/>
        <v>0</v>
      </c>
      <c r="S105" s="190">
        <f t="shared" si="201"/>
        <v>0</v>
      </c>
      <c r="T105" s="190">
        <f t="shared" si="201"/>
        <v>0</v>
      </c>
      <c r="U105" s="190">
        <f t="shared" si="202"/>
        <v>0</v>
      </c>
      <c r="V105" s="190">
        <f t="shared" si="202"/>
        <v>0</v>
      </c>
      <c r="W105" s="190">
        <f t="shared" si="203"/>
        <v>0</v>
      </c>
      <c r="X105" s="105"/>
    </row>
    <row r="106" spans="1:24" ht="15.6" x14ac:dyDescent="0.3">
      <c r="A106" s="208"/>
      <c r="B106" s="137"/>
      <c r="C106" s="138">
        <v>0</v>
      </c>
      <c r="D106" s="138">
        <v>0</v>
      </c>
      <c r="E106" s="138">
        <v>0</v>
      </c>
      <c r="F106" s="138">
        <v>0</v>
      </c>
      <c r="G106" s="138">
        <v>0</v>
      </c>
      <c r="H106" s="138">
        <v>0</v>
      </c>
      <c r="I106" s="138">
        <v>0</v>
      </c>
      <c r="J106" s="138">
        <v>0</v>
      </c>
      <c r="K106" s="138">
        <v>0</v>
      </c>
      <c r="L106" s="149">
        <f t="shared" si="200"/>
        <v>0</v>
      </c>
      <c r="M106" s="109"/>
      <c r="N106" s="178"/>
      <c r="O106" s="190">
        <f t="shared" ref="O106:O112" si="204">$B106*C106</f>
        <v>0</v>
      </c>
      <c r="P106" s="190">
        <f t="shared" ref="P106:P112" si="205">$B106*D106</f>
        <v>0</v>
      </c>
      <c r="Q106" s="190">
        <f t="shared" ref="Q106:Q112" si="206">$B106*E106</f>
        <v>0</v>
      </c>
      <c r="R106" s="190">
        <f t="shared" ref="R106:R112" si="207">$B106*F106</f>
        <v>0</v>
      </c>
      <c r="S106" s="190">
        <f t="shared" ref="S106:S112" si="208">$B106*G106</f>
        <v>0</v>
      </c>
      <c r="T106" s="190">
        <f t="shared" ref="T106:T112" si="209">$B106*H106</f>
        <v>0</v>
      </c>
      <c r="U106" s="190">
        <f t="shared" si="202"/>
        <v>0</v>
      </c>
      <c r="V106" s="190">
        <f t="shared" si="202"/>
        <v>0</v>
      </c>
      <c r="W106" s="190">
        <f t="shared" ref="W106:W112" si="210">$B106*K106</f>
        <v>0</v>
      </c>
    </row>
    <row r="107" spans="1:24" ht="15.6" x14ac:dyDescent="0.3">
      <c r="A107" s="208"/>
      <c r="B107" s="137"/>
      <c r="C107" s="138">
        <v>0</v>
      </c>
      <c r="D107" s="138">
        <v>0</v>
      </c>
      <c r="E107" s="138">
        <v>0</v>
      </c>
      <c r="F107" s="138">
        <v>0</v>
      </c>
      <c r="G107" s="138">
        <v>0</v>
      </c>
      <c r="H107" s="138">
        <v>0</v>
      </c>
      <c r="I107" s="138">
        <v>0</v>
      </c>
      <c r="J107" s="138">
        <v>0</v>
      </c>
      <c r="K107" s="138">
        <v>0</v>
      </c>
      <c r="L107" s="149">
        <f t="shared" si="200"/>
        <v>0</v>
      </c>
      <c r="M107" s="109"/>
      <c r="N107" s="178"/>
      <c r="O107" s="190">
        <f t="shared" si="204"/>
        <v>0</v>
      </c>
      <c r="P107" s="190">
        <f t="shared" si="205"/>
        <v>0</v>
      </c>
      <c r="Q107" s="190">
        <f t="shared" si="206"/>
        <v>0</v>
      </c>
      <c r="R107" s="190">
        <f t="shared" si="207"/>
        <v>0</v>
      </c>
      <c r="S107" s="190">
        <f t="shared" si="208"/>
        <v>0</v>
      </c>
      <c r="T107" s="190">
        <f t="shared" si="209"/>
        <v>0</v>
      </c>
      <c r="U107" s="190">
        <f t="shared" si="202"/>
        <v>0</v>
      </c>
      <c r="V107" s="190">
        <f t="shared" si="202"/>
        <v>0</v>
      </c>
      <c r="W107" s="190">
        <f t="shared" si="210"/>
        <v>0</v>
      </c>
    </row>
    <row r="108" spans="1:24" ht="15.6" x14ac:dyDescent="0.3">
      <c r="A108" s="208"/>
      <c r="B108" s="137"/>
      <c r="C108" s="138">
        <v>0</v>
      </c>
      <c r="D108" s="138">
        <v>0</v>
      </c>
      <c r="E108" s="138">
        <v>0</v>
      </c>
      <c r="F108" s="138">
        <v>0</v>
      </c>
      <c r="G108" s="138">
        <v>0</v>
      </c>
      <c r="H108" s="138">
        <v>0</v>
      </c>
      <c r="I108" s="138">
        <v>0</v>
      </c>
      <c r="J108" s="138">
        <v>0</v>
      </c>
      <c r="K108" s="138">
        <v>0</v>
      </c>
      <c r="L108" s="149">
        <f t="shared" ref="L108:L111" si="211">SUM(C108:K108)</f>
        <v>0</v>
      </c>
      <c r="M108" s="109"/>
      <c r="N108" s="178"/>
      <c r="O108" s="190">
        <f t="shared" ref="O108:O111" si="212">$B108*C108</f>
        <v>0</v>
      </c>
      <c r="P108" s="190">
        <f t="shared" ref="P108:P111" si="213">$B108*D108</f>
        <v>0</v>
      </c>
      <c r="Q108" s="190">
        <f t="shared" ref="Q108:Q111" si="214">$B108*E108</f>
        <v>0</v>
      </c>
      <c r="R108" s="190">
        <f t="shared" ref="R108:R111" si="215">$B108*F108</f>
        <v>0</v>
      </c>
      <c r="S108" s="190">
        <f t="shared" ref="S108:S111" si="216">$B108*G108</f>
        <v>0</v>
      </c>
      <c r="T108" s="190">
        <f t="shared" ref="T108:T111" si="217">$B108*H108</f>
        <v>0</v>
      </c>
      <c r="U108" s="190">
        <f t="shared" ref="U108:U111" si="218">$B108*I108</f>
        <v>0</v>
      </c>
      <c r="V108" s="190">
        <f t="shared" ref="V108:V111" si="219">$B108*J108</f>
        <v>0</v>
      </c>
      <c r="W108" s="190">
        <f t="shared" ref="W108:W111" si="220">$B108*K108</f>
        <v>0</v>
      </c>
    </row>
    <row r="109" spans="1:24" ht="15.6" x14ac:dyDescent="0.3">
      <c r="A109" s="208"/>
      <c r="B109" s="137"/>
      <c r="C109" s="138">
        <v>0</v>
      </c>
      <c r="D109" s="138">
        <v>0</v>
      </c>
      <c r="E109" s="138">
        <v>0</v>
      </c>
      <c r="F109" s="138">
        <v>0</v>
      </c>
      <c r="G109" s="138">
        <v>0</v>
      </c>
      <c r="H109" s="138">
        <v>0</v>
      </c>
      <c r="I109" s="138">
        <v>0</v>
      </c>
      <c r="J109" s="138">
        <v>0</v>
      </c>
      <c r="K109" s="138">
        <v>0</v>
      </c>
      <c r="L109" s="149">
        <f t="shared" si="211"/>
        <v>0</v>
      </c>
      <c r="M109" s="109"/>
      <c r="N109" s="178"/>
      <c r="O109" s="190">
        <f t="shared" si="212"/>
        <v>0</v>
      </c>
      <c r="P109" s="190">
        <f t="shared" si="213"/>
        <v>0</v>
      </c>
      <c r="Q109" s="190">
        <f t="shared" si="214"/>
        <v>0</v>
      </c>
      <c r="R109" s="190">
        <f t="shared" si="215"/>
        <v>0</v>
      </c>
      <c r="S109" s="190">
        <f t="shared" si="216"/>
        <v>0</v>
      </c>
      <c r="T109" s="190">
        <f t="shared" si="217"/>
        <v>0</v>
      </c>
      <c r="U109" s="190">
        <f t="shared" si="218"/>
        <v>0</v>
      </c>
      <c r="V109" s="190">
        <f t="shared" si="219"/>
        <v>0</v>
      </c>
      <c r="W109" s="190">
        <f t="shared" si="220"/>
        <v>0</v>
      </c>
    </row>
    <row r="110" spans="1:24" ht="15.6" x14ac:dyDescent="0.3">
      <c r="A110" s="208"/>
      <c r="B110" s="137"/>
      <c r="C110" s="138">
        <v>0</v>
      </c>
      <c r="D110" s="138">
        <v>0</v>
      </c>
      <c r="E110" s="138">
        <v>0</v>
      </c>
      <c r="F110" s="138">
        <v>0</v>
      </c>
      <c r="G110" s="138">
        <v>0</v>
      </c>
      <c r="H110" s="138">
        <v>0</v>
      </c>
      <c r="I110" s="138">
        <v>0</v>
      </c>
      <c r="J110" s="138">
        <v>0</v>
      </c>
      <c r="K110" s="138">
        <v>0</v>
      </c>
      <c r="L110" s="149">
        <f t="shared" si="211"/>
        <v>0</v>
      </c>
      <c r="M110" s="109"/>
      <c r="N110" s="178"/>
      <c r="O110" s="190">
        <f t="shared" si="212"/>
        <v>0</v>
      </c>
      <c r="P110" s="190">
        <f t="shared" si="213"/>
        <v>0</v>
      </c>
      <c r="Q110" s="190">
        <f t="shared" si="214"/>
        <v>0</v>
      </c>
      <c r="R110" s="190">
        <f t="shared" si="215"/>
        <v>0</v>
      </c>
      <c r="S110" s="190">
        <f t="shared" si="216"/>
        <v>0</v>
      </c>
      <c r="T110" s="190">
        <f t="shared" si="217"/>
        <v>0</v>
      </c>
      <c r="U110" s="190">
        <f t="shared" si="218"/>
        <v>0</v>
      </c>
      <c r="V110" s="190">
        <f t="shared" si="219"/>
        <v>0</v>
      </c>
      <c r="W110" s="190">
        <f t="shared" si="220"/>
        <v>0</v>
      </c>
    </row>
    <row r="111" spans="1:24" ht="15.6" x14ac:dyDescent="0.3">
      <c r="A111" s="208"/>
      <c r="B111" s="137"/>
      <c r="C111" s="138">
        <v>0</v>
      </c>
      <c r="D111" s="138">
        <v>0</v>
      </c>
      <c r="E111" s="138">
        <v>0</v>
      </c>
      <c r="F111" s="138">
        <v>0</v>
      </c>
      <c r="G111" s="138">
        <v>0</v>
      </c>
      <c r="H111" s="138">
        <v>0</v>
      </c>
      <c r="I111" s="138">
        <v>0</v>
      </c>
      <c r="J111" s="138">
        <v>0</v>
      </c>
      <c r="K111" s="138">
        <v>0</v>
      </c>
      <c r="L111" s="149">
        <f t="shared" si="211"/>
        <v>0</v>
      </c>
      <c r="M111" s="109"/>
      <c r="N111" s="178"/>
      <c r="O111" s="190">
        <f t="shared" si="212"/>
        <v>0</v>
      </c>
      <c r="P111" s="190">
        <f t="shared" si="213"/>
        <v>0</v>
      </c>
      <c r="Q111" s="190">
        <f t="shared" si="214"/>
        <v>0</v>
      </c>
      <c r="R111" s="190">
        <f t="shared" si="215"/>
        <v>0</v>
      </c>
      <c r="S111" s="190">
        <f t="shared" si="216"/>
        <v>0</v>
      </c>
      <c r="T111" s="190">
        <f t="shared" si="217"/>
        <v>0</v>
      </c>
      <c r="U111" s="190">
        <f t="shared" si="218"/>
        <v>0</v>
      </c>
      <c r="V111" s="190">
        <f t="shared" si="219"/>
        <v>0</v>
      </c>
      <c r="W111" s="190">
        <f t="shared" si="220"/>
        <v>0</v>
      </c>
    </row>
    <row r="112" spans="1:24" ht="15.6" x14ac:dyDescent="0.3">
      <c r="A112" s="208"/>
      <c r="B112" s="137"/>
      <c r="C112" s="138">
        <v>0</v>
      </c>
      <c r="D112" s="138">
        <v>0</v>
      </c>
      <c r="E112" s="138">
        <v>0</v>
      </c>
      <c r="F112" s="138">
        <v>0</v>
      </c>
      <c r="G112" s="138">
        <v>0</v>
      </c>
      <c r="H112" s="138">
        <v>0</v>
      </c>
      <c r="I112" s="138">
        <v>0</v>
      </c>
      <c r="J112" s="138">
        <v>0</v>
      </c>
      <c r="K112" s="138">
        <v>0</v>
      </c>
      <c r="L112" s="149">
        <f t="shared" si="200"/>
        <v>0</v>
      </c>
      <c r="M112" s="109"/>
      <c r="N112" s="178"/>
      <c r="O112" s="190">
        <f t="shared" si="204"/>
        <v>0</v>
      </c>
      <c r="P112" s="190">
        <f t="shared" si="205"/>
        <v>0</v>
      </c>
      <c r="Q112" s="190">
        <f t="shared" si="206"/>
        <v>0</v>
      </c>
      <c r="R112" s="190">
        <f t="shared" si="207"/>
        <v>0</v>
      </c>
      <c r="S112" s="190">
        <f t="shared" si="208"/>
        <v>0</v>
      </c>
      <c r="T112" s="190">
        <f t="shared" si="209"/>
        <v>0</v>
      </c>
      <c r="U112" s="190">
        <f t="shared" si="202"/>
        <v>0</v>
      </c>
      <c r="V112" s="190">
        <f t="shared" si="202"/>
        <v>0</v>
      </c>
      <c r="W112" s="190">
        <f t="shared" si="210"/>
        <v>0</v>
      </c>
    </row>
    <row r="113" spans="1:24" ht="15.6" x14ac:dyDescent="0.3">
      <c r="A113" s="208"/>
      <c r="B113" s="137"/>
      <c r="C113" s="138">
        <v>0</v>
      </c>
      <c r="D113" s="138">
        <v>0</v>
      </c>
      <c r="E113" s="138">
        <v>0</v>
      </c>
      <c r="F113" s="138">
        <v>0</v>
      </c>
      <c r="G113" s="138">
        <v>0</v>
      </c>
      <c r="H113" s="138">
        <v>0</v>
      </c>
      <c r="I113" s="138">
        <v>0</v>
      </c>
      <c r="J113" s="138">
        <v>0</v>
      </c>
      <c r="K113" s="138">
        <v>0</v>
      </c>
      <c r="L113" s="149">
        <f t="shared" si="200"/>
        <v>0</v>
      </c>
      <c r="M113" s="109"/>
      <c r="N113" s="178"/>
      <c r="O113" s="190">
        <f t="shared" ref="O113:T118" si="221">$B113*C113</f>
        <v>0</v>
      </c>
      <c r="P113" s="190">
        <f t="shared" si="221"/>
        <v>0</v>
      </c>
      <c r="Q113" s="190">
        <f t="shared" si="221"/>
        <v>0</v>
      </c>
      <c r="R113" s="190">
        <f t="shared" si="221"/>
        <v>0</v>
      </c>
      <c r="S113" s="190">
        <f t="shared" si="221"/>
        <v>0</v>
      </c>
      <c r="T113" s="190">
        <f t="shared" si="221"/>
        <v>0</v>
      </c>
      <c r="U113" s="190">
        <f t="shared" si="202"/>
        <v>0</v>
      </c>
      <c r="V113" s="190">
        <f t="shared" si="202"/>
        <v>0</v>
      </c>
      <c r="W113" s="190">
        <f t="shared" ref="W113:W118" si="222">$B113*K113</f>
        <v>0</v>
      </c>
    </row>
    <row r="114" spans="1:24" ht="15.6" x14ac:dyDescent="0.3">
      <c r="A114" s="210"/>
      <c r="B114" s="137"/>
      <c r="C114" s="138">
        <v>0</v>
      </c>
      <c r="D114" s="138">
        <v>0</v>
      </c>
      <c r="E114" s="138">
        <v>0</v>
      </c>
      <c r="F114" s="138">
        <v>0</v>
      </c>
      <c r="G114" s="138">
        <v>0</v>
      </c>
      <c r="H114" s="138">
        <v>0</v>
      </c>
      <c r="I114" s="138">
        <v>0</v>
      </c>
      <c r="J114" s="138">
        <v>0</v>
      </c>
      <c r="K114" s="138">
        <v>0</v>
      </c>
      <c r="L114" s="149">
        <f t="shared" si="200"/>
        <v>0</v>
      </c>
      <c r="M114" s="109"/>
      <c r="N114" s="178"/>
      <c r="O114" s="190">
        <f t="shared" si="221"/>
        <v>0</v>
      </c>
      <c r="P114" s="190">
        <f t="shared" si="221"/>
        <v>0</v>
      </c>
      <c r="Q114" s="190">
        <f t="shared" si="221"/>
        <v>0</v>
      </c>
      <c r="R114" s="190">
        <f t="shared" si="221"/>
        <v>0</v>
      </c>
      <c r="S114" s="190">
        <f t="shared" si="221"/>
        <v>0</v>
      </c>
      <c r="T114" s="190">
        <f t="shared" si="221"/>
        <v>0</v>
      </c>
      <c r="U114" s="190">
        <f t="shared" si="202"/>
        <v>0</v>
      </c>
      <c r="V114" s="190">
        <f t="shared" si="202"/>
        <v>0</v>
      </c>
      <c r="W114" s="190">
        <f t="shared" si="222"/>
        <v>0</v>
      </c>
    </row>
    <row r="115" spans="1:24" ht="15.6" x14ac:dyDescent="0.3">
      <c r="A115" s="208"/>
      <c r="B115" s="137"/>
      <c r="C115" s="138">
        <v>0</v>
      </c>
      <c r="D115" s="138">
        <v>0</v>
      </c>
      <c r="E115" s="138">
        <v>0</v>
      </c>
      <c r="F115" s="138">
        <v>0</v>
      </c>
      <c r="G115" s="138">
        <v>0</v>
      </c>
      <c r="H115" s="138">
        <v>0</v>
      </c>
      <c r="I115" s="138">
        <v>0</v>
      </c>
      <c r="J115" s="138">
        <v>0</v>
      </c>
      <c r="K115" s="138">
        <v>0</v>
      </c>
      <c r="L115" s="149">
        <f t="shared" si="200"/>
        <v>0</v>
      </c>
      <c r="M115" s="109"/>
      <c r="N115" s="178"/>
      <c r="O115" s="190">
        <f t="shared" si="221"/>
        <v>0</v>
      </c>
      <c r="P115" s="190">
        <f t="shared" si="221"/>
        <v>0</v>
      </c>
      <c r="Q115" s="190">
        <f t="shared" si="221"/>
        <v>0</v>
      </c>
      <c r="R115" s="190">
        <f t="shared" si="221"/>
        <v>0</v>
      </c>
      <c r="S115" s="190">
        <f t="shared" si="221"/>
        <v>0</v>
      </c>
      <c r="T115" s="190">
        <f t="shared" si="221"/>
        <v>0</v>
      </c>
      <c r="U115" s="190">
        <f t="shared" si="202"/>
        <v>0</v>
      </c>
      <c r="V115" s="190">
        <f t="shared" si="202"/>
        <v>0</v>
      </c>
      <c r="W115" s="190">
        <f t="shared" si="222"/>
        <v>0</v>
      </c>
    </row>
    <row r="116" spans="1:24" ht="15.6" x14ac:dyDescent="0.3">
      <c r="A116" s="208"/>
      <c r="B116" s="143"/>
      <c r="C116" s="138">
        <v>0</v>
      </c>
      <c r="D116" s="138">
        <v>0</v>
      </c>
      <c r="E116" s="138">
        <v>0</v>
      </c>
      <c r="F116" s="138">
        <v>0</v>
      </c>
      <c r="G116" s="138">
        <v>0</v>
      </c>
      <c r="H116" s="138">
        <v>0</v>
      </c>
      <c r="I116" s="138">
        <v>0</v>
      </c>
      <c r="J116" s="138">
        <v>0</v>
      </c>
      <c r="K116" s="138">
        <v>0</v>
      </c>
      <c r="L116" s="149">
        <f t="shared" si="200"/>
        <v>0</v>
      </c>
      <c r="M116" s="109"/>
      <c r="N116" s="178"/>
      <c r="O116" s="190">
        <f t="shared" si="221"/>
        <v>0</v>
      </c>
      <c r="P116" s="190">
        <f t="shared" si="221"/>
        <v>0</v>
      </c>
      <c r="Q116" s="190">
        <f t="shared" si="221"/>
        <v>0</v>
      </c>
      <c r="R116" s="190">
        <f t="shared" si="221"/>
        <v>0</v>
      </c>
      <c r="S116" s="190">
        <f t="shared" si="221"/>
        <v>0</v>
      </c>
      <c r="T116" s="190">
        <f t="shared" si="221"/>
        <v>0</v>
      </c>
      <c r="U116" s="190">
        <f t="shared" si="202"/>
        <v>0</v>
      </c>
      <c r="V116" s="190">
        <f t="shared" si="202"/>
        <v>0</v>
      </c>
      <c r="W116" s="190">
        <f t="shared" si="222"/>
        <v>0</v>
      </c>
    </row>
    <row r="117" spans="1:24" ht="15.6" x14ac:dyDescent="0.3">
      <c r="A117" s="208"/>
      <c r="B117" s="137"/>
      <c r="C117" s="138">
        <v>0</v>
      </c>
      <c r="D117" s="138">
        <v>0</v>
      </c>
      <c r="E117" s="138">
        <v>0</v>
      </c>
      <c r="F117" s="138">
        <v>0</v>
      </c>
      <c r="G117" s="138">
        <v>0</v>
      </c>
      <c r="H117" s="138">
        <v>0</v>
      </c>
      <c r="I117" s="138">
        <v>0</v>
      </c>
      <c r="J117" s="138">
        <v>0</v>
      </c>
      <c r="K117" s="138">
        <v>0</v>
      </c>
      <c r="L117" s="149">
        <f t="shared" si="200"/>
        <v>0</v>
      </c>
      <c r="M117" s="109"/>
      <c r="N117" s="178"/>
      <c r="O117" s="190">
        <f t="shared" si="221"/>
        <v>0</v>
      </c>
      <c r="P117" s="190">
        <f t="shared" si="221"/>
        <v>0</v>
      </c>
      <c r="Q117" s="190">
        <f t="shared" si="221"/>
        <v>0</v>
      </c>
      <c r="R117" s="190">
        <f t="shared" si="221"/>
        <v>0</v>
      </c>
      <c r="S117" s="190">
        <f t="shared" si="221"/>
        <v>0</v>
      </c>
      <c r="T117" s="190">
        <f t="shared" si="221"/>
        <v>0</v>
      </c>
      <c r="U117" s="190">
        <f t="shared" si="202"/>
        <v>0</v>
      </c>
      <c r="V117" s="190">
        <f t="shared" si="202"/>
        <v>0</v>
      </c>
      <c r="W117" s="190">
        <f t="shared" si="222"/>
        <v>0</v>
      </c>
    </row>
    <row r="118" spans="1:24" ht="15.6" x14ac:dyDescent="0.3">
      <c r="A118" s="210"/>
      <c r="B118" s="137"/>
      <c r="C118" s="138">
        <v>0</v>
      </c>
      <c r="D118" s="138">
        <v>0</v>
      </c>
      <c r="E118" s="138">
        <v>0</v>
      </c>
      <c r="F118" s="138">
        <v>0</v>
      </c>
      <c r="G118" s="138">
        <v>0</v>
      </c>
      <c r="H118" s="138">
        <v>0</v>
      </c>
      <c r="I118" s="138">
        <v>0</v>
      </c>
      <c r="J118" s="138">
        <v>0</v>
      </c>
      <c r="K118" s="138">
        <v>0</v>
      </c>
      <c r="L118" s="149">
        <f t="shared" si="200"/>
        <v>0</v>
      </c>
      <c r="M118" s="109"/>
      <c r="N118" s="178"/>
      <c r="O118" s="190">
        <f t="shared" si="221"/>
        <v>0</v>
      </c>
      <c r="P118" s="190">
        <f t="shared" si="221"/>
        <v>0</v>
      </c>
      <c r="Q118" s="190">
        <f t="shared" si="221"/>
        <v>0</v>
      </c>
      <c r="R118" s="190">
        <f t="shared" si="221"/>
        <v>0</v>
      </c>
      <c r="S118" s="190">
        <f t="shared" si="221"/>
        <v>0</v>
      </c>
      <c r="T118" s="190">
        <f t="shared" si="221"/>
        <v>0</v>
      </c>
      <c r="U118" s="190">
        <f t="shared" si="202"/>
        <v>0</v>
      </c>
      <c r="V118" s="190">
        <f t="shared" si="202"/>
        <v>0</v>
      </c>
      <c r="W118" s="190">
        <f t="shared" si="222"/>
        <v>0</v>
      </c>
    </row>
    <row r="119" spans="1:24" ht="3" customHeight="1" x14ac:dyDescent="0.3">
      <c r="B119" s="139"/>
      <c r="C119" s="139"/>
      <c r="D119" s="139"/>
      <c r="E119" s="139"/>
      <c r="F119" s="139"/>
      <c r="G119" s="139"/>
      <c r="H119" s="139"/>
      <c r="I119" s="139"/>
      <c r="J119" s="139"/>
      <c r="K119" s="139"/>
      <c r="L119" s="139"/>
      <c r="M119" s="126"/>
      <c r="N119" s="178"/>
      <c r="O119" s="174"/>
      <c r="P119" s="174"/>
      <c r="Q119" s="174"/>
      <c r="R119" s="174"/>
      <c r="S119" s="174"/>
      <c r="T119" s="174"/>
      <c r="U119" s="174"/>
      <c r="V119" s="174"/>
      <c r="W119" s="174"/>
    </row>
    <row r="120" spans="1:24" ht="15.6" x14ac:dyDescent="0.3">
      <c r="A120" s="209" t="s">
        <v>132</v>
      </c>
      <c r="B120" s="140">
        <f>SUM(B104:B118)</f>
        <v>1</v>
      </c>
      <c r="C120" s="141">
        <f t="shared" ref="C120:H120" si="223">SUM(O104:O118)</f>
        <v>0</v>
      </c>
      <c r="D120" s="141">
        <f t="shared" si="223"/>
        <v>0</v>
      </c>
      <c r="E120" s="141">
        <f t="shared" si="223"/>
        <v>0</v>
      </c>
      <c r="F120" s="141">
        <f t="shared" si="223"/>
        <v>0</v>
      </c>
      <c r="G120" s="141">
        <f t="shared" si="223"/>
        <v>0</v>
      </c>
      <c r="H120" s="141">
        <f t="shared" si="223"/>
        <v>0</v>
      </c>
      <c r="I120" s="141">
        <f t="shared" ref="I120:J120" si="224">SUM(W104:W118)</f>
        <v>0</v>
      </c>
      <c r="J120" s="141">
        <f t="shared" si="224"/>
        <v>0</v>
      </c>
      <c r="K120" s="141">
        <f t="shared" ref="K120" si="225">SUM(W104:W118)</f>
        <v>0</v>
      </c>
      <c r="L120" s="157"/>
      <c r="M120" s="106"/>
      <c r="N120" s="184"/>
      <c r="O120" s="192"/>
      <c r="P120" s="192"/>
      <c r="Q120" s="192"/>
      <c r="R120" s="192"/>
      <c r="S120" s="192"/>
      <c r="T120" s="192"/>
      <c r="U120" s="192"/>
      <c r="V120" s="192"/>
      <c r="W120" s="192"/>
      <c r="X120" s="82"/>
    </row>
    <row r="121" spans="1:24" ht="15.6" x14ac:dyDescent="0.3">
      <c r="A121" s="213"/>
      <c r="B121" s="145"/>
      <c r="C121" s="142">
        <f>C120/$B120</f>
        <v>0</v>
      </c>
      <c r="D121" s="142">
        <f t="shared" ref="D121:G121" si="226">D120/$B120</f>
        <v>0</v>
      </c>
      <c r="E121" s="142">
        <f t="shared" si="226"/>
        <v>0</v>
      </c>
      <c r="F121" s="142">
        <f t="shared" si="226"/>
        <v>0</v>
      </c>
      <c r="G121" s="142">
        <f t="shared" si="226"/>
        <v>0</v>
      </c>
      <c r="H121" s="142">
        <f t="shared" ref="H121:K121" si="227">H120/$B120</f>
        <v>0</v>
      </c>
      <c r="I121" s="142">
        <f t="shared" ref="I121:J121" si="228">I120/$B120</f>
        <v>0</v>
      </c>
      <c r="J121" s="142">
        <f t="shared" si="228"/>
        <v>0</v>
      </c>
      <c r="K121" s="142">
        <f t="shared" si="227"/>
        <v>0</v>
      </c>
      <c r="L121" s="142"/>
      <c r="M121" s="106"/>
      <c r="N121" s="184"/>
      <c r="O121" s="189"/>
      <c r="P121" s="189"/>
      <c r="Q121" s="189"/>
      <c r="R121" s="189"/>
      <c r="S121" s="189"/>
      <c r="T121" s="189"/>
      <c r="U121" s="189"/>
      <c r="V121" s="189"/>
      <c r="W121" s="189"/>
      <c r="X121" s="82"/>
    </row>
    <row r="122" spans="1:24" ht="15.6" x14ac:dyDescent="0.3">
      <c r="A122" s="213"/>
      <c r="B122" s="145"/>
      <c r="C122" s="142"/>
      <c r="D122" s="142"/>
      <c r="E122" s="142"/>
      <c r="F122" s="142"/>
      <c r="G122" s="142"/>
      <c r="H122" s="142"/>
      <c r="I122" s="142"/>
      <c r="J122" s="142"/>
      <c r="K122" s="142"/>
      <c r="L122" s="142"/>
      <c r="M122" s="106"/>
      <c r="N122" s="184"/>
      <c r="O122" s="189"/>
      <c r="P122" s="189"/>
      <c r="Q122" s="189"/>
      <c r="R122" s="189"/>
      <c r="S122" s="189"/>
      <c r="T122" s="189"/>
      <c r="U122" s="189"/>
      <c r="V122" s="189"/>
      <c r="W122" s="189"/>
      <c r="X122" s="82"/>
    </row>
    <row r="123" spans="1:24" ht="27.6" x14ac:dyDescent="0.3">
      <c r="A123" s="170">
        <v>7</v>
      </c>
      <c r="B123" s="165" t="s">
        <v>37</v>
      </c>
      <c r="C123" s="166" t="str">
        <f>C$3</f>
        <v>staff type 1</v>
      </c>
      <c r="D123" s="166" t="str">
        <f t="shared" ref="D123:K123" si="229">D$3</f>
        <v>staff type 2</v>
      </c>
      <c r="E123" s="166">
        <f t="shared" si="229"/>
        <v>0</v>
      </c>
      <c r="F123" s="166">
        <f t="shared" si="229"/>
        <v>0</v>
      </c>
      <c r="G123" s="166">
        <f t="shared" si="229"/>
        <v>0</v>
      </c>
      <c r="H123" s="166">
        <f t="shared" si="229"/>
        <v>0</v>
      </c>
      <c r="I123" s="166">
        <f t="shared" si="229"/>
        <v>0</v>
      </c>
      <c r="J123" s="166">
        <f t="shared" si="229"/>
        <v>0</v>
      </c>
      <c r="K123" s="166">
        <f t="shared" si="229"/>
        <v>0</v>
      </c>
      <c r="L123" s="166" t="s">
        <v>138</v>
      </c>
      <c r="M123" s="169" t="s">
        <v>134</v>
      </c>
      <c r="N123" s="178"/>
      <c r="O123" s="186"/>
      <c r="P123" s="186"/>
      <c r="Q123" s="186"/>
      <c r="R123" s="186"/>
      <c r="S123" s="186"/>
      <c r="T123" s="186"/>
      <c r="U123" s="186"/>
      <c r="V123" s="186"/>
      <c r="W123" s="186"/>
    </row>
    <row r="124" spans="1:24" ht="15.6" x14ac:dyDescent="0.3">
      <c r="A124" s="208"/>
      <c r="B124" s="137">
        <v>1</v>
      </c>
      <c r="C124" s="138">
        <v>0</v>
      </c>
      <c r="D124" s="138">
        <v>0</v>
      </c>
      <c r="E124" s="138">
        <v>0</v>
      </c>
      <c r="F124" s="138">
        <v>0</v>
      </c>
      <c r="G124" s="138">
        <v>0</v>
      </c>
      <c r="H124" s="138">
        <v>0</v>
      </c>
      <c r="I124" s="138">
        <v>0</v>
      </c>
      <c r="J124" s="138">
        <v>0</v>
      </c>
      <c r="K124" s="138">
        <v>0</v>
      </c>
      <c r="L124" s="149">
        <f t="shared" ref="L124:L138" si="230">SUM(C124:K124)</f>
        <v>0</v>
      </c>
      <c r="M124" s="109"/>
      <c r="N124" s="178"/>
      <c r="O124" s="182">
        <f t="shared" ref="O124:T124" si="231">$B124*C124</f>
        <v>0</v>
      </c>
      <c r="P124" s="182">
        <f t="shared" si="231"/>
        <v>0</v>
      </c>
      <c r="Q124" s="182">
        <f t="shared" si="231"/>
        <v>0</v>
      </c>
      <c r="R124" s="182">
        <f t="shared" si="231"/>
        <v>0</v>
      </c>
      <c r="S124" s="182">
        <f t="shared" si="231"/>
        <v>0</v>
      </c>
      <c r="T124" s="182">
        <f t="shared" si="231"/>
        <v>0</v>
      </c>
      <c r="U124" s="182">
        <f t="shared" ref="U124:V138" si="232">$B124*I124</f>
        <v>0</v>
      </c>
      <c r="V124" s="182">
        <f t="shared" si="232"/>
        <v>0</v>
      </c>
      <c r="W124" s="182">
        <f t="shared" ref="W124" si="233">$B124*K124</f>
        <v>0</v>
      </c>
    </row>
    <row r="125" spans="1:24" ht="15.6" x14ac:dyDescent="0.3">
      <c r="A125" s="208"/>
      <c r="B125" s="137"/>
      <c r="C125" s="138">
        <v>0</v>
      </c>
      <c r="D125" s="138">
        <v>0</v>
      </c>
      <c r="E125" s="138">
        <v>0</v>
      </c>
      <c r="F125" s="138">
        <v>0</v>
      </c>
      <c r="G125" s="138">
        <v>0</v>
      </c>
      <c r="H125" s="138">
        <v>0</v>
      </c>
      <c r="I125" s="138">
        <v>0</v>
      </c>
      <c r="J125" s="138">
        <v>0</v>
      </c>
      <c r="K125" s="138">
        <v>0</v>
      </c>
      <c r="L125" s="149">
        <f t="shared" si="230"/>
        <v>0</v>
      </c>
      <c r="M125" s="109"/>
      <c r="N125" s="178"/>
      <c r="O125" s="182">
        <f t="shared" ref="O125:O135" si="234">$B125*C125</f>
        <v>0</v>
      </c>
      <c r="P125" s="182">
        <f t="shared" ref="P125:P135" si="235">$B125*D125</f>
        <v>0</v>
      </c>
      <c r="Q125" s="182">
        <f t="shared" ref="Q125:Q135" si="236">$B125*E125</f>
        <v>0</v>
      </c>
      <c r="R125" s="182">
        <f t="shared" ref="R125:R135" si="237">$B125*F125</f>
        <v>0</v>
      </c>
      <c r="S125" s="182">
        <f t="shared" ref="S125:S135" si="238">$B125*G125</f>
        <v>0</v>
      </c>
      <c r="T125" s="182">
        <f t="shared" ref="T125:T135" si="239">$B125*H125</f>
        <v>0</v>
      </c>
      <c r="U125" s="182">
        <f t="shared" si="232"/>
        <v>0</v>
      </c>
      <c r="V125" s="182">
        <f t="shared" si="232"/>
        <v>0</v>
      </c>
      <c r="W125" s="182">
        <f t="shared" ref="W125:W135" si="240">$B125*K125</f>
        <v>0</v>
      </c>
    </row>
    <row r="126" spans="1:24" ht="15.6" x14ac:dyDescent="0.3">
      <c r="A126" s="208"/>
      <c r="B126" s="137"/>
      <c r="C126" s="138">
        <v>0</v>
      </c>
      <c r="D126" s="138">
        <v>0</v>
      </c>
      <c r="E126" s="138">
        <v>0</v>
      </c>
      <c r="F126" s="138">
        <v>0</v>
      </c>
      <c r="G126" s="138">
        <v>0</v>
      </c>
      <c r="H126" s="138">
        <v>0</v>
      </c>
      <c r="I126" s="138">
        <v>0</v>
      </c>
      <c r="J126" s="138">
        <v>0</v>
      </c>
      <c r="K126" s="138">
        <v>0</v>
      </c>
      <c r="L126" s="149">
        <f t="shared" si="230"/>
        <v>0</v>
      </c>
      <c r="M126" s="109"/>
      <c r="N126" s="178"/>
      <c r="O126" s="182">
        <f t="shared" si="234"/>
        <v>0</v>
      </c>
      <c r="P126" s="182">
        <f t="shared" si="235"/>
        <v>0</v>
      </c>
      <c r="Q126" s="182">
        <f t="shared" si="236"/>
        <v>0</v>
      </c>
      <c r="R126" s="182">
        <f t="shared" si="237"/>
        <v>0</v>
      </c>
      <c r="S126" s="182">
        <f t="shared" si="238"/>
        <v>0</v>
      </c>
      <c r="T126" s="182">
        <f t="shared" si="239"/>
        <v>0</v>
      </c>
      <c r="U126" s="182">
        <f t="shared" si="232"/>
        <v>0</v>
      </c>
      <c r="V126" s="182">
        <f t="shared" si="232"/>
        <v>0</v>
      </c>
      <c r="W126" s="182">
        <f t="shared" si="240"/>
        <v>0</v>
      </c>
    </row>
    <row r="127" spans="1:24" ht="15.6" x14ac:dyDescent="0.3">
      <c r="A127" s="208"/>
      <c r="B127" s="137"/>
      <c r="C127" s="138">
        <v>0</v>
      </c>
      <c r="D127" s="138">
        <v>0</v>
      </c>
      <c r="E127" s="138">
        <v>0</v>
      </c>
      <c r="F127" s="138">
        <v>0</v>
      </c>
      <c r="G127" s="138">
        <v>0</v>
      </c>
      <c r="H127" s="138">
        <v>0</v>
      </c>
      <c r="I127" s="138">
        <v>0</v>
      </c>
      <c r="J127" s="138">
        <v>0</v>
      </c>
      <c r="K127" s="138">
        <v>0</v>
      </c>
      <c r="L127" s="149">
        <f t="shared" si="230"/>
        <v>0</v>
      </c>
      <c r="M127" s="109"/>
      <c r="N127" s="178"/>
      <c r="O127" s="182">
        <f t="shared" si="234"/>
        <v>0</v>
      </c>
      <c r="P127" s="182">
        <f t="shared" si="235"/>
        <v>0</v>
      </c>
      <c r="Q127" s="182">
        <f t="shared" si="236"/>
        <v>0</v>
      </c>
      <c r="R127" s="182">
        <f t="shared" si="237"/>
        <v>0</v>
      </c>
      <c r="S127" s="182">
        <f t="shared" si="238"/>
        <v>0</v>
      </c>
      <c r="T127" s="182">
        <f t="shared" si="239"/>
        <v>0</v>
      </c>
      <c r="U127" s="182">
        <f t="shared" si="232"/>
        <v>0</v>
      </c>
      <c r="V127" s="182">
        <f t="shared" si="232"/>
        <v>0</v>
      </c>
      <c r="W127" s="182">
        <f t="shared" si="240"/>
        <v>0</v>
      </c>
    </row>
    <row r="128" spans="1:24" ht="15.6" x14ac:dyDescent="0.3">
      <c r="A128" s="208"/>
      <c r="B128" s="137"/>
      <c r="C128" s="138">
        <v>0</v>
      </c>
      <c r="D128" s="138">
        <v>0</v>
      </c>
      <c r="E128" s="138">
        <v>0</v>
      </c>
      <c r="F128" s="138">
        <v>0</v>
      </c>
      <c r="G128" s="138">
        <v>0</v>
      </c>
      <c r="H128" s="138">
        <v>0</v>
      </c>
      <c r="I128" s="138">
        <v>0</v>
      </c>
      <c r="J128" s="138">
        <v>0</v>
      </c>
      <c r="K128" s="138">
        <v>0</v>
      </c>
      <c r="L128" s="149">
        <f t="shared" ref="L128:L131" si="241">SUM(C128:K128)</f>
        <v>0</v>
      </c>
      <c r="M128" s="109"/>
      <c r="N128" s="178"/>
      <c r="O128" s="182">
        <f t="shared" ref="O128:O131" si="242">$B128*C128</f>
        <v>0</v>
      </c>
      <c r="P128" s="182">
        <f t="shared" ref="P128:P131" si="243">$B128*D128</f>
        <v>0</v>
      </c>
      <c r="Q128" s="182">
        <f t="shared" ref="Q128:Q131" si="244">$B128*E128</f>
        <v>0</v>
      </c>
      <c r="R128" s="182">
        <f t="shared" ref="R128:R131" si="245">$B128*F128</f>
        <v>0</v>
      </c>
      <c r="S128" s="182">
        <f t="shared" ref="S128:S131" si="246">$B128*G128</f>
        <v>0</v>
      </c>
      <c r="T128" s="182">
        <f t="shared" ref="T128:T131" si="247">$B128*H128</f>
        <v>0</v>
      </c>
      <c r="U128" s="182">
        <f t="shared" ref="U128:U131" si="248">$B128*I128</f>
        <v>0</v>
      </c>
      <c r="V128" s="182">
        <f t="shared" ref="V128:V131" si="249">$B128*J128</f>
        <v>0</v>
      </c>
      <c r="W128" s="182">
        <f t="shared" ref="W128:W131" si="250">$B128*K128</f>
        <v>0</v>
      </c>
    </row>
    <row r="129" spans="1:23" ht="15.6" x14ac:dyDescent="0.3">
      <c r="A129" s="208"/>
      <c r="B129" s="137"/>
      <c r="C129" s="138">
        <v>0</v>
      </c>
      <c r="D129" s="138">
        <v>0</v>
      </c>
      <c r="E129" s="138">
        <v>0</v>
      </c>
      <c r="F129" s="138">
        <v>0</v>
      </c>
      <c r="G129" s="138">
        <v>0</v>
      </c>
      <c r="H129" s="138">
        <v>0</v>
      </c>
      <c r="I129" s="138">
        <v>0</v>
      </c>
      <c r="J129" s="138">
        <v>0</v>
      </c>
      <c r="K129" s="138">
        <v>0</v>
      </c>
      <c r="L129" s="149">
        <f t="shared" si="241"/>
        <v>0</v>
      </c>
      <c r="M129" s="109"/>
      <c r="N129" s="178"/>
      <c r="O129" s="182">
        <f t="shared" si="242"/>
        <v>0</v>
      </c>
      <c r="P129" s="182">
        <f t="shared" si="243"/>
        <v>0</v>
      </c>
      <c r="Q129" s="182">
        <f t="shared" si="244"/>
        <v>0</v>
      </c>
      <c r="R129" s="182">
        <f t="shared" si="245"/>
        <v>0</v>
      </c>
      <c r="S129" s="182">
        <f t="shared" si="246"/>
        <v>0</v>
      </c>
      <c r="T129" s="182">
        <f t="shared" si="247"/>
        <v>0</v>
      </c>
      <c r="U129" s="182">
        <f t="shared" si="248"/>
        <v>0</v>
      </c>
      <c r="V129" s="182">
        <f t="shared" si="249"/>
        <v>0</v>
      </c>
      <c r="W129" s="182">
        <f t="shared" si="250"/>
        <v>0</v>
      </c>
    </row>
    <row r="130" spans="1:23" ht="15.6" x14ac:dyDescent="0.3">
      <c r="A130" s="208"/>
      <c r="B130" s="137"/>
      <c r="C130" s="138">
        <v>0</v>
      </c>
      <c r="D130" s="138">
        <v>0</v>
      </c>
      <c r="E130" s="138">
        <v>0</v>
      </c>
      <c r="F130" s="138">
        <v>0</v>
      </c>
      <c r="G130" s="138">
        <v>0</v>
      </c>
      <c r="H130" s="138">
        <v>0</v>
      </c>
      <c r="I130" s="138">
        <v>0</v>
      </c>
      <c r="J130" s="138">
        <v>0</v>
      </c>
      <c r="K130" s="138">
        <v>0</v>
      </c>
      <c r="L130" s="149">
        <f t="shared" si="241"/>
        <v>0</v>
      </c>
      <c r="M130" s="109"/>
      <c r="N130" s="178"/>
      <c r="O130" s="182">
        <f t="shared" si="242"/>
        <v>0</v>
      </c>
      <c r="P130" s="182">
        <f t="shared" si="243"/>
        <v>0</v>
      </c>
      <c r="Q130" s="182">
        <f t="shared" si="244"/>
        <v>0</v>
      </c>
      <c r="R130" s="182">
        <f t="shared" si="245"/>
        <v>0</v>
      </c>
      <c r="S130" s="182">
        <f t="shared" si="246"/>
        <v>0</v>
      </c>
      <c r="T130" s="182">
        <f t="shared" si="247"/>
        <v>0</v>
      </c>
      <c r="U130" s="182">
        <f t="shared" si="248"/>
        <v>0</v>
      </c>
      <c r="V130" s="182">
        <f t="shared" si="249"/>
        <v>0</v>
      </c>
      <c r="W130" s="182">
        <f t="shared" si="250"/>
        <v>0</v>
      </c>
    </row>
    <row r="131" spans="1:23" ht="15.6" x14ac:dyDescent="0.3">
      <c r="A131" s="208"/>
      <c r="B131" s="137"/>
      <c r="C131" s="138">
        <v>0</v>
      </c>
      <c r="D131" s="138">
        <v>0</v>
      </c>
      <c r="E131" s="138">
        <v>0</v>
      </c>
      <c r="F131" s="138">
        <v>0</v>
      </c>
      <c r="G131" s="138">
        <v>0</v>
      </c>
      <c r="H131" s="138">
        <v>0</v>
      </c>
      <c r="I131" s="138">
        <v>0</v>
      </c>
      <c r="J131" s="138">
        <v>0</v>
      </c>
      <c r="K131" s="138">
        <v>0</v>
      </c>
      <c r="L131" s="149">
        <f t="shared" si="241"/>
        <v>0</v>
      </c>
      <c r="M131" s="109"/>
      <c r="N131" s="178"/>
      <c r="O131" s="182">
        <f t="shared" si="242"/>
        <v>0</v>
      </c>
      <c r="P131" s="182">
        <f t="shared" si="243"/>
        <v>0</v>
      </c>
      <c r="Q131" s="182">
        <f t="shared" si="244"/>
        <v>0</v>
      </c>
      <c r="R131" s="182">
        <f t="shared" si="245"/>
        <v>0</v>
      </c>
      <c r="S131" s="182">
        <f t="shared" si="246"/>
        <v>0</v>
      </c>
      <c r="T131" s="182">
        <f t="shared" si="247"/>
        <v>0</v>
      </c>
      <c r="U131" s="182">
        <f t="shared" si="248"/>
        <v>0</v>
      </c>
      <c r="V131" s="182">
        <f t="shared" si="249"/>
        <v>0</v>
      </c>
      <c r="W131" s="182">
        <f t="shared" si="250"/>
        <v>0</v>
      </c>
    </row>
    <row r="132" spans="1:23" ht="15.6" x14ac:dyDescent="0.3">
      <c r="A132" s="208"/>
      <c r="B132" s="137"/>
      <c r="C132" s="138">
        <v>0</v>
      </c>
      <c r="D132" s="138">
        <v>0</v>
      </c>
      <c r="E132" s="138">
        <v>0</v>
      </c>
      <c r="F132" s="138">
        <v>0</v>
      </c>
      <c r="G132" s="138">
        <v>0</v>
      </c>
      <c r="H132" s="138">
        <v>0</v>
      </c>
      <c r="I132" s="138">
        <v>0</v>
      </c>
      <c r="J132" s="138">
        <v>0</v>
      </c>
      <c r="K132" s="138">
        <v>0</v>
      </c>
      <c r="L132" s="149">
        <f t="shared" si="230"/>
        <v>0</v>
      </c>
      <c r="M132" s="109"/>
      <c r="N132" s="178"/>
      <c r="O132" s="182">
        <f t="shared" si="234"/>
        <v>0</v>
      </c>
      <c r="P132" s="182">
        <f t="shared" si="235"/>
        <v>0</v>
      </c>
      <c r="Q132" s="182">
        <f t="shared" si="236"/>
        <v>0</v>
      </c>
      <c r="R132" s="182">
        <f t="shared" si="237"/>
        <v>0</v>
      </c>
      <c r="S132" s="182">
        <f t="shared" si="238"/>
        <v>0</v>
      </c>
      <c r="T132" s="182">
        <f t="shared" si="239"/>
        <v>0</v>
      </c>
      <c r="U132" s="182">
        <f t="shared" si="232"/>
        <v>0</v>
      </c>
      <c r="V132" s="182">
        <f t="shared" si="232"/>
        <v>0</v>
      </c>
      <c r="W132" s="182">
        <f t="shared" si="240"/>
        <v>0</v>
      </c>
    </row>
    <row r="133" spans="1:23" ht="15.6" x14ac:dyDescent="0.3">
      <c r="A133" s="208"/>
      <c r="B133" s="137"/>
      <c r="C133" s="138">
        <v>0</v>
      </c>
      <c r="D133" s="138">
        <v>0</v>
      </c>
      <c r="E133" s="138">
        <v>0</v>
      </c>
      <c r="F133" s="138">
        <v>0</v>
      </c>
      <c r="G133" s="138">
        <v>0</v>
      </c>
      <c r="H133" s="138">
        <v>0</v>
      </c>
      <c r="I133" s="138">
        <v>0</v>
      </c>
      <c r="J133" s="138">
        <v>0</v>
      </c>
      <c r="K133" s="138">
        <v>0</v>
      </c>
      <c r="L133" s="149">
        <f t="shared" si="230"/>
        <v>0</v>
      </c>
      <c r="M133" s="109"/>
      <c r="N133" s="178"/>
      <c r="O133" s="182">
        <f t="shared" si="234"/>
        <v>0</v>
      </c>
      <c r="P133" s="182">
        <f t="shared" si="235"/>
        <v>0</v>
      </c>
      <c r="Q133" s="182">
        <f t="shared" si="236"/>
        <v>0</v>
      </c>
      <c r="R133" s="182">
        <f t="shared" si="237"/>
        <v>0</v>
      </c>
      <c r="S133" s="182">
        <f t="shared" si="238"/>
        <v>0</v>
      </c>
      <c r="T133" s="182">
        <f t="shared" si="239"/>
        <v>0</v>
      </c>
      <c r="U133" s="182">
        <f t="shared" si="232"/>
        <v>0</v>
      </c>
      <c r="V133" s="182">
        <f t="shared" si="232"/>
        <v>0</v>
      </c>
      <c r="W133" s="182">
        <f t="shared" si="240"/>
        <v>0</v>
      </c>
    </row>
    <row r="134" spans="1:23" ht="15.6" x14ac:dyDescent="0.3">
      <c r="A134" s="208"/>
      <c r="B134" s="137"/>
      <c r="C134" s="138">
        <v>0</v>
      </c>
      <c r="D134" s="138">
        <v>0</v>
      </c>
      <c r="E134" s="138">
        <v>0</v>
      </c>
      <c r="F134" s="138">
        <v>0</v>
      </c>
      <c r="G134" s="138">
        <v>0</v>
      </c>
      <c r="H134" s="138">
        <v>0</v>
      </c>
      <c r="I134" s="138">
        <v>0</v>
      </c>
      <c r="J134" s="138">
        <v>0</v>
      </c>
      <c r="K134" s="138">
        <v>0</v>
      </c>
      <c r="L134" s="149">
        <f t="shared" si="230"/>
        <v>0</v>
      </c>
      <c r="M134" s="109"/>
      <c r="N134" s="178"/>
      <c r="O134" s="182">
        <f t="shared" si="234"/>
        <v>0</v>
      </c>
      <c r="P134" s="182">
        <f t="shared" si="235"/>
        <v>0</v>
      </c>
      <c r="Q134" s="182">
        <f t="shared" si="236"/>
        <v>0</v>
      </c>
      <c r="R134" s="182">
        <f t="shared" si="237"/>
        <v>0</v>
      </c>
      <c r="S134" s="182">
        <f t="shared" si="238"/>
        <v>0</v>
      </c>
      <c r="T134" s="182">
        <f t="shared" si="239"/>
        <v>0</v>
      </c>
      <c r="U134" s="182">
        <f t="shared" si="232"/>
        <v>0</v>
      </c>
      <c r="V134" s="182">
        <f t="shared" si="232"/>
        <v>0</v>
      </c>
      <c r="W134" s="182">
        <f t="shared" si="240"/>
        <v>0</v>
      </c>
    </row>
    <row r="135" spans="1:23" ht="15.6" x14ac:dyDescent="0.3">
      <c r="A135" s="208"/>
      <c r="B135" s="137"/>
      <c r="C135" s="138">
        <v>0</v>
      </c>
      <c r="D135" s="138">
        <v>0</v>
      </c>
      <c r="E135" s="138">
        <v>0</v>
      </c>
      <c r="F135" s="138">
        <v>0</v>
      </c>
      <c r="G135" s="138">
        <v>0</v>
      </c>
      <c r="H135" s="138">
        <v>0</v>
      </c>
      <c r="I135" s="138">
        <v>0</v>
      </c>
      <c r="J135" s="138">
        <v>0</v>
      </c>
      <c r="K135" s="138">
        <v>0</v>
      </c>
      <c r="L135" s="149">
        <f t="shared" si="230"/>
        <v>0</v>
      </c>
      <c r="M135" s="109"/>
      <c r="N135" s="178"/>
      <c r="O135" s="182">
        <f t="shared" si="234"/>
        <v>0</v>
      </c>
      <c r="P135" s="182">
        <f t="shared" si="235"/>
        <v>0</v>
      </c>
      <c r="Q135" s="182">
        <f t="shared" si="236"/>
        <v>0</v>
      </c>
      <c r="R135" s="182">
        <f t="shared" si="237"/>
        <v>0</v>
      </c>
      <c r="S135" s="182">
        <f t="shared" si="238"/>
        <v>0</v>
      </c>
      <c r="T135" s="182">
        <f t="shared" si="239"/>
        <v>0</v>
      </c>
      <c r="U135" s="182">
        <f t="shared" si="232"/>
        <v>0</v>
      </c>
      <c r="V135" s="182">
        <f t="shared" si="232"/>
        <v>0</v>
      </c>
      <c r="W135" s="182">
        <f t="shared" si="240"/>
        <v>0</v>
      </c>
    </row>
    <row r="136" spans="1:23" ht="15.6" x14ac:dyDescent="0.3">
      <c r="A136" s="208"/>
      <c r="B136" s="137"/>
      <c r="C136" s="138">
        <v>0</v>
      </c>
      <c r="D136" s="138">
        <v>0</v>
      </c>
      <c r="E136" s="138">
        <v>0</v>
      </c>
      <c r="F136" s="138">
        <v>0</v>
      </c>
      <c r="G136" s="138">
        <v>0</v>
      </c>
      <c r="H136" s="138">
        <v>0</v>
      </c>
      <c r="I136" s="138">
        <v>0</v>
      </c>
      <c r="J136" s="138">
        <v>0</v>
      </c>
      <c r="K136" s="138">
        <v>0</v>
      </c>
      <c r="L136" s="149">
        <f t="shared" si="230"/>
        <v>0</v>
      </c>
      <c r="M136" s="109"/>
      <c r="N136" s="178"/>
      <c r="O136" s="182">
        <f t="shared" ref="O136:T138" si="251">$B136*C136</f>
        <v>0</v>
      </c>
      <c r="P136" s="182">
        <f t="shared" si="251"/>
        <v>0</v>
      </c>
      <c r="Q136" s="182">
        <f t="shared" si="251"/>
        <v>0</v>
      </c>
      <c r="R136" s="182">
        <f t="shared" si="251"/>
        <v>0</v>
      </c>
      <c r="S136" s="182">
        <f t="shared" si="251"/>
        <v>0</v>
      </c>
      <c r="T136" s="182">
        <f t="shared" si="251"/>
        <v>0</v>
      </c>
      <c r="U136" s="182">
        <f t="shared" si="232"/>
        <v>0</v>
      </c>
      <c r="V136" s="182">
        <f t="shared" si="232"/>
        <v>0</v>
      </c>
      <c r="W136" s="182">
        <f t="shared" ref="W136:W138" si="252">$B136*K136</f>
        <v>0</v>
      </c>
    </row>
    <row r="137" spans="1:23" ht="15.6" x14ac:dyDescent="0.3">
      <c r="A137" s="208"/>
      <c r="B137" s="137"/>
      <c r="C137" s="138">
        <v>0</v>
      </c>
      <c r="D137" s="138">
        <v>0</v>
      </c>
      <c r="E137" s="138">
        <v>0</v>
      </c>
      <c r="F137" s="138">
        <v>0</v>
      </c>
      <c r="G137" s="138">
        <v>0</v>
      </c>
      <c r="H137" s="138">
        <v>0</v>
      </c>
      <c r="I137" s="138">
        <v>0</v>
      </c>
      <c r="J137" s="138">
        <v>0</v>
      </c>
      <c r="K137" s="138">
        <v>0</v>
      </c>
      <c r="L137" s="149">
        <f t="shared" si="230"/>
        <v>0</v>
      </c>
      <c r="M137" s="109"/>
      <c r="N137" s="178"/>
      <c r="O137" s="182">
        <f t="shared" si="251"/>
        <v>0</v>
      </c>
      <c r="P137" s="182">
        <f t="shared" si="251"/>
        <v>0</v>
      </c>
      <c r="Q137" s="182">
        <f t="shared" si="251"/>
        <v>0</v>
      </c>
      <c r="R137" s="182">
        <f t="shared" si="251"/>
        <v>0</v>
      </c>
      <c r="S137" s="182">
        <f t="shared" si="251"/>
        <v>0</v>
      </c>
      <c r="T137" s="182">
        <f t="shared" si="251"/>
        <v>0</v>
      </c>
      <c r="U137" s="182">
        <f t="shared" si="232"/>
        <v>0</v>
      </c>
      <c r="V137" s="182">
        <f t="shared" si="232"/>
        <v>0</v>
      </c>
      <c r="W137" s="182">
        <f t="shared" si="252"/>
        <v>0</v>
      </c>
    </row>
    <row r="138" spans="1:23" ht="15.6" x14ac:dyDescent="0.3">
      <c r="A138" s="208"/>
      <c r="B138" s="137"/>
      <c r="C138" s="138">
        <v>0</v>
      </c>
      <c r="D138" s="138">
        <v>0</v>
      </c>
      <c r="E138" s="138">
        <v>0</v>
      </c>
      <c r="F138" s="138">
        <v>0</v>
      </c>
      <c r="G138" s="138">
        <v>0</v>
      </c>
      <c r="H138" s="138">
        <v>0</v>
      </c>
      <c r="I138" s="138">
        <v>0</v>
      </c>
      <c r="J138" s="138">
        <v>0</v>
      </c>
      <c r="K138" s="138">
        <v>0</v>
      </c>
      <c r="L138" s="149">
        <f t="shared" si="230"/>
        <v>0</v>
      </c>
      <c r="M138" s="109"/>
      <c r="N138" s="178"/>
      <c r="O138" s="182">
        <f t="shared" si="251"/>
        <v>0</v>
      </c>
      <c r="P138" s="182">
        <f t="shared" si="251"/>
        <v>0</v>
      </c>
      <c r="Q138" s="182">
        <f t="shared" si="251"/>
        <v>0</v>
      </c>
      <c r="R138" s="182">
        <f t="shared" si="251"/>
        <v>0</v>
      </c>
      <c r="S138" s="182">
        <f t="shared" si="251"/>
        <v>0</v>
      </c>
      <c r="T138" s="182">
        <f t="shared" si="251"/>
        <v>0</v>
      </c>
      <c r="U138" s="182">
        <f t="shared" si="232"/>
        <v>0</v>
      </c>
      <c r="V138" s="182">
        <f t="shared" si="232"/>
        <v>0</v>
      </c>
      <c r="W138" s="182">
        <f t="shared" si="252"/>
        <v>0</v>
      </c>
    </row>
    <row r="139" spans="1:23" ht="3" customHeight="1" x14ac:dyDescent="0.3">
      <c r="B139" s="139"/>
      <c r="C139" s="139"/>
      <c r="D139" s="139"/>
      <c r="E139" s="139"/>
      <c r="F139" s="139"/>
      <c r="G139" s="139"/>
      <c r="H139" s="139"/>
      <c r="I139" s="139"/>
      <c r="J139" s="139"/>
      <c r="K139" s="139"/>
      <c r="L139" s="139"/>
      <c r="M139" s="126"/>
      <c r="N139" s="178"/>
      <c r="O139" s="174"/>
      <c r="P139" s="174"/>
      <c r="Q139" s="174"/>
      <c r="R139" s="174"/>
      <c r="S139" s="174"/>
      <c r="T139" s="174"/>
      <c r="U139" s="174"/>
      <c r="V139" s="174"/>
      <c r="W139" s="174"/>
    </row>
    <row r="140" spans="1:23" ht="15.6" x14ac:dyDescent="0.3">
      <c r="A140" s="209" t="s">
        <v>132</v>
      </c>
      <c r="B140" s="140">
        <f>SUM(B124:B138)</f>
        <v>1</v>
      </c>
      <c r="C140" s="141">
        <f t="shared" ref="C140:H140" si="253">SUM(O124:O139)</f>
        <v>0</v>
      </c>
      <c r="D140" s="141">
        <f t="shared" si="253"/>
        <v>0</v>
      </c>
      <c r="E140" s="141">
        <f t="shared" si="253"/>
        <v>0</v>
      </c>
      <c r="F140" s="141">
        <f t="shared" si="253"/>
        <v>0</v>
      </c>
      <c r="G140" s="141">
        <f t="shared" si="253"/>
        <v>0</v>
      </c>
      <c r="H140" s="141">
        <f t="shared" si="253"/>
        <v>0</v>
      </c>
      <c r="I140" s="141">
        <f t="shared" ref="I140:J140" si="254">SUM(W124:W139)</f>
        <v>0</v>
      </c>
      <c r="J140" s="141">
        <f t="shared" si="254"/>
        <v>0</v>
      </c>
      <c r="K140" s="141">
        <f t="shared" ref="K140" si="255">SUM(W124:W139)</f>
        <v>0</v>
      </c>
      <c r="L140" s="141"/>
      <c r="M140" s="109"/>
      <c r="N140" s="178"/>
      <c r="O140" s="174"/>
      <c r="P140" s="174"/>
      <c r="Q140" s="174"/>
      <c r="R140" s="174"/>
      <c r="S140" s="174"/>
      <c r="T140" s="174"/>
      <c r="U140" s="174"/>
      <c r="V140" s="174"/>
      <c r="W140" s="174"/>
    </row>
    <row r="141" spans="1:23" x14ac:dyDescent="0.3">
      <c r="B141" s="139"/>
      <c r="C141" s="142">
        <f>C140/$B$140</f>
        <v>0</v>
      </c>
      <c r="D141" s="142">
        <f t="shared" ref="D141:G141" si="256">D140/$B$140</f>
        <v>0</v>
      </c>
      <c r="E141" s="142">
        <f t="shared" si="256"/>
        <v>0</v>
      </c>
      <c r="F141" s="142">
        <f t="shared" si="256"/>
        <v>0</v>
      </c>
      <c r="G141" s="142">
        <f t="shared" si="256"/>
        <v>0</v>
      </c>
      <c r="H141" s="142">
        <f t="shared" ref="H141:K141" si="257">H140/$B$140</f>
        <v>0</v>
      </c>
      <c r="I141" s="142">
        <f t="shared" ref="I141:J141" si="258">I140/$B$140</f>
        <v>0</v>
      </c>
      <c r="J141" s="142">
        <f t="shared" si="258"/>
        <v>0</v>
      </c>
      <c r="K141" s="142">
        <f t="shared" si="257"/>
        <v>0</v>
      </c>
      <c r="L141" s="142"/>
      <c r="M141" s="126"/>
      <c r="N141" s="178"/>
      <c r="O141" s="183"/>
      <c r="P141" s="183"/>
      <c r="Q141" s="183"/>
      <c r="R141" s="183"/>
      <c r="S141" s="183"/>
      <c r="T141" s="183"/>
      <c r="U141" s="183"/>
      <c r="V141" s="183"/>
      <c r="W141" s="183"/>
    </row>
    <row r="142" spans="1:23" ht="15.6" x14ac:dyDescent="0.3">
      <c r="A142" s="211"/>
      <c r="B142" s="150"/>
      <c r="C142" s="147"/>
      <c r="D142" s="147"/>
      <c r="E142" s="147"/>
      <c r="F142" s="147"/>
      <c r="G142" s="147"/>
      <c r="H142" s="147"/>
      <c r="I142" s="147"/>
      <c r="J142" s="147"/>
      <c r="K142" s="147"/>
      <c r="L142" s="147"/>
      <c r="M142" s="106"/>
      <c r="N142" s="178"/>
      <c r="O142" s="189"/>
      <c r="P142" s="189"/>
      <c r="Q142" s="189"/>
      <c r="R142" s="189"/>
      <c r="S142" s="189"/>
      <c r="T142" s="189"/>
      <c r="U142" s="189"/>
      <c r="V142" s="189"/>
      <c r="W142" s="189"/>
    </row>
    <row r="143" spans="1:23" ht="27.6" x14ac:dyDescent="0.3">
      <c r="A143" s="170">
        <v>8</v>
      </c>
      <c r="B143" s="165" t="s">
        <v>37</v>
      </c>
      <c r="C143" s="166" t="str">
        <f>C$3</f>
        <v>staff type 1</v>
      </c>
      <c r="D143" s="166" t="str">
        <f t="shared" ref="D143:K143" si="259">D$3</f>
        <v>staff type 2</v>
      </c>
      <c r="E143" s="166">
        <f t="shared" si="259"/>
        <v>0</v>
      </c>
      <c r="F143" s="166">
        <f t="shared" si="259"/>
        <v>0</v>
      </c>
      <c r="G143" s="166">
        <f t="shared" si="259"/>
        <v>0</v>
      </c>
      <c r="H143" s="166">
        <f t="shared" si="259"/>
        <v>0</v>
      </c>
      <c r="I143" s="166">
        <f t="shared" si="259"/>
        <v>0</v>
      </c>
      <c r="J143" s="166">
        <f t="shared" si="259"/>
        <v>0</v>
      </c>
      <c r="K143" s="166">
        <f t="shared" si="259"/>
        <v>0</v>
      </c>
      <c r="L143" s="166" t="s">
        <v>138</v>
      </c>
      <c r="M143" s="169" t="s">
        <v>134</v>
      </c>
      <c r="N143" s="178"/>
      <c r="O143" s="189"/>
      <c r="P143" s="189"/>
      <c r="Q143" s="189"/>
      <c r="R143" s="189"/>
      <c r="S143" s="189"/>
      <c r="T143" s="189"/>
      <c r="U143" s="189"/>
      <c r="V143" s="189"/>
      <c r="W143" s="189"/>
    </row>
    <row r="144" spans="1:23" ht="15.6" x14ac:dyDescent="0.3">
      <c r="A144" s="208"/>
      <c r="B144" s="137">
        <v>1</v>
      </c>
      <c r="C144" s="138">
        <v>0</v>
      </c>
      <c r="D144" s="138">
        <v>0</v>
      </c>
      <c r="E144" s="138">
        <v>0</v>
      </c>
      <c r="F144" s="138">
        <v>0</v>
      </c>
      <c r="G144" s="138">
        <v>0</v>
      </c>
      <c r="H144" s="138">
        <v>0</v>
      </c>
      <c r="I144" s="138">
        <v>0</v>
      </c>
      <c r="J144" s="138">
        <v>0</v>
      </c>
      <c r="K144" s="138">
        <v>0</v>
      </c>
      <c r="L144" s="149">
        <f t="shared" ref="L144:L158" si="260">SUM(C144:K144)</f>
        <v>0</v>
      </c>
      <c r="M144" s="109"/>
      <c r="N144" s="178"/>
      <c r="O144" s="190">
        <f t="shared" ref="O144:T144" si="261">$B144*C144</f>
        <v>0</v>
      </c>
      <c r="P144" s="190">
        <f t="shared" si="261"/>
        <v>0</v>
      </c>
      <c r="Q144" s="190">
        <f t="shared" si="261"/>
        <v>0</v>
      </c>
      <c r="R144" s="190">
        <f t="shared" si="261"/>
        <v>0</v>
      </c>
      <c r="S144" s="190">
        <f t="shared" si="261"/>
        <v>0</v>
      </c>
      <c r="T144" s="190">
        <f t="shared" si="261"/>
        <v>0</v>
      </c>
      <c r="U144" s="190">
        <f t="shared" ref="U144:V158" si="262">$B144*I144</f>
        <v>0</v>
      </c>
      <c r="V144" s="190">
        <f t="shared" si="262"/>
        <v>0</v>
      </c>
      <c r="W144" s="190">
        <f t="shared" ref="W144" si="263">$B144*K144</f>
        <v>0</v>
      </c>
    </row>
    <row r="145" spans="1:24" ht="15.6" x14ac:dyDescent="0.3">
      <c r="A145" s="208"/>
      <c r="B145" s="148"/>
      <c r="C145" s="149">
        <v>0</v>
      </c>
      <c r="D145" s="138">
        <v>0</v>
      </c>
      <c r="E145" s="138">
        <v>0</v>
      </c>
      <c r="F145" s="138">
        <v>0</v>
      </c>
      <c r="G145" s="138">
        <v>0</v>
      </c>
      <c r="H145" s="138">
        <v>0</v>
      </c>
      <c r="I145" s="138">
        <v>0</v>
      </c>
      <c r="J145" s="138">
        <v>0</v>
      </c>
      <c r="K145" s="138">
        <v>0</v>
      </c>
      <c r="L145" s="149">
        <f t="shared" si="260"/>
        <v>0</v>
      </c>
      <c r="M145" s="127"/>
      <c r="N145" s="191"/>
      <c r="O145" s="190">
        <f t="shared" ref="O145:O148" si="264">$B145*C145</f>
        <v>0</v>
      </c>
      <c r="P145" s="190">
        <f t="shared" ref="P145:P148" si="265">$B145*D145</f>
        <v>0</v>
      </c>
      <c r="Q145" s="190">
        <f t="shared" ref="Q145:Q148" si="266">$B145*E145</f>
        <v>0</v>
      </c>
      <c r="R145" s="190">
        <f t="shared" ref="R145:R148" si="267">$B145*F145</f>
        <v>0</v>
      </c>
      <c r="S145" s="190">
        <f t="shared" ref="S145:S148" si="268">$B145*G145</f>
        <v>0</v>
      </c>
      <c r="T145" s="190">
        <f t="shared" ref="T145:T148" si="269">$B145*H145</f>
        <v>0</v>
      </c>
      <c r="U145" s="190">
        <f t="shared" si="262"/>
        <v>0</v>
      </c>
      <c r="V145" s="190">
        <f t="shared" si="262"/>
        <v>0</v>
      </c>
      <c r="W145" s="190">
        <f t="shared" ref="W145:W148" si="270">$B145*K145</f>
        <v>0</v>
      </c>
      <c r="X145" s="105"/>
    </row>
    <row r="146" spans="1:24" ht="15.6" x14ac:dyDescent="0.3">
      <c r="A146" s="208"/>
      <c r="B146" s="148"/>
      <c r="C146" s="138">
        <v>0</v>
      </c>
      <c r="D146" s="138">
        <v>0</v>
      </c>
      <c r="E146" s="138">
        <v>0</v>
      </c>
      <c r="F146" s="138">
        <v>0</v>
      </c>
      <c r="G146" s="138">
        <v>0</v>
      </c>
      <c r="H146" s="138">
        <v>0</v>
      </c>
      <c r="I146" s="138">
        <v>0</v>
      </c>
      <c r="J146" s="138">
        <v>0</v>
      </c>
      <c r="K146" s="138">
        <v>0</v>
      </c>
      <c r="L146" s="149">
        <f t="shared" ref="L146:L147" si="271">SUM(C146:K146)</f>
        <v>0</v>
      </c>
      <c r="M146" s="127"/>
      <c r="N146" s="191"/>
      <c r="O146" s="190">
        <f t="shared" ref="O146:O147" si="272">$B146*C146</f>
        <v>0</v>
      </c>
      <c r="P146" s="190">
        <f t="shared" ref="P146:P147" si="273">$B146*D146</f>
        <v>0</v>
      </c>
      <c r="Q146" s="190">
        <f t="shared" ref="Q146:Q147" si="274">$B146*E146</f>
        <v>0</v>
      </c>
      <c r="R146" s="190">
        <f t="shared" ref="R146:R147" si="275">$B146*F146</f>
        <v>0</v>
      </c>
      <c r="S146" s="190">
        <f t="shared" ref="S146:S147" si="276">$B146*G146</f>
        <v>0</v>
      </c>
      <c r="T146" s="190">
        <f t="shared" ref="T146:T147" si="277">$B146*H146</f>
        <v>0</v>
      </c>
      <c r="U146" s="190">
        <f t="shared" si="262"/>
        <v>0</v>
      </c>
      <c r="V146" s="190">
        <f t="shared" si="262"/>
        <v>0</v>
      </c>
      <c r="W146" s="190">
        <f t="shared" ref="W146:W147" si="278">$B146*K146</f>
        <v>0</v>
      </c>
      <c r="X146" s="105"/>
    </row>
    <row r="147" spans="1:24" ht="15.6" x14ac:dyDescent="0.3">
      <c r="A147" s="208"/>
      <c r="B147" s="137"/>
      <c r="C147" s="138">
        <v>0</v>
      </c>
      <c r="D147" s="138">
        <v>0</v>
      </c>
      <c r="E147" s="138">
        <v>0</v>
      </c>
      <c r="F147" s="138">
        <v>0</v>
      </c>
      <c r="G147" s="138">
        <v>0</v>
      </c>
      <c r="H147" s="138">
        <v>0</v>
      </c>
      <c r="I147" s="138">
        <v>0</v>
      </c>
      <c r="J147" s="138">
        <v>0</v>
      </c>
      <c r="K147" s="138">
        <v>0</v>
      </c>
      <c r="L147" s="149">
        <f t="shared" si="271"/>
        <v>0</v>
      </c>
      <c r="M147" s="109"/>
      <c r="N147" s="178"/>
      <c r="O147" s="190">
        <f t="shared" si="272"/>
        <v>0</v>
      </c>
      <c r="P147" s="190">
        <f t="shared" si="273"/>
        <v>0</v>
      </c>
      <c r="Q147" s="190">
        <f t="shared" si="274"/>
        <v>0</v>
      </c>
      <c r="R147" s="190">
        <f t="shared" si="275"/>
        <v>0</v>
      </c>
      <c r="S147" s="190">
        <f t="shared" si="276"/>
        <v>0</v>
      </c>
      <c r="T147" s="190">
        <f t="shared" si="277"/>
        <v>0</v>
      </c>
      <c r="U147" s="190">
        <f t="shared" si="262"/>
        <v>0</v>
      </c>
      <c r="V147" s="190">
        <f t="shared" si="262"/>
        <v>0</v>
      </c>
      <c r="W147" s="190">
        <f t="shared" si="278"/>
        <v>0</v>
      </c>
    </row>
    <row r="148" spans="1:24" ht="15.6" x14ac:dyDescent="0.3">
      <c r="A148" s="208"/>
      <c r="B148" s="148"/>
      <c r="C148" s="138">
        <v>0</v>
      </c>
      <c r="D148" s="138">
        <v>0</v>
      </c>
      <c r="E148" s="138">
        <v>0</v>
      </c>
      <c r="F148" s="138">
        <v>0</v>
      </c>
      <c r="G148" s="138">
        <v>0</v>
      </c>
      <c r="H148" s="138">
        <v>0</v>
      </c>
      <c r="I148" s="138">
        <v>0</v>
      </c>
      <c r="J148" s="138">
        <v>0</v>
      </c>
      <c r="K148" s="138">
        <v>0</v>
      </c>
      <c r="L148" s="149">
        <f t="shared" si="260"/>
        <v>0</v>
      </c>
      <c r="M148" s="127"/>
      <c r="N148" s="191"/>
      <c r="O148" s="190">
        <f t="shared" si="264"/>
        <v>0</v>
      </c>
      <c r="P148" s="190">
        <f t="shared" si="265"/>
        <v>0</v>
      </c>
      <c r="Q148" s="190">
        <f t="shared" si="266"/>
        <v>0</v>
      </c>
      <c r="R148" s="190">
        <f t="shared" si="267"/>
        <v>0</v>
      </c>
      <c r="S148" s="190">
        <f t="shared" si="268"/>
        <v>0</v>
      </c>
      <c r="T148" s="190">
        <f t="shared" si="269"/>
        <v>0</v>
      </c>
      <c r="U148" s="190">
        <f t="shared" si="262"/>
        <v>0</v>
      </c>
      <c r="V148" s="190">
        <f t="shared" si="262"/>
        <v>0</v>
      </c>
      <c r="W148" s="190">
        <f t="shared" si="270"/>
        <v>0</v>
      </c>
      <c r="X148" s="105"/>
    </row>
    <row r="149" spans="1:24" ht="15.6" x14ac:dyDescent="0.3">
      <c r="A149" s="208"/>
      <c r="B149" s="148"/>
      <c r="C149" s="138">
        <v>0</v>
      </c>
      <c r="D149" s="138">
        <v>0</v>
      </c>
      <c r="E149" s="138">
        <v>0</v>
      </c>
      <c r="F149" s="138">
        <v>0</v>
      </c>
      <c r="G149" s="138">
        <v>0</v>
      </c>
      <c r="H149" s="138">
        <v>0</v>
      </c>
      <c r="I149" s="138">
        <v>0</v>
      </c>
      <c r="J149" s="138">
        <v>0</v>
      </c>
      <c r="K149" s="138">
        <v>0</v>
      </c>
      <c r="L149" s="149">
        <f t="shared" ref="L149:L152" si="279">SUM(C149:K149)</f>
        <v>0</v>
      </c>
      <c r="M149" s="127"/>
      <c r="N149" s="191"/>
      <c r="O149" s="190">
        <f t="shared" ref="O149:O152" si="280">$B149*C149</f>
        <v>0</v>
      </c>
      <c r="P149" s="190">
        <f t="shared" ref="P149:P152" si="281">$B149*D149</f>
        <v>0</v>
      </c>
      <c r="Q149" s="190">
        <f t="shared" ref="Q149:Q152" si="282">$B149*E149</f>
        <v>0</v>
      </c>
      <c r="R149" s="190">
        <f t="shared" ref="R149:R152" si="283">$B149*F149</f>
        <v>0</v>
      </c>
      <c r="S149" s="190">
        <f t="shared" ref="S149:S152" si="284">$B149*G149</f>
        <v>0</v>
      </c>
      <c r="T149" s="190">
        <f t="shared" ref="T149:T152" si="285">$B149*H149</f>
        <v>0</v>
      </c>
      <c r="U149" s="190">
        <f t="shared" ref="U149:U152" si="286">$B149*I149</f>
        <v>0</v>
      </c>
      <c r="V149" s="190">
        <f t="shared" ref="V149:V152" si="287">$B149*J149</f>
        <v>0</v>
      </c>
      <c r="W149" s="190">
        <f t="shared" ref="W149:W152" si="288">$B149*K149</f>
        <v>0</v>
      </c>
      <c r="X149" s="105"/>
    </row>
    <row r="150" spans="1:24" ht="15.6" x14ac:dyDescent="0.3">
      <c r="A150" s="208"/>
      <c r="B150" s="148"/>
      <c r="C150" s="138">
        <v>0</v>
      </c>
      <c r="D150" s="138">
        <v>0</v>
      </c>
      <c r="E150" s="138">
        <v>0</v>
      </c>
      <c r="F150" s="138">
        <v>0</v>
      </c>
      <c r="G150" s="138">
        <v>0</v>
      </c>
      <c r="H150" s="138">
        <v>0</v>
      </c>
      <c r="I150" s="138">
        <v>0</v>
      </c>
      <c r="J150" s="138">
        <v>0</v>
      </c>
      <c r="K150" s="138">
        <v>0</v>
      </c>
      <c r="L150" s="149">
        <f t="shared" si="279"/>
        <v>0</v>
      </c>
      <c r="M150" s="127"/>
      <c r="N150" s="191"/>
      <c r="O150" s="190">
        <f t="shared" si="280"/>
        <v>0</v>
      </c>
      <c r="P150" s="190">
        <f t="shared" si="281"/>
        <v>0</v>
      </c>
      <c r="Q150" s="190">
        <f t="shared" si="282"/>
        <v>0</v>
      </c>
      <c r="R150" s="190">
        <f t="shared" si="283"/>
        <v>0</v>
      </c>
      <c r="S150" s="190">
        <f t="shared" si="284"/>
        <v>0</v>
      </c>
      <c r="T150" s="190">
        <f t="shared" si="285"/>
        <v>0</v>
      </c>
      <c r="U150" s="190">
        <f t="shared" si="286"/>
        <v>0</v>
      </c>
      <c r="V150" s="190">
        <f t="shared" si="287"/>
        <v>0</v>
      </c>
      <c r="W150" s="190">
        <f t="shared" si="288"/>
        <v>0</v>
      </c>
      <c r="X150" s="105"/>
    </row>
    <row r="151" spans="1:24" ht="15.6" x14ac:dyDescent="0.3">
      <c r="A151" s="208"/>
      <c r="B151" s="148"/>
      <c r="C151" s="138">
        <v>0</v>
      </c>
      <c r="D151" s="138">
        <v>0</v>
      </c>
      <c r="E151" s="138">
        <v>0</v>
      </c>
      <c r="F151" s="138">
        <v>0</v>
      </c>
      <c r="G151" s="138">
        <v>0</v>
      </c>
      <c r="H151" s="138">
        <v>0</v>
      </c>
      <c r="I151" s="138">
        <v>0</v>
      </c>
      <c r="J151" s="138">
        <v>0</v>
      </c>
      <c r="K151" s="138">
        <v>0</v>
      </c>
      <c r="L151" s="149">
        <f t="shared" si="279"/>
        <v>0</v>
      </c>
      <c r="M151" s="127"/>
      <c r="N151" s="191"/>
      <c r="O151" s="190">
        <f t="shared" si="280"/>
        <v>0</v>
      </c>
      <c r="P151" s="190">
        <f t="shared" si="281"/>
        <v>0</v>
      </c>
      <c r="Q151" s="190">
        <f t="shared" si="282"/>
        <v>0</v>
      </c>
      <c r="R151" s="190">
        <f t="shared" si="283"/>
        <v>0</v>
      </c>
      <c r="S151" s="190">
        <f t="shared" si="284"/>
        <v>0</v>
      </c>
      <c r="T151" s="190">
        <f t="shared" si="285"/>
        <v>0</v>
      </c>
      <c r="U151" s="190">
        <f t="shared" si="286"/>
        <v>0</v>
      </c>
      <c r="V151" s="190">
        <f t="shared" si="287"/>
        <v>0</v>
      </c>
      <c r="W151" s="190">
        <f t="shared" si="288"/>
        <v>0</v>
      </c>
      <c r="X151" s="105"/>
    </row>
    <row r="152" spans="1:24" ht="15.6" x14ac:dyDescent="0.3">
      <c r="A152" s="208"/>
      <c r="B152" s="148"/>
      <c r="C152" s="138">
        <v>0</v>
      </c>
      <c r="D152" s="138">
        <v>0</v>
      </c>
      <c r="E152" s="138">
        <v>0</v>
      </c>
      <c r="F152" s="138">
        <v>0</v>
      </c>
      <c r="G152" s="138">
        <v>0</v>
      </c>
      <c r="H152" s="138">
        <v>0</v>
      </c>
      <c r="I152" s="138">
        <v>0</v>
      </c>
      <c r="J152" s="138">
        <v>0</v>
      </c>
      <c r="K152" s="138">
        <v>0</v>
      </c>
      <c r="L152" s="149">
        <f t="shared" si="279"/>
        <v>0</v>
      </c>
      <c r="M152" s="127"/>
      <c r="N152" s="191"/>
      <c r="O152" s="190">
        <f t="shared" si="280"/>
        <v>0</v>
      </c>
      <c r="P152" s="190">
        <f t="shared" si="281"/>
        <v>0</v>
      </c>
      <c r="Q152" s="190">
        <f t="shared" si="282"/>
        <v>0</v>
      </c>
      <c r="R152" s="190">
        <f t="shared" si="283"/>
        <v>0</v>
      </c>
      <c r="S152" s="190">
        <f t="shared" si="284"/>
        <v>0</v>
      </c>
      <c r="T152" s="190">
        <f t="shared" si="285"/>
        <v>0</v>
      </c>
      <c r="U152" s="190">
        <f t="shared" si="286"/>
        <v>0</v>
      </c>
      <c r="V152" s="190">
        <f t="shared" si="287"/>
        <v>0</v>
      </c>
      <c r="W152" s="190">
        <f t="shared" si="288"/>
        <v>0</v>
      </c>
      <c r="X152" s="105"/>
    </row>
    <row r="153" spans="1:24" ht="15.6" x14ac:dyDescent="0.3">
      <c r="A153" s="208"/>
      <c r="B153" s="137"/>
      <c r="C153" s="138">
        <v>0</v>
      </c>
      <c r="D153" s="138">
        <v>0</v>
      </c>
      <c r="E153" s="138">
        <v>0</v>
      </c>
      <c r="F153" s="138">
        <v>0</v>
      </c>
      <c r="G153" s="138">
        <v>0</v>
      </c>
      <c r="H153" s="138">
        <v>0</v>
      </c>
      <c r="I153" s="138">
        <v>0</v>
      </c>
      <c r="J153" s="138">
        <v>0</v>
      </c>
      <c r="K153" s="138">
        <v>0</v>
      </c>
      <c r="L153" s="149">
        <f t="shared" si="260"/>
        <v>0</v>
      </c>
      <c r="M153" s="109"/>
      <c r="N153" s="178"/>
      <c r="O153" s="190">
        <f t="shared" ref="O153:T158" si="289">$B153*C153</f>
        <v>0</v>
      </c>
      <c r="P153" s="190">
        <f t="shared" si="289"/>
        <v>0</v>
      </c>
      <c r="Q153" s="190">
        <f t="shared" si="289"/>
        <v>0</v>
      </c>
      <c r="R153" s="190">
        <f t="shared" si="289"/>
        <v>0</v>
      </c>
      <c r="S153" s="190">
        <f t="shared" si="289"/>
        <v>0</v>
      </c>
      <c r="T153" s="190">
        <f t="shared" si="289"/>
        <v>0</v>
      </c>
      <c r="U153" s="190">
        <f t="shared" si="262"/>
        <v>0</v>
      </c>
      <c r="V153" s="190">
        <f t="shared" si="262"/>
        <v>0</v>
      </c>
      <c r="W153" s="190">
        <f t="shared" ref="W153:W158" si="290">$B153*K153</f>
        <v>0</v>
      </c>
    </row>
    <row r="154" spans="1:24" ht="15.6" x14ac:dyDescent="0.3">
      <c r="A154" s="210"/>
      <c r="B154" s="137"/>
      <c r="C154" s="138">
        <v>0</v>
      </c>
      <c r="D154" s="138">
        <v>0</v>
      </c>
      <c r="E154" s="138">
        <v>0</v>
      </c>
      <c r="F154" s="138">
        <v>0</v>
      </c>
      <c r="G154" s="138">
        <v>0</v>
      </c>
      <c r="H154" s="138">
        <v>0</v>
      </c>
      <c r="I154" s="138">
        <v>0</v>
      </c>
      <c r="J154" s="138">
        <v>0</v>
      </c>
      <c r="K154" s="138">
        <v>0</v>
      </c>
      <c r="L154" s="149">
        <f t="shared" si="260"/>
        <v>0</v>
      </c>
      <c r="M154" s="109"/>
      <c r="N154" s="178"/>
      <c r="O154" s="190">
        <f t="shared" si="289"/>
        <v>0</v>
      </c>
      <c r="P154" s="190">
        <f t="shared" si="289"/>
        <v>0</v>
      </c>
      <c r="Q154" s="190">
        <f t="shared" si="289"/>
        <v>0</v>
      </c>
      <c r="R154" s="190">
        <f t="shared" si="289"/>
        <v>0</v>
      </c>
      <c r="S154" s="190">
        <f t="shared" si="289"/>
        <v>0</v>
      </c>
      <c r="T154" s="190">
        <f t="shared" si="289"/>
        <v>0</v>
      </c>
      <c r="U154" s="190">
        <f t="shared" si="262"/>
        <v>0</v>
      </c>
      <c r="V154" s="190">
        <f t="shared" si="262"/>
        <v>0</v>
      </c>
      <c r="W154" s="190">
        <f t="shared" si="290"/>
        <v>0</v>
      </c>
    </row>
    <row r="155" spans="1:24" ht="15.6" x14ac:dyDescent="0.3">
      <c r="A155" s="208"/>
      <c r="B155" s="137"/>
      <c r="C155" s="138">
        <v>0</v>
      </c>
      <c r="D155" s="138">
        <v>0</v>
      </c>
      <c r="E155" s="138">
        <v>0</v>
      </c>
      <c r="F155" s="138">
        <v>0</v>
      </c>
      <c r="G155" s="138">
        <v>0</v>
      </c>
      <c r="H155" s="138">
        <v>0</v>
      </c>
      <c r="I155" s="138">
        <v>0</v>
      </c>
      <c r="J155" s="138">
        <v>0</v>
      </c>
      <c r="K155" s="138">
        <v>0</v>
      </c>
      <c r="L155" s="149">
        <f t="shared" si="260"/>
        <v>0</v>
      </c>
      <c r="M155" s="109"/>
      <c r="N155" s="178"/>
      <c r="O155" s="190">
        <f t="shared" si="289"/>
        <v>0</v>
      </c>
      <c r="P155" s="190">
        <f t="shared" si="289"/>
        <v>0</v>
      </c>
      <c r="Q155" s="190">
        <f t="shared" si="289"/>
        <v>0</v>
      </c>
      <c r="R155" s="190">
        <f t="shared" si="289"/>
        <v>0</v>
      </c>
      <c r="S155" s="190">
        <f t="shared" si="289"/>
        <v>0</v>
      </c>
      <c r="T155" s="190">
        <f t="shared" si="289"/>
        <v>0</v>
      </c>
      <c r="U155" s="190">
        <f t="shared" si="262"/>
        <v>0</v>
      </c>
      <c r="V155" s="190">
        <f t="shared" si="262"/>
        <v>0</v>
      </c>
      <c r="W155" s="190">
        <f t="shared" si="290"/>
        <v>0</v>
      </c>
    </row>
    <row r="156" spans="1:24" ht="15.6" x14ac:dyDescent="0.3">
      <c r="A156" s="208"/>
      <c r="B156" s="143"/>
      <c r="C156" s="138">
        <v>0</v>
      </c>
      <c r="D156" s="138">
        <v>0</v>
      </c>
      <c r="E156" s="138">
        <v>0</v>
      </c>
      <c r="F156" s="138">
        <v>0</v>
      </c>
      <c r="G156" s="138">
        <v>0</v>
      </c>
      <c r="H156" s="138">
        <v>0</v>
      </c>
      <c r="I156" s="138">
        <v>0</v>
      </c>
      <c r="J156" s="138">
        <v>0</v>
      </c>
      <c r="K156" s="138">
        <v>0</v>
      </c>
      <c r="L156" s="149">
        <f t="shared" si="260"/>
        <v>0</v>
      </c>
      <c r="M156" s="109"/>
      <c r="N156" s="178"/>
      <c r="O156" s="190">
        <f t="shared" si="289"/>
        <v>0</v>
      </c>
      <c r="P156" s="190">
        <f t="shared" si="289"/>
        <v>0</v>
      </c>
      <c r="Q156" s="190">
        <f t="shared" si="289"/>
        <v>0</v>
      </c>
      <c r="R156" s="190">
        <f t="shared" si="289"/>
        <v>0</v>
      </c>
      <c r="S156" s="190">
        <f t="shared" si="289"/>
        <v>0</v>
      </c>
      <c r="T156" s="190">
        <f t="shared" si="289"/>
        <v>0</v>
      </c>
      <c r="U156" s="190">
        <f t="shared" si="262"/>
        <v>0</v>
      </c>
      <c r="V156" s="190">
        <f t="shared" si="262"/>
        <v>0</v>
      </c>
      <c r="W156" s="190">
        <f t="shared" si="290"/>
        <v>0</v>
      </c>
    </row>
    <row r="157" spans="1:24" ht="15.6" x14ac:dyDescent="0.3">
      <c r="A157" s="208"/>
      <c r="B157" s="137"/>
      <c r="C157" s="138">
        <v>0</v>
      </c>
      <c r="D157" s="138">
        <v>0</v>
      </c>
      <c r="E157" s="138">
        <v>0</v>
      </c>
      <c r="F157" s="138">
        <v>0</v>
      </c>
      <c r="G157" s="138">
        <v>0</v>
      </c>
      <c r="H157" s="138">
        <v>0</v>
      </c>
      <c r="I157" s="138">
        <v>0</v>
      </c>
      <c r="J157" s="138">
        <v>0</v>
      </c>
      <c r="K157" s="138">
        <v>0</v>
      </c>
      <c r="L157" s="149">
        <f t="shared" si="260"/>
        <v>0</v>
      </c>
      <c r="M157" s="109"/>
      <c r="N157" s="178"/>
      <c r="O157" s="190">
        <f t="shared" si="289"/>
        <v>0</v>
      </c>
      <c r="P157" s="190">
        <f t="shared" si="289"/>
        <v>0</v>
      </c>
      <c r="Q157" s="190">
        <f t="shared" si="289"/>
        <v>0</v>
      </c>
      <c r="R157" s="190">
        <f t="shared" si="289"/>
        <v>0</v>
      </c>
      <c r="S157" s="190">
        <f t="shared" si="289"/>
        <v>0</v>
      </c>
      <c r="T157" s="190">
        <f t="shared" si="289"/>
        <v>0</v>
      </c>
      <c r="U157" s="190">
        <f t="shared" si="262"/>
        <v>0</v>
      </c>
      <c r="V157" s="190">
        <f t="shared" si="262"/>
        <v>0</v>
      </c>
      <c r="W157" s="190">
        <f t="shared" si="290"/>
        <v>0</v>
      </c>
    </row>
    <row r="158" spans="1:24" ht="15.6" x14ac:dyDescent="0.3">
      <c r="A158" s="210"/>
      <c r="B158" s="137"/>
      <c r="C158" s="138">
        <v>0</v>
      </c>
      <c r="D158" s="138">
        <v>0</v>
      </c>
      <c r="E158" s="138">
        <v>0</v>
      </c>
      <c r="F158" s="138">
        <v>0</v>
      </c>
      <c r="G158" s="138">
        <v>0</v>
      </c>
      <c r="H158" s="138">
        <v>0</v>
      </c>
      <c r="I158" s="138">
        <v>0</v>
      </c>
      <c r="J158" s="138">
        <v>0</v>
      </c>
      <c r="K158" s="138">
        <v>0</v>
      </c>
      <c r="L158" s="149">
        <f t="shared" si="260"/>
        <v>0</v>
      </c>
      <c r="M158" s="109"/>
      <c r="N158" s="178"/>
      <c r="O158" s="190">
        <f t="shared" si="289"/>
        <v>0</v>
      </c>
      <c r="P158" s="190">
        <f t="shared" si="289"/>
        <v>0</v>
      </c>
      <c r="Q158" s="190">
        <f t="shared" si="289"/>
        <v>0</v>
      </c>
      <c r="R158" s="190">
        <f t="shared" si="289"/>
        <v>0</v>
      </c>
      <c r="S158" s="190">
        <f t="shared" si="289"/>
        <v>0</v>
      </c>
      <c r="T158" s="190">
        <f t="shared" si="289"/>
        <v>0</v>
      </c>
      <c r="U158" s="190">
        <f t="shared" si="262"/>
        <v>0</v>
      </c>
      <c r="V158" s="190">
        <f t="shared" si="262"/>
        <v>0</v>
      </c>
      <c r="W158" s="190">
        <f t="shared" si="290"/>
        <v>0</v>
      </c>
    </row>
    <row r="159" spans="1:24" ht="3" customHeight="1" x14ac:dyDescent="0.3">
      <c r="B159" s="139"/>
      <c r="C159" s="139"/>
      <c r="D159" s="139"/>
      <c r="E159" s="139"/>
      <c r="F159" s="139"/>
      <c r="G159" s="139"/>
      <c r="H159" s="139"/>
      <c r="I159" s="139"/>
      <c r="J159" s="139"/>
      <c r="K159" s="139"/>
      <c r="L159" s="139"/>
      <c r="M159" s="126"/>
      <c r="N159" s="178"/>
      <c r="O159" s="174"/>
      <c r="P159" s="174"/>
      <c r="Q159" s="174"/>
      <c r="R159" s="174"/>
      <c r="S159" s="174"/>
      <c r="T159" s="174"/>
      <c r="U159" s="174"/>
      <c r="V159" s="174"/>
      <c r="W159" s="174"/>
    </row>
    <row r="160" spans="1:24" ht="15.6" x14ac:dyDescent="0.3">
      <c r="A160" s="209" t="s">
        <v>132</v>
      </c>
      <c r="B160" s="140">
        <f>SUM(B144:B158)</f>
        <v>1</v>
      </c>
      <c r="C160" s="141">
        <f t="shared" ref="C160:H160" si="291">SUM(O144:O158)</f>
        <v>0</v>
      </c>
      <c r="D160" s="141">
        <f t="shared" si="291"/>
        <v>0</v>
      </c>
      <c r="E160" s="141">
        <f t="shared" si="291"/>
        <v>0</v>
      </c>
      <c r="F160" s="141">
        <f t="shared" si="291"/>
        <v>0</v>
      </c>
      <c r="G160" s="141">
        <f t="shared" si="291"/>
        <v>0</v>
      </c>
      <c r="H160" s="141">
        <f t="shared" si="291"/>
        <v>0</v>
      </c>
      <c r="I160" s="141">
        <f t="shared" ref="I160:J160" si="292">SUM(W144:W158)</f>
        <v>0</v>
      </c>
      <c r="J160" s="141">
        <f t="shared" si="292"/>
        <v>0</v>
      </c>
      <c r="K160" s="141">
        <f t="shared" ref="K160" si="293">SUM(W144:W158)</f>
        <v>0</v>
      </c>
      <c r="L160" s="141"/>
      <c r="M160" s="109"/>
      <c r="N160" s="178"/>
      <c r="O160" s="180"/>
      <c r="P160" s="180"/>
      <c r="Q160" s="180"/>
      <c r="R160" s="180"/>
      <c r="S160" s="180"/>
      <c r="T160" s="180"/>
      <c r="U160" s="200"/>
      <c r="V160" s="200"/>
      <c r="W160" s="180"/>
    </row>
    <row r="161" spans="1:23" x14ac:dyDescent="0.3">
      <c r="B161" s="139"/>
      <c r="C161" s="142">
        <f>C160/$B160</f>
        <v>0</v>
      </c>
      <c r="D161" s="142">
        <f t="shared" ref="D161:G161" si="294">D160/$B160</f>
        <v>0</v>
      </c>
      <c r="E161" s="142">
        <f t="shared" si="294"/>
        <v>0</v>
      </c>
      <c r="F161" s="142">
        <f t="shared" si="294"/>
        <v>0</v>
      </c>
      <c r="G161" s="142">
        <f t="shared" si="294"/>
        <v>0</v>
      </c>
      <c r="H161" s="142">
        <f t="shared" ref="H161:K161" si="295">H160/$B160</f>
        <v>0</v>
      </c>
      <c r="I161" s="142">
        <f t="shared" ref="I161:J161" si="296">I160/$B160</f>
        <v>0</v>
      </c>
      <c r="J161" s="142">
        <f t="shared" si="296"/>
        <v>0</v>
      </c>
      <c r="K161" s="142">
        <f t="shared" si="295"/>
        <v>0</v>
      </c>
      <c r="L161" s="142"/>
      <c r="M161" s="126"/>
      <c r="N161" s="178"/>
      <c r="O161" s="183"/>
      <c r="P161" s="183"/>
      <c r="Q161" s="183"/>
      <c r="R161" s="183"/>
      <c r="S161" s="183"/>
      <c r="T161" s="183"/>
      <c r="U161" s="183"/>
      <c r="V161" s="183"/>
      <c r="W161" s="183"/>
    </row>
    <row r="162" spans="1:23" x14ac:dyDescent="0.3">
      <c r="B162" s="139"/>
      <c r="C162" s="139"/>
      <c r="D162" s="139"/>
      <c r="E162" s="139"/>
      <c r="F162" s="139"/>
      <c r="G162" s="139"/>
      <c r="H162" s="139"/>
      <c r="I162" s="139"/>
      <c r="J162" s="139"/>
      <c r="K162" s="139"/>
      <c r="L162" s="139"/>
      <c r="M162" s="126"/>
      <c r="N162" s="178"/>
      <c r="O162" s="183"/>
      <c r="P162" s="183"/>
      <c r="Q162" s="183"/>
      <c r="R162" s="183"/>
      <c r="S162" s="183"/>
      <c r="T162" s="183"/>
      <c r="U162" s="183"/>
      <c r="V162" s="183"/>
      <c r="W162" s="183"/>
    </row>
    <row r="163" spans="1:23" ht="27.6" x14ac:dyDescent="0.3">
      <c r="A163" s="170">
        <v>9</v>
      </c>
      <c r="B163" s="165" t="s">
        <v>37</v>
      </c>
      <c r="C163" s="166" t="str">
        <f>C$3</f>
        <v>staff type 1</v>
      </c>
      <c r="D163" s="166" t="str">
        <f t="shared" ref="D163:K163" si="297">D$3</f>
        <v>staff type 2</v>
      </c>
      <c r="E163" s="166">
        <f t="shared" si="297"/>
        <v>0</v>
      </c>
      <c r="F163" s="166">
        <f t="shared" si="297"/>
        <v>0</v>
      </c>
      <c r="G163" s="166">
        <f t="shared" si="297"/>
        <v>0</v>
      </c>
      <c r="H163" s="166">
        <f t="shared" si="297"/>
        <v>0</v>
      </c>
      <c r="I163" s="166">
        <f t="shared" si="297"/>
        <v>0</v>
      </c>
      <c r="J163" s="166">
        <f t="shared" si="297"/>
        <v>0</v>
      </c>
      <c r="K163" s="166">
        <f t="shared" si="297"/>
        <v>0</v>
      </c>
      <c r="L163" s="166" t="s">
        <v>138</v>
      </c>
      <c r="M163" s="169" t="s">
        <v>134</v>
      </c>
      <c r="N163" s="178"/>
      <c r="O163" s="198"/>
      <c r="P163" s="198"/>
      <c r="Q163" s="198"/>
      <c r="R163" s="198"/>
      <c r="S163" s="198"/>
      <c r="T163" s="198"/>
      <c r="U163" s="200"/>
      <c r="V163" s="200"/>
      <c r="W163" s="198"/>
    </row>
    <row r="164" spans="1:23" ht="15.6" x14ac:dyDescent="0.3">
      <c r="A164" s="208"/>
      <c r="B164" s="137">
        <v>1</v>
      </c>
      <c r="C164" s="138">
        <v>0</v>
      </c>
      <c r="D164" s="138">
        <v>0</v>
      </c>
      <c r="E164" s="138">
        <v>0</v>
      </c>
      <c r="F164" s="138">
        <v>0</v>
      </c>
      <c r="G164" s="138">
        <v>0</v>
      </c>
      <c r="H164" s="138">
        <v>0</v>
      </c>
      <c r="I164" s="138">
        <v>0</v>
      </c>
      <c r="J164" s="138">
        <v>0</v>
      </c>
      <c r="K164" s="138">
        <v>0</v>
      </c>
      <c r="L164" s="149">
        <f t="shared" ref="L164:L178" si="298">SUM(C164:K164)</f>
        <v>0</v>
      </c>
      <c r="M164" s="109"/>
      <c r="N164" s="178"/>
      <c r="O164" s="182">
        <f t="shared" ref="O164:O178" si="299">$B164*C164</f>
        <v>0</v>
      </c>
      <c r="P164" s="182">
        <f t="shared" ref="P164:P178" si="300">$B164*D164</f>
        <v>0</v>
      </c>
      <c r="Q164" s="182">
        <f t="shared" ref="Q164:Q178" si="301">$B164*E164</f>
        <v>0</v>
      </c>
      <c r="R164" s="182">
        <f t="shared" ref="R164:R178" si="302">$B164*F164</f>
        <v>0</v>
      </c>
      <c r="S164" s="182">
        <f t="shared" ref="S164:S178" si="303">$B164*G164</f>
        <v>0</v>
      </c>
      <c r="T164" s="182">
        <f t="shared" ref="T164:T178" si="304">$B164*H164</f>
        <v>0</v>
      </c>
      <c r="U164" s="182">
        <f t="shared" ref="U164:U178" si="305">$B164*I164</f>
        <v>0</v>
      </c>
      <c r="V164" s="182">
        <f t="shared" ref="V164:V178" si="306">$B164*J164</f>
        <v>0</v>
      </c>
      <c r="W164" s="182">
        <f t="shared" ref="W164:W178" si="307">$B164*K164</f>
        <v>0</v>
      </c>
    </row>
    <row r="165" spans="1:23" ht="15.6" x14ac:dyDescent="0.3">
      <c r="A165" s="208"/>
      <c r="B165" s="137"/>
      <c r="C165" s="138">
        <v>0</v>
      </c>
      <c r="D165" s="138">
        <v>0</v>
      </c>
      <c r="E165" s="138">
        <v>0</v>
      </c>
      <c r="F165" s="138">
        <v>0</v>
      </c>
      <c r="G165" s="138">
        <v>0</v>
      </c>
      <c r="H165" s="138">
        <v>0</v>
      </c>
      <c r="I165" s="138">
        <v>0</v>
      </c>
      <c r="J165" s="138">
        <v>0</v>
      </c>
      <c r="K165" s="138">
        <v>0</v>
      </c>
      <c r="L165" s="149">
        <f t="shared" si="298"/>
        <v>0</v>
      </c>
      <c r="M165" s="109"/>
      <c r="N165" s="178"/>
      <c r="O165" s="182">
        <f t="shared" si="299"/>
        <v>0</v>
      </c>
      <c r="P165" s="182">
        <f t="shared" si="300"/>
        <v>0</v>
      </c>
      <c r="Q165" s="182">
        <f t="shared" si="301"/>
        <v>0</v>
      </c>
      <c r="R165" s="182">
        <f t="shared" si="302"/>
        <v>0</v>
      </c>
      <c r="S165" s="182">
        <f t="shared" si="303"/>
        <v>0</v>
      </c>
      <c r="T165" s="182">
        <f t="shared" si="304"/>
        <v>0</v>
      </c>
      <c r="U165" s="182">
        <f t="shared" si="305"/>
        <v>0</v>
      </c>
      <c r="V165" s="182">
        <f t="shared" si="306"/>
        <v>0</v>
      </c>
      <c r="W165" s="182">
        <f t="shared" si="307"/>
        <v>0</v>
      </c>
    </row>
    <row r="166" spans="1:23" ht="15.6" x14ac:dyDescent="0.3">
      <c r="A166" s="208"/>
      <c r="B166" s="137"/>
      <c r="C166" s="138">
        <v>0</v>
      </c>
      <c r="D166" s="138">
        <v>0</v>
      </c>
      <c r="E166" s="138">
        <v>0</v>
      </c>
      <c r="F166" s="138">
        <v>0</v>
      </c>
      <c r="G166" s="138">
        <v>0</v>
      </c>
      <c r="H166" s="138">
        <v>0</v>
      </c>
      <c r="I166" s="138">
        <v>0</v>
      </c>
      <c r="J166" s="138">
        <v>0</v>
      </c>
      <c r="K166" s="138">
        <v>0</v>
      </c>
      <c r="L166" s="149">
        <f t="shared" si="298"/>
        <v>0</v>
      </c>
      <c r="M166" s="109"/>
      <c r="N166" s="178"/>
      <c r="O166" s="182">
        <f t="shared" si="299"/>
        <v>0</v>
      </c>
      <c r="P166" s="182">
        <f t="shared" si="300"/>
        <v>0</v>
      </c>
      <c r="Q166" s="182">
        <f t="shared" si="301"/>
        <v>0</v>
      </c>
      <c r="R166" s="182">
        <f t="shared" si="302"/>
        <v>0</v>
      </c>
      <c r="S166" s="182">
        <f t="shared" si="303"/>
        <v>0</v>
      </c>
      <c r="T166" s="182">
        <f t="shared" si="304"/>
        <v>0</v>
      </c>
      <c r="U166" s="182">
        <f t="shared" si="305"/>
        <v>0</v>
      </c>
      <c r="V166" s="182">
        <f t="shared" si="306"/>
        <v>0</v>
      </c>
      <c r="W166" s="182">
        <f t="shared" si="307"/>
        <v>0</v>
      </c>
    </row>
    <row r="167" spans="1:23" ht="15.6" x14ac:dyDescent="0.3">
      <c r="A167" s="208"/>
      <c r="B167" s="137"/>
      <c r="C167" s="138">
        <v>0</v>
      </c>
      <c r="D167" s="138">
        <v>0</v>
      </c>
      <c r="E167" s="138">
        <v>0</v>
      </c>
      <c r="F167" s="138">
        <v>0</v>
      </c>
      <c r="G167" s="138">
        <v>0</v>
      </c>
      <c r="H167" s="138">
        <v>0</v>
      </c>
      <c r="I167" s="138">
        <v>0</v>
      </c>
      <c r="J167" s="138">
        <v>0</v>
      </c>
      <c r="K167" s="138">
        <v>0</v>
      </c>
      <c r="L167" s="149">
        <f t="shared" si="298"/>
        <v>0</v>
      </c>
      <c r="M167" s="109"/>
      <c r="N167" s="178"/>
      <c r="O167" s="182">
        <f t="shared" si="299"/>
        <v>0</v>
      </c>
      <c r="P167" s="182">
        <f t="shared" si="300"/>
        <v>0</v>
      </c>
      <c r="Q167" s="182">
        <f t="shared" si="301"/>
        <v>0</v>
      </c>
      <c r="R167" s="182">
        <f t="shared" si="302"/>
        <v>0</v>
      </c>
      <c r="S167" s="182">
        <f t="shared" si="303"/>
        <v>0</v>
      </c>
      <c r="T167" s="182">
        <f t="shared" si="304"/>
        <v>0</v>
      </c>
      <c r="U167" s="182">
        <f t="shared" si="305"/>
        <v>0</v>
      </c>
      <c r="V167" s="182">
        <f t="shared" si="306"/>
        <v>0</v>
      </c>
      <c r="W167" s="182">
        <f t="shared" si="307"/>
        <v>0</v>
      </c>
    </row>
    <row r="168" spans="1:23" ht="15.6" x14ac:dyDescent="0.3">
      <c r="A168" s="208"/>
      <c r="B168" s="137"/>
      <c r="C168" s="138">
        <v>0</v>
      </c>
      <c r="D168" s="138">
        <v>0</v>
      </c>
      <c r="E168" s="138">
        <v>0</v>
      </c>
      <c r="F168" s="138">
        <v>0</v>
      </c>
      <c r="G168" s="138">
        <v>0</v>
      </c>
      <c r="H168" s="138">
        <v>0</v>
      </c>
      <c r="I168" s="138">
        <v>0</v>
      </c>
      <c r="J168" s="138">
        <v>0</v>
      </c>
      <c r="K168" s="138">
        <v>0</v>
      </c>
      <c r="L168" s="149">
        <f t="shared" ref="L168:L171" si="308">SUM(C168:K168)</f>
        <v>0</v>
      </c>
      <c r="M168" s="109"/>
      <c r="N168" s="178"/>
      <c r="O168" s="182">
        <f t="shared" ref="O168:O171" si="309">$B168*C168</f>
        <v>0</v>
      </c>
      <c r="P168" s="182">
        <f t="shared" ref="P168:P171" si="310">$B168*D168</f>
        <v>0</v>
      </c>
      <c r="Q168" s="182">
        <f t="shared" ref="Q168:Q171" si="311">$B168*E168</f>
        <v>0</v>
      </c>
      <c r="R168" s="182">
        <f t="shared" ref="R168:R171" si="312">$B168*F168</f>
        <v>0</v>
      </c>
      <c r="S168" s="182">
        <f t="shared" ref="S168:S171" si="313">$B168*G168</f>
        <v>0</v>
      </c>
      <c r="T168" s="182">
        <f t="shared" ref="T168:T171" si="314">$B168*H168</f>
        <v>0</v>
      </c>
      <c r="U168" s="182">
        <f t="shared" ref="U168:U171" si="315">$B168*I168</f>
        <v>0</v>
      </c>
      <c r="V168" s="182">
        <f t="shared" ref="V168:V171" si="316">$B168*J168</f>
        <v>0</v>
      </c>
      <c r="W168" s="182">
        <f t="shared" ref="W168:W171" si="317">$B168*K168</f>
        <v>0</v>
      </c>
    </row>
    <row r="169" spans="1:23" ht="15.6" x14ac:dyDescent="0.3">
      <c r="A169" s="208"/>
      <c r="B169" s="137"/>
      <c r="C169" s="138">
        <v>0</v>
      </c>
      <c r="D169" s="138">
        <v>0</v>
      </c>
      <c r="E169" s="138">
        <v>0</v>
      </c>
      <c r="F169" s="138">
        <v>0</v>
      </c>
      <c r="G169" s="138">
        <v>0</v>
      </c>
      <c r="H169" s="138">
        <v>0</v>
      </c>
      <c r="I169" s="138">
        <v>0</v>
      </c>
      <c r="J169" s="138">
        <v>0</v>
      </c>
      <c r="K169" s="138">
        <v>0</v>
      </c>
      <c r="L169" s="149">
        <f t="shared" si="308"/>
        <v>0</v>
      </c>
      <c r="M169" s="109"/>
      <c r="N169" s="178"/>
      <c r="O169" s="182">
        <f t="shared" si="309"/>
        <v>0</v>
      </c>
      <c r="P169" s="182">
        <f t="shared" si="310"/>
        <v>0</v>
      </c>
      <c r="Q169" s="182">
        <f t="shared" si="311"/>
        <v>0</v>
      </c>
      <c r="R169" s="182">
        <f t="shared" si="312"/>
        <v>0</v>
      </c>
      <c r="S169" s="182">
        <f t="shared" si="313"/>
        <v>0</v>
      </c>
      <c r="T169" s="182">
        <f t="shared" si="314"/>
        <v>0</v>
      </c>
      <c r="U169" s="182">
        <f t="shared" si="315"/>
        <v>0</v>
      </c>
      <c r="V169" s="182">
        <f t="shared" si="316"/>
        <v>0</v>
      </c>
      <c r="W169" s="182">
        <f t="shared" si="317"/>
        <v>0</v>
      </c>
    </row>
    <row r="170" spans="1:23" ht="15.6" x14ac:dyDescent="0.3">
      <c r="A170" s="208"/>
      <c r="B170" s="137"/>
      <c r="C170" s="138">
        <v>0</v>
      </c>
      <c r="D170" s="138">
        <v>0</v>
      </c>
      <c r="E170" s="138">
        <v>0</v>
      </c>
      <c r="F170" s="138">
        <v>0</v>
      </c>
      <c r="G170" s="138">
        <v>0</v>
      </c>
      <c r="H170" s="138">
        <v>0</v>
      </c>
      <c r="I170" s="138">
        <v>0</v>
      </c>
      <c r="J170" s="138">
        <v>0</v>
      </c>
      <c r="K170" s="138">
        <v>0</v>
      </c>
      <c r="L170" s="149">
        <f t="shared" si="308"/>
        <v>0</v>
      </c>
      <c r="M170" s="109"/>
      <c r="N170" s="178"/>
      <c r="O170" s="182">
        <f t="shared" si="309"/>
        <v>0</v>
      </c>
      <c r="P170" s="182">
        <f t="shared" si="310"/>
        <v>0</v>
      </c>
      <c r="Q170" s="182">
        <f t="shared" si="311"/>
        <v>0</v>
      </c>
      <c r="R170" s="182">
        <f t="shared" si="312"/>
        <v>0</v>
      </c>
      <c r="S170" s="182">
        <f t="shared" si="313"/>
        <v>0</v>
      </c>
      <c r="T170" s="182">
        <f t="shared" si="314"/>
        <v>0</v>
      </c>
      <c r="U170" s="182">
        <f t="shared" si="315"/>
        <v>0</v>
      </c>
      <c r="V170" s="182">
        <f t="shared" si="316"/>
        <v>0</v>
      </c>
      <c r="W170" s="182">
        <f t="shared" si="317"/>
        <v>0</v>
      </c>
    </row>
    <row r="171" spans="1:23" ht="15.6" x14ac:dyDescent="0.3">
      <c r="A171" s="208"/>
      <c r="B171" s="137"/>
      <c r="C171" s="138">
        <v>0</v>
      </c>
      <c r="D171" s="138">
        <v>0</v>
      </c>
      <c r="E171" s="138">
        <v>0</v>
      </c>
      <c r="F171" s="138">
        <v>0</v>
      </c>
      <c r="G171" s="138">
        <v>0</v>
      </c>
      <c r="H171" s="138">
        <v>0</v>
      </c>
      <c r="I171" s="138">
        <v>0</v>
      </c>
      <c r="J171" s="138">
        <v>0</v>
      </c>
      <c r="K171" s="138">
        <v>0</v>
      </c>
      <c r="L171" s="149">
        <f t="shared" si="308"/>
        <v>0</v>
      </c>
      <c r="M171" s="109"/>
      <c r="N171" s="178"/>
      <c r="O171" s="182">
        <f t="shared" si="309"/>
        <v>0</v>
      </c>
      <c r="P171" s="182">
        <f t="shared" si="310"/>
        <v>0</v>
      </c>
      <c r="Q171" s="182">
        <f t="shared" si="311"/>
        <v>0</v>
      </c>
      <c r="R171" s="182">
        <f t="shared" si="312"/>
        <v>0</v>
      </c>
      <c r="S171" s="182">
        <f t="shared" si="313"/>
        <v>0</v>
      </c>
      <c r="T171" s="182">
        <f t="shared" si="314"/>
        <v>0</v>
      </c>
      <c r="U171" s="182">
        <f t="shared" si="315"/>
        <v>0</v>
      </c>
      <c r="V171" s="182">
        <f t="shared" si="316"/>
        <v>0</v>
      </c>
      <c r="W171" s="182">
        <f t="shared" si="317"/>
        <v>0</v>
      </c>
    </row>
    <row r="172" spans="1:23" ht="15.6" x14ac:dyDescent="0.3">
      <c r="A172" s="208"/>
      <c r="B172" s="137"/>
      <c r="C172" s="138">
        <v>0</v>
      </c>
      <c r="D172" s="138">
        <v>0</v>
      </c>
      <c r="E172" s="138">
        <v>0</v>
      </c>
      <c r="F172" s="138">
        <v>0</v>
      </c>
      <c r="G172" s="138">
        <v>0</v>
      </c>
      <c r="H172" s="138">
        <v>0</v>
      </c>
      <c r="I172" s="138">
        <v>0</v>
      </c>
      <c r="J172" s="138">
        <v>0</v>
      </c>
      <c r="K172" s="138">
        <v>0</v>
      </c>
      <c r="L172" s="149">
        <f t="shared" si="298"/>
        <v>0</v>
      </c>
      <c r="M172" s="109"/>
      <c r="N172" s="178"/>
      <c r="O172" s="182">
        <f t="shared" si="299"/>
        <v>0</v>
      </c>
      <c r="P172" s="182">
        <f t="shared" si="300"/>
        <v>0</v>
      </c>
      <c r="Q172" s="182">
        <f t="shared" si="301"/>
        <v>0</v>
      </c>
      <c r="R172" s="182">
        <f t="shared" si="302"/>
        <v>0</v>
      </c>
      <c r="S172" s="182">
        <f t="shared" si="303"/>
        <v>0</v>
      </c>
      <c r="T172" s="182">
        <f t="shared" si="304"/>
        <v>0</v>
      </c>
      <c r="U172" s="182">
        <f t="shared" si="305"/>
        <v>0</v>
      </c>
      <c r="V172" s="182">
        <f t="shared" si="306"/>
        <v>0</v>
      </c>
      <c r="W172" s="182">
        <f t="shared" si="307"/>
        <v>0</v>
      </c>
    </row>
    <row r="173" spans="1:23" ht="15.6" x14ac:dyDescent="0.3">
      <c r="A173" s="208"/>
      <c r="B173" s="137"/>
      <c r="C173" s="138">
        <v>0</v>
      </c>
      <c r="D173" s="138">
        <v>0</v>
      </c>
      <c r="E173" s="138">
        <v>0</v>
      </c>
      <c r="F173" s="138">
        <v>0</v>
      </c>
      <c r="G173" s="138">
        <v>0</v>
      </c>
      <c r="H173" s="138">
        <v>0</v>
      </c>
      <c r="I173" s="138">
        <v>0</v>
      </c>
      <c r="J173" s="138">
        <v>0</v>
      </c>
      <c r="K173" s="138">
        <v>0</v>
      </c>
      <c r="L173" s="149">
        <f t="shared" si="298"/>
        <v>0</v>
      </c>
      <c r="M173" s="109"/>
      <c r="N173" s="178"/>
      <c r="O173" s="182">
        <f t="shared" si="299"/>
        <v>0</v>
      </c>
      <c r="P173" s="182">
        <f t="shared" si="300"/>
        <v>0</v>
      </c>
      <c r="Q173" s="182">
        <f t="shared" si="301"/>
        <v>0</v>
      </c>
      <c r="R173" s="182">
        <f t="shared" si="302"/>
        <v>0</v>
      </c>
      <c r="S173" s="182">
        <f t="shared" si="303"/>
        <v>0</v>
      </c>
      <c r="T173" s="182">
        <f t="shared" si="304"/>
        <v>0</v>
      </c>
      <c r="U173" s="182">
        <f t="shared" si="305"/>
        <v>0</v>
      </c>
      <c r="V173" s="182">
        <f t="shared" si="306"/>
        <v>0</v>
      </c>
      <c r="W173" s="182">
        <f t="shared" si="307"/>
        <v>0</v>
      </c>
    </row>
    <row r="174" spans="1:23" ht="15.6" x14ac:dyDescent="0.3">
      <c r="A174" s="208"/>
      <c r="B174" s="137"/>
      <c r="C174" s="138">
        <v>0</v>
      </c>
      <c r="D174" s="138">
        <v>0</v>
      </c>
      <c r="E174" s="138">
        <v>0</v>
      </c>
      <c r="F174" s="138">
        <v>0</v>
      </c>
      <c r="G174" s="138">
        <v>0</v>
      </c>
      <c r="H174" s="138">
        <v>0</v>
      </c>
      <c r="I174" s="138">
        <v>0</v>
      </c>
      <c r="J174" s="138">
        <v>0</v>
      </c>
      <c r="K174" s="138">
        <v>0</v>
      </c>
      <c r="L174" s="149">
        <f t="shared" si="298"/>
        <v>0</v>
      </c>
      <c r="M174" s="109"/>
      <c r="N174" s="178"/>
      <c r="O174" s="182">
        <f t="shared" si="299"/>
        <v>0</v>
      </c>
      <c r="P174" s="182">
        <f t="shared" si="300"/>
        <v>0</v>
      </c>
      <c r="Q174" s="182">
        <f t="shared" si="301"/>
        <v>0</v>
      </c>
      <c r="R174" s="182">
        <f t="shared" si="302"/>
        <v>0</v>
      </c>
      <c r="S174" s="182">
        <f t="shared" si="303"/>
        <v>0</v>
      </c>
      <c r="T174" s="182">
        <f t="shared" si="304"/>
        <v>0</v>
      </c>
      <c r="U174" s="182">
        <f t="shared" si="305"/>
        <v>0</v>
      </c>
      <c r="V174" s="182">
        <f t="shared" si="306"/>
        <v>0</v>
      </c>
      <c r="W174" s="182">
        <f t="shared" si="307"/>
        <v>0</v>
      </c>
    </row>
    <row r="175" spans="1:23" ht="15.6" x14ac:dyDescent="0.3">
      <c r="A175" s="208"/>
      <c r="B175" s="137"/>
      <c r="C175" s="138">
        <v>0</v>
      </c>
      <c r="D175" s="138">
        <v>0</v>
      </c>
      <c r="E175" s="138">
        <v>0</v>
      </c>
      <c r="F175" s="138">
        <v>0</v>
      </c>
      <c r="G175" s="138">
        <v>0</v>
      </c>
      <c r="H175" s="138">
        <v>0</v>
      </c>
      <c r="I175" s="138">
        <v>0</v>
      </c>
      <c r="J175" s="138">
        <v>0</v>
      </c>
      <c r="K175" s="138">
        <v>0</v>
      </c>
      <c r="L175" s="149">
        <f t="shared" si="298"/>
        <v>0</v>
      </c>
      <c r="M175" s="109"/>
      <c r="N175" s="178"/>
      <c r="O175" s="182">
        <f t="shared" si="299"/>
        <v>0</v>
      </c>
      <c r="P175" s="182">
        <f t="shared" si="300"/>
        <v>0</v>
      </c>
      <c r="Q175" s="182">
        <f t="shared" si="301"/>
        <v>0</v>
      </c>
      <c r="R175" s="182">
        <f t="shared" si="302"/>
        <v>0</v>
      </c>
      <c r="S175" s="182">
        <f t="shared" si="303"/>
        <v>0</v>
      </c>
      <c r="T175" s="182">
        <f t="shared" si="304"/>
        <v>0</v>
      </c>
      <c r="U175" s="182">
        <f t="shared" si="305"/>
        <v>0</v>
      </c>
      <c r="V175" s="182">
        <f t="shared" si="306"/>
        <v>0</v>
      </c>
      <c r="W175" s="182">
        <f t="shared" si="307"/>
        <v>0</v>
      </c>
    </row>
    <row r="176" spans="1:23" ht="15.6" x14ac:dyDescent="0.3">
      <c r="A176" s="208"/>
      <c r="B176" s="137"/>
      <c r="C176" s="138">
        <v>0</v>
      </c>
      <c r="D176" s="138">
        <v>0</v>
      </c>
      <c r="E176" s="138">
        <v>0</v>
      </c>
      <c r="F176" s="138">
        <v>0</v>
      </c>
      <c r="G176" s="138">
        <v>0</v>
      </c>
      <c r="H176" s="138">
        <v>0</v>
      </c>
      <c r="I176" s="138">
        <v>0</v>
      </c>
      <c r="J176" s="138">
        <v>0</v>
      </c>
      <c r="K176" s="138">
        <v>0</v>
      </c>
      <c r="L176" s="149">
        <f t="shared" si="298"/>
        <v>0</v>
      </c>
      <c r="M176" s="109"/>
      <c r="N176" s="178"/>
      <c r="O176" s="182">
        <f t="shared" si="299"/>
        <v>0</v>
      </c>
      <c r="P176" s="182">
        <f t="shared" si="300"/>
        <v>0</v>
      </c>
      <c r="Q176" s="182">
        <f t="shared" si="301"/>
        <v>0</v>
      </c>
      <c r="R176" s="182">
        <f t="shared" si="302"/>
        <v>0</v>
      </c>
      <c r="S176" s="182">
        <f t="shared" si="303"/>
        <v>0</v>
      </c>
      <c r="T176" s="182">
        <f t="shared" si="304"/>
        <v>0</v>
      </c>
      <c r="U176" s="182">
        <f t="shared" si="305"/>
        <v>0</v>
      </c>
      <c r="V176" s="182">
        <f t="shared" si="306"/>
        <v>0</v>
      </c>
      <c r="W176" s="182">
        <f t="shared" si="307"/>
        <v>0</v>
      </c>
    </row>
    <row r="177" spans="1:23" ht="15.6" x14ac:dyDescent="0.3">
      <c r="A177" s="208"/>
      <c r="B177" s="137"/>
      <c r="C177" s="138">
        <v>0</v>
      </c>
      <c r="D177" s="138">
        <v>0</v>
      </c>
      <c r="E177" s="138">
        <v>0</v>
      </c>
      <c r="F177" s="138">
        <v>0</v>
      </c>
      <c r="G177" s="138">
        <v>0</v>
      </c>
      <c r="H177" s="138">
        <v>0</v>
      </c>
      <c r="I177" s="138">
        <v>0</v>
      </c>
      <c r="J177" s="138">
        <v>0</v>
      </c>
      <c r="K177" s="138">
        <v>0</v>
      </c>
      <c r="L177" s="149">
        <f t="shared" si="298"/>
        <v>0</v>
      </c>
      <c r="M177" s="109"/>
      <c r="N177" s="178"/>
      <c r="O177" s="182">
        <f t="shared" si="299"/>
        <v>0</v>
      </c>
      <c r="P177" s="182">
        <f t="shared" si="300"/>
        <v>0</v>
      </c>
      <c r="Q177" s="182">
        <f t="shared" si="301"/>
        <v>0</v>
      </c>
      <c r="R177" s="182">
        <f t="shared" si="302"/>
        <v>0</v>
      </c>
      <c r="S177" s="182">
        <f t="shared" si="303"/>
        <v>0</v>
      </c>
      <c r="T177" s="182">
        <f t="shared" si="304"/>
        <v>0</v>
      </c>
      <c r="U177" s="182">
        <f t="shared" si="305"/>
        <v>0</v>
      </c>
      <c r="V177" s="182">
        <f t="shared" si="306"/>
        <v>0</v>
      </c>
      <c r="W177" s="182">
        <f t="shared" si="307"/>
        <v>0</v>
      </c>
    </row>
    <row r="178" spans="1:23" ht="15.6" x14ac:dyDescent="0.3">
      <c r="A178" s="208"/>
      <c r="B178" s="137"/>
      <c r="C178" s="138">
        <v>0</v>
      </c>
      <c r="D178" s="138">
        <v>0</v>
      </c>
      <c r="E178" s="138">
        <v>0</v>
      </c>
      <c r="F178" s="138">
        <v>0</v>
      </c>
      <c r="G178" s="138">
        <v>0</v>
      </c>
      <c r="H178" s="138">
        <v>0</v>
      </c>
      <c r="I178" s="138">
        <v>0</v>
      </c>
      <c r="J178" s="138">
        <v>0</v>
      </c>
      <c r="K178" s="138">
        <v>0</v>
      </c>
      <c r="L178" s="149">
        <f t="shared" si="298"/>
        <v>0</v>
      </c>
      <c r="M178" s="109"/>
      <c r="N178" s="178"/>
      <c r="O178" s="182">
        <f t="shared" si="299"/>
        <v>0</v>
      </c>
      <c r="P178" s="182">
        <f t="shared" si="300"/>
        <v>0</v>
      </c>
      <c r="Q178" s="182">
        <f t="shared" si="301"/>
        <v>0</v>
      </c>
      <c r="R178" s="182">
        <f t="shared" si="302"/>
        <v>0</v>
      </c>
      <c r="S178" s="182">
        <f t="shared" si="303"/>
        <v>0</v>
      </c>
      <c r="T178" s="182">
        <f t="shared" si="304"/>
        <v>0</v>
      </c>
      <c r="U178" s="182">
        <f t="shared" si="305"/>
        <v>0</v>
      </c>
      <c r="V178" s="182">
        <f t="shared" si="306"/>
        <v>0</v>
      </c>
      <c r="W178" s="182">
        <f t="shared" si="307"/>
        <v>0</v>
      </c>
    </row>
    <row r="179" spans="1:23" ht="3" customHeight="1" x14ac:dyDescent="0.3">
      <c r="B179" s="139"/>
      <c r="C179" s="139"/>
      <c r="D179" s="139"/>
      <c r="E179" s="139"/>
      <c r="F179" s="139"/>
      <c r="G179" s="139"/>
      <c r="H179" s="139"/>
      <c r="I179" s="139"/>
      <c r="J179" s="139"/>
      <c r="K179" s="139"/>
      <c r="L179" s="139"/>
      <c r="M179" s="126"/>
      <c r="N179" s="178"/>
      <c r="O179" s="174"/>
      <c r="P179" s="174"/>
      <c r="Q179" s="174"/>
      <c r="R179" s="174"/>
      <c r="S179" s="174"/>
      <c r="T179" s="174"/>
      <c r="U179" s="174"/>
      <c r="V179" s="174"/>
      <c r="W179" s="174"/>
    </row>
    <row r="180" spans="1:23" ht="15.6" x14ac:dyDescent="0.3">
      <c r="A180" s="209" t="s">
        <v>132</v>
      </c>
      <c r="B180" s="151">
        <f>SUM(B164:B178)</f>
        <v>1</v>
      </c>
      <c r="C180" s="141">
        <f t="shared" ref="C180" si="318">SUM(O164:O179)</f>
        <v>0</v>
      </c>
      <c r="D180" s="141">
        <f t="shared" ref="D180" si="319">SUM(P164:P179)</f>
        <v>0</v>
      </c>
      <c r="E180" s="141">
        <f t="shared" ref="E180" si="320">SUM(Q164:Q179)</f>
        <v>0</v>
      </c>
      <c r="F180" s="141">
        <f t="shared" ref="F180" si="321">SUM(R164:R179)</f>
        <v>0</v>
      </c>
      <c r="G180" s="141">
        <f t="shared" ref="G180" si="322">SUM(S164:S179)</f>
        <v>0</v>
      </c>
      <c r="H180" s="141">
        <f t="shared" ref="H180" si="323">SUM(T164:T179)</f>
        <v>0</v>
      </c>
      <c r="I180" s="141">
        <f t="shared" ref="I180" si="324">SUM(W164:W179)</f>
        <v>0</v>
      </c>
      <c r="J180" s="141">
        <f t="shared" ref="J180" si="325">SUM(X164:X179)</f>
        <v>0</v>
      </c>
      <c r="K180" s="141">
        <f t="shared" ref="K180" si="326">SUM(W164:W179)</f>
        <v>0</v>
      </c>
      <c r="L180" s="141"/>
      <c r="M180" s="109"/>
      <c r="N180" s="178"/>
      <c r="O180" s="174"/>
      <c r="P180" s="174"/>
      <c r="Q180" s="174"/>
      <c r="R180" s="174"/>
      <c r="S180" s="174"/>
      <c r="T180" s="174"/>
      <c r="U180" s="174"/>
      <c r="V180" s="174"/>
      <c r="W180" s="174"/>
    </row>
    <row r="181" spans="1:23" x14ac:dyDescent="0.3">
      <c r="B181" s="152"/>
      <c r="C181" s="142">
        <f>C180/$B180</f>
        <v>0</v>
      </c>
      <c r="D181" s="142">
        <f t="shared" ref="D181:K181" si="327">D180/$B180</f>
        <v>0</v>
      </c>
      <c r="E181" s="142">
        <f t="shared" si="327"/>
        <v>0</v>
      </c>
      <c r="F181" s="142">
        <f t="shared" si="327"/>
        <v>0</v>
      </c>
      <c r="G181" s="142">
        <f t="shared" si="327"/>
        <v>0</v>
      </c>
      <c r="H181" s="142">
        <f t="shared" si="327"/>
        <v>0</v>
      </c>
      <c r="I181" s="142">
        <f t="shared" ref="I181:J181" si="328">I180/$B180</f>
        <v>0</v>
      </c>
      <c r="J181" s="142">
        <f t="shared" si="328"/>
        <v>0</v>
      </c>
      <c r="K181" s="142">
        <f t="shared" si="327"/>
        <v>0</v>
      </c>
      <c r="L181" s="142"/>
      <c r="M181" s="126"/>
      <c r="N181" s="178"/>
      <c r="O181" s="198"/>
      <c r="P181" s="198"/>
      <c r="Q181" s="198"/>
      <c r="R181" s="198"/>
      <c r="S181" s="198"/>
      <c r="T181" s="198"/>
      <c r="U181" s="200"/>
      <c r="V181" s="200"/>
      <c r="W181" s="198"/>
    </row>
    <row r="182" spans="1:23" x14ac:dyDescent="0.3">
      <c r="B182" s="139"/>
      <c r="C182" s="139"/>
      <c r="D182" s="139"/>
      <c r="E182" s="139"/>
      <c r="F182" s="139"/>
      <c r="G182" s="139"/>
      <c r="H182" s="139"/>
      <c r="I182" s="139"/>
      <c r="J182" s="139"/>
      <c r="K182" s="139"/>
      <c r="L182" s="139"/>
      <c r="N182" s="178"/>
      <c r="O182" s="174"/>
      <c r="P182" s="174"/>
      <c r="Q182" s="174"/>
      <c r="R182" s="174"/>
      <c r="S182" s="174"/>
      <c r="T182" s="174"/>
      <c r="U182" s="174"/>
      <c r="V182" s="174"/>
      <c r="W182" s="174"/>
    </row>
    <row r="183" spans="1:23" ht="27.6" x14ac:dyDescent="0.3">
      <c r="A183" s="170">
        <v>8</v>
      </c>
      <c r="B183" s="165" t="s">
        <v>37</v>
      </c>
      <c r="C183" s="166" t="str">
        <f>C$3</f>
        <v>staff type 1</v>
      </c>
      <c r="D183" s="166" t="str">
        <f t="shared" ref="D183:K183" si="329">D$3</f>
        <v>staff type 2</v>
      </c>
      <c r="E183" s="166">
        <f t="shared" si="329"/>
        <v>0</v>
      </c>
      <c r="F183" s="166">
        <f t="shared" si="329"/>
        <v>0</v>
      </c>
      <c r="G183" s="166">
        <f t="shared" si="329"/>
        <v>0</v>
      </c>
      <c r="H183" s="166">
        <f t="shared" si="329"/>
        <v>0</v>
      </c>
      <c r="I183" s="166">
        <f t="shared" si="329"/>
        <v>0</v>
      </c>
      <c r="J183" s="166">
        <f t="shared" si="329"/>
        <v>0</v>
      </c>
      <c r="K183" s="166">
        <f t="shared" si="329"/>
        <v>0</v>
      </c>
      <c r="L183" s="166" t="s">
        <v>138</v>
      </c>
      <c r="M183" s="169" t="s">
        <v>134</v>
      </c>
      <c r="N183" s="178"/>
      <c r="O183" s="198"/>
      <c r="P183" s="198"/>
      <c r="Q183" s="198"/>
      <c r="R183" s="198"/>
      <c r="S183" s="198"/>
      <c r="T183" s="198"/>
      <c r="U183" s="200"/>
      <c r="V183" s="200"/>
      <c r="W183" s="198"/>
    </row>
    <row r="184" spans="1:23" ht="15.6" x14ac:dyDescent="0.3">
      <c r="A184" s="208"/>
      <c r="B184" s="137">
        <v>1</v>
      </c>
      <c r="C184" s="138">
        <v>0</v>
      </c>
      <c r="D184" s="138">
        <v>0</v>
      </c>
      <c r="E184" s="138">
        <v>0</v>
      </c>
      <c r="F184" s="138">
        <v>0</v>
      </c>
      <c r="G184" s="138">
        <v>0</v>
      </c>
      <c r="H184" s="138">
        <v>0</v>
      </c>
      <c r="I184" s="138">
        <v>0</v>
      </c>
      <c r="J184" s="138">
        <v>0</v>
      </c>
      <c r="K184" s="138">
        <v>0</v>
      </c>
      <c r="L184" s="149">
        <f t="shared" ref="L184:L198" si="330">SUM(C184:K184)</f>
        <v>0</v>
      </c>
      <c r="M184" s="109"/>
      <c r="N184" s="178"/>
      <c r="O184" s="182">
        <f t="shared" ref="O184:O198" si="331">$B184*C184</f>
        <v>0</v>
      </c>
      <c r="P184" s="182">
        <f t="shared" ref="P184:P198" si="332">$B184*D184</f>
        <v>0</v>
      </c>
      <c r="Q184" s="182">
        <f t="shared" ref="Q184:Q198" si="333">$B184*E184</f>
        <v>0</v>
      </c>
      <c r="R184" s="182">
        <f t="shared" ref="R184:R198" si="334">$B184*F184</f>
        <v>0</v>
      </c>
      <c r="S184" s="182">
        <f t="shared" ref="S184:S198" si="335">$B184*G184</f>
        <v>0</v>
      </c>
      <c r="T184" s="182">
        <f t="shared" ref="T184:T198" si="336">$B184*H184</f>
        <v>0</v>
      </c>
      <c r="U184" s="182">
        <f t="shared" ref="U184:U198" si="337">$B184*I184</f>
        <v>0</v>
      </c>
      <c r="V184" s="182">
        <f t="shared" ref="V184:V198" si="338">$B184*J184</f>
        <v>0</v>
      </c>
      <c r="W184" s="182">
        <f t="shared" ref="W184:W198" si="339">$B184*K184</f>
        <v>0</v>
      </c>
    </row>
    <row r="185" spans="1:23" ht="15.6" x14ac:dyDescent="0.3">
      <c r="A185" s="208"/>
      <c r="B185" s="137"/>
      <c r="C185" s="138">
        <v>0</v>
      </c>
      <c r="D185" s="138">
        <v>0</v>
      </c>
      <c r="E185" s="138">
        <v>0</v>
      </c>
      <c r="F185" s="138">
        <v>0</v>
      </c>
      <c r="G185" s="138">
        <v>0</v>
      </c>
      <c r="H185" s="138">
        <v>0</v>
      </c>
      <c r="I185" s="138">
        <v>0</v>
      </c>
      <c r="J185" s="138">
        <v>0</v>
      </c>
      <c r="K185" s="138">
        <v>0</v>
      </c>
      <c r="L185" s="149">
        <f t="shared" si="330"/>
        <v>0</v>
      </c>
      <c r="M185" s="109"/>
      <c r="N185" s="178"/>
      <c r="O185" s="182">
        <f t="shared" si="331"/>
        <v>0</v>
      </c>
      <c r="P185" s="182">
        <f t="shared" si="332"/>
        <v>0</v>
      </c>
      <c r="Q185" s="182">
        <f t="shared" si="333"/>
        <v>0</v>
      </c>
      <c r="R185" s="182">
        <f t="shared" si="334"/>
        <v>0</v>
      </c>
      <c r="S185" s="182">
        <f t="shared" si="335"/>
        <v>0</v>
      </c>
      <c r="T185" s="182">
        <f t="shared" si="336"/>
        <v>0</v>
      </c>
      <c r="U185" s="182">
        <f t="shared" si="337"/>
        <v>0</v>
      </c>
      <c r="V185" s="182">
        <f t="shared" si="338"/>
        <v>0</v>
      </c>
      <c r="W185" s="182">
        <f t="shared" si="339"/>
        <v>0</v>
      </c>
    </row>
    <row r="186" spans="1:23" ht="15.6" x14ac:dyDescent="0.3">
      <c r="A186" s="208"/>
      <c r="B186" s="137"/>
      <c r="C186" s="138">
        <v>0</v>
      </c>
      <c r="D186" s="138">
        <v>0</v>
      </c>
      <c r="E186" s="138">
        <v>0</v>
      </c>
      <c r="F186" s="138">
        <v>0</v>
      </c>
      <c r="G186" s="138">
        <v>0</v>
      </c>
      <c r="H186" s="138">
        <v>0</v>
      </c>
      <c r="I186" s="138">
        <v>0</v>
      </c>
      <c r="J186" s="138">
        <v>0</v>
      </c>
      <c r="K186" s="138">
        <v>0</v>
      </c>
      <c r="L186" s="149">
        <f t="shared" si="330"/>
        <v>0</v>
      </c>
      <c r="M186" s="109"/>
      <c r="N186" s="178"/>
      <c r="O186" s="182">
        <f t="shared" si="331"/>
        <v>0</v>
      </c>
      <c r="P186" s="182">
        <f t="shared" si="332"/>
        <v>0</v>
      </c>
      <c r="Q186" s="182">
        <f t="shared" si="333"/>
        <v>0</v>
      </c>
      <c r="R186" s="182">
        <f t="shared" si="334"/>
        <v>0</v>
      </c>
      <c r="S186" s="182">
        <f t="shared" si="335"/>
        <v>0</v>
      </c>
      <c r="T186" s="182">
        <f t="shared" si="336"/>
        <v>0</v>
      </c>
      <c r="U186" s="182">
        <f t="shared" si="337"/>
        <v>0</v>
      </c>
      <c r="V186" s="182">
        <f t="shared" si="338"/>
        <v>0</v>
      </c>
      <c r="W186" s="182">
        <f t="shared" si="339"/>
        <v>0</v>
      </c>
    </row>
    <row r="187" spans="1:23" ht="15.6" x14ac:dyDescent="0.3">
      <c r="A187" s="208"/>
      <c r="B187" s="137"/>
      <c r="C187" s="138">
        <v>0</v>
      </c>
      <c r="D187" s="138">
        <v>0</v>
      </c>
      <c r="E187" s="138">
        <v>0</v>
      </c>
      <c r="F187" s="138">
        <v>0</v>
      </c>
      <c r="G187" s="138">
        <v>0</v>
      </c>
      <c r="H187" s="138">
        <v>0</v>
      </c>
      <c r="I187" s="138">
        <v>0</v>
      </c>
      <c r="J187" s="138">
        <v>0</v>
      </c>
      <c r="K187" s="138">
        <v>0</v>
      </c>
      <c r="L187" s="149">
        <f t="shared" ref="L187:L190" si="340">SUM(C187:K187)</f>
        <v>0</v>
      </c>
      <c r="M187" s="109"/>
      <c r="N187" s="178"/>
      <c r="O187" s="182">
        <f t="shared" ref="O187:O190" si="341">$B187*C187</f>
        <v>0</v>
      </c>
      <c r="P187" s="182">
        <f t="shared" ref="P187:P190" si="342">$B187*D187</f>
        <v>0</v>
      </c>
      <c r="Q187" s="182">
        <f t="shared" ref="Q187:Q190" si="343">$B187*E187</f>
        <v>0</v>
      </c>
      <c r="R187" s="182">
        <f t="shared" ref="R187:R190" si="344">$B187*F187</f>
        <v>0</v>
      </c>
      <c r="S187" s="182">
        <f t="shared" ref="S187:S190" si="345">$B187*G187</f>
        <v>0</v>
      </c>
      <c r="T187" s="182">
        <f t="shared" ref="T187:T190" si="346">$B187*H187</f>
        <v>0</v>
      </c>
      <c r="U187" s="182">
        <f t="shared" ref="U187:U190" si="347">$B187*I187</f>
        <v>0</v>
      </c>
      <c r="V187" s="182">
        <f t="shared" ref="V187:V190" si="348">$B187*J187</f>
        <v>0</v>
      </c>
      <c r="W187" s="182">
        <f t="shared" ref="W187:W190" si="349">$B187*K187</f>
        <v>0</v>
      </c>
    </row>
    <row r="188" spans="1:23" ht="15.6" x14ac:dyDescent="0.3">
      <c r="A188" s="208"/>
      <c r="B188" s="137"/>
      <c r="C188" s="138">
        <v>0</v>
      </c>
      <c r="D188" s="138">
        <v>0</v>
      </c>
      <c r="E188" s="138">
        <v>0</v>
      </c>
      <c r="F188" s="138">
        <v>0</v>
      </c>
      <c r="G188" s="138">
        <v>0</v>
      </c>
      <c r="H188" s="138">
        <v>0</v>
      </c>
      <c r="I188" s="138">
        <v>0</v>
      </c>
      <c r="J188" s="138">
        <v>0</v>
      </c>
      <c r="K188" s="138">
        <v>0</v>
      </c>
      <c r="L188" s="149">
        <f t="shared" si="340"/>
        <v>0</v>
      </c>
      <c r="M188" s="109"/>
      <c r="N188" s="178"/>
      <c r="O188" s="182">
        <f t="shared" si="341"/>
        <v>0</v>
      </c>
      <c r="P188" s="182">
        <f t="shared" si="342"/>
        <v>0</v>
      </c>
      <c r="Q188" s="182">
        <f t="shared" si="343"/>
        <v>0</v>
      </c>
      <c r="R188" s="182">
        <f t="shared" si="344"/>
        <v>0</v>
      </c>
      <c r="S188" s="182">
        <f t="shared" si="345"/>
        <v>0</v>
      </c>
      <c r="T188" s="182">
        <f t="shared" si="346"/>
        <v>0</v>
      </c>
      <c r="U188" s="182">
        <f t="shared" si="347"/>
        <v>0</v>
      </c>
      <c r="V188" s="182">
        <f t="shared" si="348"/>
        <v>0</v>
      </c>
      <c r="W188" s="182">
        <f t="shared" si="349"/>
        <v>0</v>
      </c>
    </row>
    <row r="189" spans="1:23" ht="15.6" x14ac:dyDescent="0.3">
      <c r="A189" s="208"/>
      <c r="B189" s="137"/>
      <c r="C189" s="138">
        <v>0</v>
      </c>
      <c r="D189" s="138">
        <v>0</v>
      </c>
      <c r="E189" s="138">
        <v>0</v>
      </c>
      <c r="F189" s="138">
        <v>0</v>
      </c>
      <c r="G189" s="138">
        <v>0</v>
      </c>
      <c r="H189" s="138">
        <v>0</v>
      </c>
      <c r="I189" s="138">
        <v>0</v>
      </c>
      <c r="J189" s="138">
        <v>0</v>
      </c>
      <c r="K189" s="138">
        <v>0</v>
      </c>
      <c r="L189" s="149">
        <f t="shared" si="340"/>
        <v>0</v>
      </c>
      <c r="M189" s="109"/>
      <c r="N189" s="178"/>
      <c r="O189" s="182">
        <f t="shared" si="341"/>
        <v>0</v>
      </c>
      <c r="P189" s="182">
        <f t="shared" si="342"/>
        <v>0</v>
      </c>
      <c r="Q189" s="182">
        <f t="shared" si="343"/>
        <v>0</v>
      </c>
      <c r="R189" s="182">
        <f t="shared" si="344"/>
        <v>0</v>
      </c>
      <c r="S189" s="182">
        <f t="shared" si="345"/>
        <v>0</v>
      </c>
      <c r="T189" s="182">
        <f t="shared" si="346"/>
        <v>0</v>
      </c>
      <c r="U189" s="182">
        <f t="shared" si="347"/>
        <v>0</v>
      </c>
      <c r="V189" s="182">
        <f t="shared" si="348"/>
        <v>0</v>
      </c>
      <c r="W189" s="182">
        <f t="shared" si="349"/>
        <v>0</v>
      </c>
    </row>
    <row r="190" spans="1:23" ht="15.6" x14ac:dyDescent="0.3">
      <c r="A190" s="208"/>
      <c r="B190" s="137"/>
      <c r="C190" s="138">
        <v>0</v>
      </c>
      <c r="D190" s="138">
        <v>0</v>
      </c>
      <c r="E190" s="138">
        <v>0</v>
      </c>
      <c r="F190" s="138">
        <v>0</v>
      </c>
      <c r="G190" s="138">
        <v>0</v>
      </c>
      <c r="H190" s="138">
        <v>0</v>
      </c>
      <c r="I190" s="138">
        <v>0</v>
      </c>
      <c r="J190" s="138">
        <v>0</v>
      </c>
      <c r="K190" s="138">
        <v>0</v>
      </c>
      <c r="L190" s="149">
        <f t="shared" si="340"/>
        <v>0</v>
      </c>
      <c r="M190" s="109"/>
      <c r="N190" s="178"/>
      <c r="O190" s="182">
        <f t="shared" si="341"/>
        <v>0</v>
      </c>
      <c r="P190" s="182">
        <f t="shared" si="342"/>
        <v>0</v>
      </c>
      <c r="Q190" s="182">
        <f t="shared" si="343"/>
        <v>0</v>
      </c>
      <c r="R190" s="182">
        <f t="shared" si="344"/>
        <v>0</v>
      </c>
      <c r="S190" s="182">
        <f t="shared" si="345"/>
        <v>0</v>
      </c>
      <c r="T190" s="182">
        <f t="shared" si="346"/>
        <v>0</v>
      </c>
      <c r="U190" s="182">
        <f t="shared" si="347"/>
        <v>0</v>
      </c>
      <c r="V190" s="182">
        <f t="shared" si="348"/>
        <v>0</v>
      </c>
      <c r="W190" s="182">
        <f t="shared" si="349"/>
        <v>0</v>
      </c>
    </row>
    <row r="191" spans="1:23" ht="15.6" x14ac:dyDescent="0.3">
      <c r="A191" s="208"/>
      <c r="B191" s="137"/>
      <c r="C191" s="138">
        <v>0</v>
      </c>
      <c r="D191" s="138">
        <v>0</v>
      </c>
      <c r="E191" s="138">
        <v>0</v>
      </c>
      <c r="F191" s="138">
        <v>0</v>
      </c>
      <c r="G191" s="138">
        <v>0</v>
      </c>
      <c r="H191" s="138">
        <v>0</v>
      </c>
      <c r="I191" s="138">
        <v>0</v>
      </c>
      <c r="J191" s="138">
        <v>0</v>
      </c>
      <c r="K191" s="138">
        <v>0</v>
      </c>
      <c r="L191" s="149">
        <f t="shared" si="330"/>
        <v>0</v>
      </c>
      <c r="M191" s="109"/>
      <c r="N191" s="178"/>
      <c r="O191" s="182">
        <f t="shared" si="331"/>
        <v>0</v>
      </c>
      <c r="P191" s="182">
        <f t="shared" si="332"/>
        <v>0</v>
      </c>
      <c r="Q191" s="182">
        <f t="shared" si="333"/>
        <v>0</v>
      </c>
      <c r="R191" s="182">
        <f t="shared" si="334"/>
        <v>0</v>
      </c>
      <c r="S191" s="182">
        <f t="shared" si="335"/>
        <v>0</v>
      </c>
      <c r="T191" s="182">
        <f t="shared" si="336"/>
        <v>0</v>
      </c>
      <c r="U191" s="182">
        <f t="shared" si="337"/>
        <v>0</v>
      </c>
      <c r="V191" s="182">
        <f t="shared" si="338"/>
        <v>0</v>
      </c>
      <c r="W191" s="182">
        <f t="shared" si="339"/>
        <v>0</v>
      </c>
    </row>
    <row r="192" spans="1:23" ht="15.6" x14ac:dyDescent="0.3">
      <c r="A192" s="208"/>
      <c r="B192" s="137"/>
      <c r="C192" s="138">
        <v>0</v>
      </c>
      <c r="D192" s="138">
        <v>0</v>
      </c>
      <c r="E192" s="138">
        <v>0</v>
      </c>
      <c r="F192" s="138">
        <v>0</v>
      </c>
      <c r="G192" s="138">
        <v>0</v>
      </c>
      <c r="H192" s="138">
        <v>0</v>
      </c>
      <c r="I192" s="138">
        <v>0</v>
      </c>
      <c r="J192" s="138">
        <v>0</v>
      </c>
      <c r="K192" s="138">
        <v>0</v>
      </c>
      <c r="L192" s="149">
        <f t="shared" si="330"/>
        <v>0</v>
      </c>
      <c r="M192" s="109"/>
      <c r="N192" s="178"/>
      <c r="O192" s="182">
        <f t="shared" si="331"/>
        <v>0</v>
      </c>
      <c r="P192" s="182">
        <f t="shared" si="332"/>
        <v>0</v>
      </c>
      <c r="Q192" s="182">
        <f t="shared" si="333"/>
        <v>0</v>
      </c>
      <c r="R192" s="182">
        <f t="shared" si="334"/>
        <v>0</v>
      </c>
      <c r="S192" s="182">
        <f t="shared" si="335"/>
        <v>0</v>
      </c>
      <c r="T192" s="182">
        <f t="shared" si="336"/>
        <v>0</v>
      </c>
      <c r="U192" s="182">
        <f t="shared" si="337"/>
        <v>0</v>
      </c>
      <c r="V192" s="182">
        <f t="shared" si="338"/>
        <v>0</v>
      </c>
      <c r="W192" s="182">
        <f t="shared" si="339"/>
        <v>0</v>
      </c>
    </row>
    <row r="193" spans="1:23" ht="15.6" x14ac:dyDescent="0.3">
      <c r="A193" s="208"/>
      <c r="B193" s="137"/>
      <c r="C193" s="138">
        <v>0</v>
      </c>
      <c r="D193" s="138">
        <v>0</v>
      </c>
      <c r="E193" s="138">
        <v>0</v>
      </c>
      <c r="F193" s="138">
        <v>0</v>
      </c>
      <c r="G193" s="138">
        <v>0</v>
      </c>
      <c r="H193" s="138">
        <v>0</v>
      </c>
      <c r="I193" s="138">
        <v>0</v>
      </c>
      <c r="J193" s="138">
        <v>0</v>
      </c>
      <c r="K193" s="138">
        <v>0</v>
      </c>
      <c r="L193" s="149">
        <f t="shared" si="330"/>
        <v>0</v>
      </c>
      <c r="M193" s="109"/>
      <c r="N193" s="178"/>
      <c r="O193" s="182">
        <f t="shared" si="331"/>
        <v>0</v>
      </c>
      <c r="P193" s="182">
        <f t="shared" si="332"/>
        <v>0</v>
      </c>
      <c r="Q193" s="182">
        <f t="shared" si="333"/>
        <v>0</v>
      </c>
      <c r="R193" s="182">
        <f t="shared" si="334"/>
        <v>0</v>
      </c>
      <c r="S193" s="182">
        <f t="shared" si="335"/>
        <v>0</v>
      </c>
      <c r="T193" s="182">
        <f t="shared" si="336"/>
        <v>0</v>
      </c>
      <c r="U193" s="182">
        <f t="shared" si="337"/>
        <v>0</v>
      </c>
      <c r="V193" s="182">
        <f t="shared" si="338"/>
        <v>0</v>
      </c>
      <c r="W193" s="182">
        <f t="shared" si="339"/>
        <v>0</v>
      </c>
    </row>
    <row r="194" spans="1:23" ht="15.6" x14ac:dyDescent="0.3">
      <c r="A194" s="208"/>
      <c r="B194" s="137"/>
      <c r="C194" s="138">
        <v>0</v>
      </c>
      <c r="D194" s="138">
        <v>0</v>
      </c>
      <c r="E194" s="138">
        <v>0</v>
      </c>
      <c r="F194" s="138">
        <v>0</v>
      </c>
      <c r="G194" s="138">
        <v>0</v>
      </c>
      <c r="H194" s="138">
        <v>0</v>
      </c>
      <c r="I194" s="138">
        <v>0</v>
      </c>
      <c r="J194" s="138">
        <v>0</v>
      </c>
      <c r="K194" s="138">
        <v>0</v>
      </c>
      <c r="L194" s="149">
        <f t="shared" si="330"/>
        <v>0</v>
      </c>
      <c r="M194" s="109"/>
      <c r="N194" s="178"/>
      <c r="O194" s="182">
        <f t="shared" si="331"/>
        <v>0</v>
      </c>
      <c r="P194" s="182">
        <f t="shared" si="332"/>
        <v>0</v>
      </c>
      <c r="Q194" s="182">
        <f t="shared" si="333"/>
        <v>0</v>
      </c>
      <c r="R194" s="182">
        <f t="shared" si="334"/>
        <v>0</v>
      </c>
      <c r="S194" s="182">
        <f t="shared" si="335"/>
        <v>0</v>
      </c>
      <c r="T194" s="182">
        <f t="shared" si="336"/>
        <v>0</v>
      </c>
      <c r="U194" s="182">
        <f t="shared" si="337"/>
        <v>0</v>
      </c>
      <c r="V194" s="182">
        <f t="shared" si="338"/>
        <v>0</v>
      </c>
      <c r="W194" s="182">
        <f t="shared" si="339"/>
        <v>0</v>
      </c>
    </row>
    <row r="195" spans="1:23" ht="15.6" x14ac:dyDescent="0.3">
      <c r="A195" s="208"/>
      <c r="B195" s="137"/>
      <c r="C195" s="138">
        <v>0</v>
      </c>
      <c r="D195" s="138">
        <v>0</v>
      </c>
      <c r="E195" s="138">
        <v>0</v>
      </c>
      <c r="F195" s="138">
        <v>0</v>
      </c>
      <c r="G195" s="138">
        <v>0</v>
      </c>
      <c r="H195" s="138">
        <v>0</v>
      </c>
      <c r="I195" s="138">
        <v>0</v>
      </c>
      <c r="J195" s="138">
        <v>0</v>
      </c>
      <c r="K195" s="138">
        <v>0</v>
      </c>
      <c r="L195" s="149">
        <f t="shared" si="330"/>
        <v>0</v>
      </c>
      <c r="M195" s="109"/>
      <c r="N195" s="178"/>
      <c r="O195" s="182">
        <f t="shared" si="331"/>
        <v>0</v>
      </c>
      <c r="P195" s="182">
        <f t="shared" si="332"/>
        <v>0</v>
      </c>
      <c r="Q195" s="182">
        <f t="shared" si="333"/>
        <v>0</v>
      </c>
      <c r="R195" s="182">
        <f t="shared" si="334"/>
        <v>0</v>
      </c>
      <c r="S195" s="182">
        <f t="shared" si="335"/>
        <v>0</v>
      </c>
      <c r="T195" s="182">
        <f t="shared" si="336"/>
        <v>0</v>
      </c>
      <c r="U195" s="182">
        <f t="shared" si="337"/>
        <v>0</v>
      </c>
      <c r="V195" s="182">
        <f t="shared" si="338"/>
        <v>0</v>
      </c>
      <c r="W195" s="182">
        <f t="shared" si="339"/>
        <v>0</v>
      </c>
    </row>
    <row r="196" spans="1:23" ht="15.6" x14ac:dyDescent="0.3">
      <c r="A196" s="208"/>
      <c r="B196" s="137"/>
      <c r="C196" s="138">
        <v>0</v>
      </c>
      <c r="D196" s="138">
        <v>0</v>
      </c>
      <c r="E196" s="138">
        <v>0</v>
      </c>
      <c r="F196" s="138">
        <v>0</v>
      </c>
      <c r="G196" s="138">
        <v>0</v>
      </c>
      <c r="H196" s="138">
        <v>0</v>
      </c>
      <c r="I196" s="138">
        <v>0</v>
      </c>
      <c r="J196" s="138">
        <v>0</v>
      </c>
      <c r="K196" s="138">
        <v>0</v>
      </c>
      <c r="L196" s="149">
        <f t="shared" si="330"/>
        <v>0</v>
      </c>
      <c r="M196" s="109"/>
      <c r="N196" s="178"/>
      <c r="O196" s="182">
        <f t="shared" si="331"/>
        <v>0</v>
      </c>
      <c r="P196" s="182">
        <f t="shared" si="332"/>
        <v>0</v>
      </c>
      <c r="Q196" s="182">
        <f t="shared" si="333"/>
        <v>0</v>
      </c>
      <c r="R196" s="182">
        <f t="shared" si="334"/>
        <v>0</v>
      </c>
      <c r="S196" s="182">
        <f t="shared" si="335"/>
        <v>0</v>
      </c>
      <c r="T196" s="182">
        <f t="shared" si="336"/>
        <v>0</v>
      </c>
      <c r="U196" s="182">
        <f t="shared" si="337"/>
        <v>0</v>
      </c>
      <c r="V196" s="182">
        <f t="shared" si="338"/>
        <v>0</v>
      </c>
      <c r="W196" s="182">
        <f t="shared" si="339"/>
        <v>0</v>
      </c>
    </row>
    <row r="197" spans="1:23" ht="15.6" x14ac:dyDescent="0.3">
      <c r="A197" s="208"/>
      <c r="B197" s="137"/>
      <c r="C197" s="138">
        <v>0</v>
      </c>
      <c r="D197" s="138">
        <v>0</v>
      </c>
      <c r="E197" s="138">
        <v>0</v>
      </c>
      <c r="F197" s="138">
        <v>0</v>
      </c>
      <c r="G197" s="138">
        <v>0</v>
      </c>
      <c r="H197" s="138">
        <v>0</v>
      </c>
      <c r="I197" s="138">
        <v>0</v>
      </c>
      <c r="J197" s="138">
        <v>0</v>
      </c>
      <c r="K197" s="138">
        <v>0</v>
      </c>
      <c r="L197" s="149">
        <f t="shared" si="330"/>
        <v>0</v>
      </c>
      <c r="M197" s="109"/>
      <c r="N197" s="178"/>
      <c r="O197" s="182">
        <f t="shared" si="331"/>
        <v>0</v>
      </c>
      <c r="P197" s="182">
        <f t="shared" si="332"/>
        <v>0</v>
      </c>
      <c r="Q197" s="182">
        <f t="shared" si="333"/>
        <v>0</v>
      </c>
      <c r="R197" s="182">
        <f t="shared" si="334"/>
        <v>0</v>
      </c>
      <c r="S197" s="182">
        <f t="shared" si="335"/>
        <v>0</v>
      </c>
      <c r="T197" s="182">
        <f t="shared" si="336"/>
        <v>0</v>
      </c>
      <c r="U197" s="182">
        <f t="shared" si="337"/>
        <v>0</v>
      </c>
      <c r="V197" s="182">
        <f t="shared" si="338"/>
        <v>0</v>
      </c>
      <c r="W197" s="182">
        <f t="shared" si="339"/>
        <v>0</v>
      </c>
    </row>
    <row r="198" spans="1:23" ht="15.6" x14ac:dyDescent="0.3">
      <c r="A198" s="208"/>
      <c r="B198" s="137"/>
      <c r="C198" s="138">
        <v>0</v>
      </c>
      <c r="D198" s="138">
        <v>0</v>
      </c>
      <c r="E198" s="138">
        <v>0</v>
      </c>
      <c r="F198" s="138">
        <v>0</v>
      </c>
      <c r="G198" s="138">
        <v>0</v>
      </c>
      <c r="H198" s="138">
        <v>0</v>
      </c>
      <c r="I198" s="138">
        <v>0</v>
      </c>
      <c r="J198" s="138">
        <v>0</v>
      </c>
      <c r="K198" s="138">
        <v>0</v>
      </c>
      <c r="L198" s="149">
        <f t="shared" si="330"/>
        <v>0</v>
      </c>
      <c r="M198" s="109"/>
      <c r="N198" s="178"/>
      <c r="O198" s="182">
        <f t="shared" si="331"/>
        <v>0</v>
      </c>
      <c r="P198" s="182">
        <f t="shared" si="332"/>
        <v>0</v>
      </c>
      <c r="Q198" s="182">
        <f t="shared" si="333"/>
        <v>0</v>
      </c>
      <c r="R198" s="182">
        <f t="shared" si="334"/>
        <v>0</v>
      </c>
      <c r="S198" s="182">
        <f t="shared" si="335"/>
        <v>0</v>
      </c>
      <c r="T198" s="182">
        <f t="shared" si="336"/>
        <v>0</v>
      </c>
      <c r="U198" s="182">
        <f t="shared" si="337"/>
        <v>0</v>
      </c>
      <c r="V198" s="182">
        <f t="shared" si="338"/>
        <v>0</v>
      </c>
      <c r="W198" s="182">
        <f t="shared" si="339"/>
        <v>0</v>
      </c>
    </row>
    <row r="199" spans="1:23" ht="3" customHeight="1" x14ac:dyDescent="0.3">
      <c r="B199" s="139"/>
      <c r="C199" s="139"/>
      <c r="D199" s="139"/>
      <c r="E199" s="139"/>
      <c r="F199" s="139"/>
      <c r="G199" s="139"/>
      <c r="H199" s="139"/>
      <c r="I199" s="139"/>
      <c r="J199" s="139"/>
      <c r="K199" s="139"/>
      <c r="L199" s="139"/>
      <c r="M199" s="126"/>
      <c r="N199" s="178"/>
      <c r="O199" s="174"/>
      <c r="P199" s="174"/>
      <c r="Q199" s="174"/>
      <c r="R199" s="174"/>
      <c r="S199" s="174"/>
      <c r="T199" s="174"/>
      <c r="U199" s="174"/>
      <c r="V199" s="174"/>
      <c r="W199" s="174"/>
    </row>
    <row r="200" spans="1:23" ht="15.6" x14ac:dyDescent="0.3">
      <c r="A200" s="209" t="s">
        <v>132</v>
      </c>
      <c r="B200" s="151">
        <f>SUM(B184:B198)</f>
        <v>1</v>
      </c>
      <c r="C200" s="141">
        <f t="shared" ref="C200" si="350">SUM(O184:O199)</f>
        <v>0</v>
      </c>
      <c r="D200" s="141">
        <f t="shared" ref="D200" si="351">SUM(P184:P199)</f>
        <v>0</v>
      </c>
      <c r="E200" s="141">
        <f t="shared" ref="E200" si="352">SUM(Q184:Q199)</f>
        <v>0</v>
      </c>
      <c r="F200" s="141">
        <f t="shared" ref="F200" si="353">SUM(R184:R199)</f>
        <v>0</v>
      </c>
      <c r="G200" s="141">
        <f t="shared" ref="G200" si="354">SUM(S184:S199)</f>
        <v>0</v>
      </c>
      <c r="H200" s="141">
        <f t="shared" ref="H200" si="355">SUM(T184:T199)</f>
        <v>0</v>
      </c>
      <c r="I200" s="141">
        <f t="shared" ref="I200" si="356">SUM(W184:W199)</f>
        <v>0</v>
      </c>
      <c r="J200" s="141">
        <f t="shared" ref="J200" si="357">SUM(X184:X199)</f>
        <v>0</v>
      </c>
      <c r="K200" s="141">
        <f t="shared" ref="K200" si="358">SUM(W184:W199)</f>
        <v>0</v>
      </c>
      <c r="L200" s="141"/>
      <c r="M200" s="109"/>
      <c r="N200" s="178"/>
      <c r="O200" s="174"/>
      <c r="P200" s="174"/>
      <c r="Q200" s="174"/>
      <c r="R200" s="174"/>
      <c r="S200" s="174"/>
      <c r="T200" s="174"/>
      <c r="U200" s="174"/>
      <c r="V200" s="174"/>
      <c r="W200" s="174"/>
    </row>
    <row r="201" spans="1:23" x14ac:dyDescent="0.3">
      <c r="B201" s="152"/>
      <c r="C201" s="142">
        <f>C200/$B200</f>
        <v>0</v>
      </c>
      <c r="D201" s="142">
        <f t="shared" ref="D201:K201" si="359">D200/$B200</f>
        <v>0</v>
      </c>
      <c r="E201" s="142">
        <f t="shared" si="359"/>
        <v>0</v>
      </c>
      <c r="F201" s="142">
        <f t="shared" si="359"/>
        <v>0</v>
      </c>
      <c r="G201" s="142">
        <f t="shared" si="359"/>
        <v>0</v>
      </c>
      <c r="H201" s="142">
        <f t="shared" si="359"/>
        <v>0</v>
      </c>
      <c r="I201" s="142">
        <f t="shared" ref="I201:J201" si="360">I200/$B200</f>
        <v>0</v>
      </c>
      <c r="J201" s="142">
        <f t="shared" si="360"/>
        <v>0</v>
      </c>
      <c r="K201" s="142">
        <f t="shared" si="359"/>
        <v>0</v>
      </c>
      <c r="L201" s="142"/>
      <c r="M201" s="126"/>
      <c r="N201" s="178"/>
      <c r="O201" s="198"/>
      <c r="P201" s="198"/>
      <c r="Q201" s="198"/>
      <c r="R201" s="198"/>
      <c r="S201" s="198"/>
      <c r="T201" s="198"/>
      <c r="U201" s="200"/>
      <c r="V201" s="200"/>
      <c r="W201" s="198"/>
    </row>
    <row r="202" spans="1:23" x14ac:dyDescent="0.3">
      <c r="B202" s="139"/>
      <c r="C202" s="139"/>
      <c r="D202" s="139"/>
      <c r="E202" s="139"/>
      <c r="F202" s="139"/>
      <c r="G202" s="139"/>
      <c r="H202" s="139"/>
      <c r="I202" s="139"/>
      <c r="J202" s="139"/>
      <c r="K202" s="139"/>
      <c r="L202" s="139"/>
      <c r="N202" s="178"/>
      <c r="O202" s="174"/>
      <c r="P202" s="174"/>
      <c r="Q202" s="174"/>
      <c r="R202" s="174"/>
      <c r="S202" s="174"/>
      <c r="T202" s="174"/>
      <c r="U202" s="174"/>
      <c r="V202" s="174"/>
      <c r="W202" s="174"/>
    </row>
    <row r="203" spans="1:23" ht="27.6" x14ac:dyDescent="0.3">
      <c r="A203" s="170">
        <v>10</v>
      </c>
      <c r="B203" s="165" t="s">
        <v>37</v>
      </c>
      <c r="C203" s="166" t="str">
        <f>C$3</f>
        <v>staff type 1</v>
      </c>
      <c r="D203" s="166" t="str">
        <f t="shared" ref="D203:K203" si="361">D$3</f>
        <v>staff type 2</v>
      </c>
      <c r="E203" s="166">
        <f t="shared" si="361"/>
        <v>0</v>
      </c>
      <c r="F203" s="166">
        <f t="shared" si="361"/>
        <v>0</v>
      </c>
      <c r="G203" s="166">
        <f t="shared" si="361"/>
        <v>0</v>
      </c>
      <c r="H203" s="166">
        <f t="shared" si="361"/>
        <v>0</v>
      </c>
      <c r="I203" s="166">
        <f t="shared" si="361"/>
        <v>0</v>
      </c>
      <c r="J203" s="166">
        <f t="shared" si="361"/>
        <v>0</v>
      </c>
      <c r="K203" s="166">
        <f t="shared" si="361"/>
        <v>0</v>
      </c>
      <c r="L203" s="166" t="s">
        <v>138</v>
      </c>
      <c r="M203" s="169" t="s">
        <v>134</v>
      </c>
      <c r="N203" s="178"/>
      <c r="O203" s="198"/>
      <c r="P203" s="198"/>
      <c r="Q203" s="198"/>
      <c r="R203" s="198"/>
      <c r="S203" s="198"/>
      <c r="T203" s="198"/>
      <c r="U203" s="200"/>
      <c r="V203" s="200"/>
      <c r="W203" s="198"/>
    </row>
    <row r="204" spans="1:23" ht="15.6" x14ac:dyDescent="0.3">
      <c r="A204" s="208"/>
      <c r="B204" s="137">
        <v>1</v>
      </c>
      <c r="C204" s="138">
        <v>0</v>
      </c>
      <c r="D204" s="138">
        <v>0</v>
      </c>
      <c r="E204" s="138">
        <v>0</v>
      </c>
      <c r="F204" s="138">
        <v>0</v>
      </c>
      <c r="G204" s="138">
        <v>0</v>
      </c>
      <c r="H204" s="138">
        <v>0</v>
      </c>
      <c r="I204" s="138">
        <v>0</v>
      </c>
      <c r="J204" s="138">
        <v>0</v>
      </c>
      <c r="K204" s="138">
        <v>0</v>
      </c>
      <c r="L204" s="149">
        <f t="shared" ref="L204:L218" si="362">SUM(C204:K204)</f>
        <v>0</v>
      </c>
      <c r="M204" s="109"/>
      <c r="N204" s="178"/>
      <c r="O204" s="182">
        <f t="shared" ref="O204:O218" si="363">$B204*C204</f>
        <v>0</v>
      </c>
      <c r="P204" s="182">
        <f t="shared" ref="P204:P218" si="364">$B204*D204</f>
        <v>0</v>
      </c>
      <c r="Q204" s="182">
        <f t="shared" ref="Q204:Q218" si="365">$B204*E204</f>
        <v>0</v>
      </c>
      <c r="R204" s="182">
        <f t="shared" ref="R204:R218" si="366">$B204*F204</f>
        <v>0</v>
      </c>
      <c r="S204" s="182">
        <f t="shared" ref="S204:S218" si="367">$B204*G204</f>
        <v>0</v>
      </c>
      <c r="T204" s="182">
        <f t="shared" ref="T204:T218" si="368">$B204*H204</f>
        <v>0</v>
      </c>
      <c r="U204" s="182">
        <f t="shared" ref="U204:U218" si="369">$B204*I204</f>
        <v>0</v>
      </c>
      <c r="V204" s="182">
        <f t="shared" ref="V204:V218" si="370">$B204*J204</f>
        <v>0</v>
      </c>
      <c r="W204" s="182">
        <f t="shared" ref="W204:W218" si="371">$B204*K204</f>
        <v>0</v>
      </c>
    </row>
    <row r="205" spans="1:23" ht="15.6" x14ac:dyDescent="0.3">
      <c r="A205" s="208"/>
      <c r="B205" s="137"/>
      <c r="C205" s="138">
        <v>0</v>
      </c>
      <c r="D205" s="138">
        <v>0</v>
      </c>
      <c r="E205" s="138">
        <v>0</v>
      </c>
      <c r="F205" s="138">
        <v>0</v>
      </c>
      <c r="G205" s="138">
        <v>0</v>
      </c>
      <c r="H205" s="138">
        <v>0</v>
      </c>
      <c r="I205" s="138">
        <v>0</v>
      </c>
      <c r="J205" s="138">
        <v>0</v>
      </c>
      <c r="K205" s="138">
        <v>0</v>
      </c>
      <c r="L205" s="149">
        <f t="shared" si="362"/>
        <v>0</v>
      </c>
      <c r="M205" s="109"/>
      <c r="N205" s="178"/>
      <c r="O205" s="182">
        <f t="shared" si="363"/>
        <v>0</v>
      </c>
      <c r="P205" s="182">
        <f t="shared" si="364"/>
        <v>0</v>
      </c>
      <c r="Q205" s="182">
        <f t="shared" si="365"/>
        <v>0</v>
      </c>
      <c r="R205" s="182">
        <f t="shared" si="366"/>
        <v>0</v>
      </c>
      <c r="S205" s="182">
        <f t="shared" si="367"/>
        <v>0</v>
      </c>
      <c r="T205" s="182">
        <f t="shared" si="368"/>
        <v>0</v>
      </c>
      <c r="U205" s="182">
        <f t="shared" si="369"/>
        <v>0</v>
      </c>
      <c r="V205" s="182">
        <f t="shared" si="370"/>
        <v>0</v>
      </c>
      <c r="W205" s="182">
        <f t="shared" si="371"/>
        <v>0</v>
      </c>
    </row>
    <row r="206" spans="1:23" ht="15.6" x14ac:dyDescent="0.3">
      <c r="A206" s="208"/>
      <c r="B206" s="137"/>
      <c r="C206" s="138">
        <v>0</v>
      </c>
      <c r="D206" s="138">
        <v>0</v>
      </c>
      <c r="E206" s="138">
        <v>0</v>
      </c>
      <c r="F206" s="138">
        <v>0</v>
      </c>
      <c r="G206" s="138">
        <v>0</v>
      </c>
      <c r="H206" s="138">
        <v>0</v>
      </c>
      <c r="I206" s="138">
        <v>0</v>
      </c>
      <c r="J206" s="138">
        <v>0</v>
      </c>
      <c r="K206" s="138">
        <v>0</v>
      </c>
      <c r="L206" s="149">
        <f t="shared" si="362"/>
        <v>0</v>
      </c>
      <c r="M206" s="109"/>
      <c r="N206" s="178"/>
      <c r="O206" s="182">
        <f t="shared" si="363"/>
        <v>0</v>
      </c>
      <c r="P206" s="182">
        <f t="shared" si="364"/>
        <v>0</v>
      </c>
      <c r="Q206" s="182">
        <f t="shared" si="365"/>
        <v>0</v>
      </c>
      <c r="R206" s="182">
        <f t="shared" si="366"/>
        <v>0</v>
      </c>
      <c r="S206" s="182">
        <f t="shared" si="367"/>
        <v>0</v>
      </c>
      <c r="T206" s="182">
        <f t="shared" si="368"/>
        <v>0</v>
      </c>
      <c r="U206" s="182">
        <f t="shared" si="369"/>
        <v>0</v>
      </c>
      <c r="V206" s="182">
        <f t="shared" si="370"/>
        <v>0</v>
      </c>
      <c r="W206" s="182">
        <f t="shared" si="371"/>
        <v>0</v>
      </c>
    </row>
    <row r="207" spans="1:23" ht="15.6" x14ac:dyDescent="0.3">
      <c r="A207" s="208"/>
      <c r="B207" s="137"/>
      <c r="C207" s="138">
        <v>0</v>
      </c>
      <c r="D207" s="138">
        <v>0</v>
      </c>
      <c r="E207" s="138">
        <v>0</v>
      </c>
      <c r="F207" s="138">
        <v>0</v>
      </c>
      <c r="G207" s="138">
        <v>0</v>
      </c>
      <c r="H207" s="138">
        <v>0</v>
      </c>
      <c r="I207" s="138">
        <v>0</v>
      </c>
      <c r="J207" s="138">
        <v>0</v>
      </c>
      <c r="K207" s="138">
        <v>0</v>
      </c>
      <c r="L207" s="149">
        <f t="shared" si="362"/>
        <v>0</v>
      </c>
      <c r="M207" s="109"/>
      <c r="N207" s="178"/>
      <c r="O207" s="182">
        <f t="shared" si="363"/>
        <v>0</v>
      </c>
      <c r="P207" s="182">
        <f t="shared" si="364"/>
        <v>0</v>
      </c>
      <c r="Q207" s="182">
        <f t="shared" si="365"/>
        <v>0</v>
      </c>
      <c r="R207" s="182">
        <f t="shared" si="366"/>
        <v>0</v>
      </c>
      <c r="S207" s="182">
        <f t="shared" si="367"/>
        <v>0</v>
      </c>
      <c r="T207" s="182">
        <f t="shared" si="368"/>
        <v>0</v>
      </c>
      <c r="U207" s="182">
        <f t="shared" si="369"/>
        <v>0</v>
      </c>
      <c r="V207" s="182">
        <f t="shared" si="370"/>
        <v>0</v>
      </c>
      <c r="W207" s="182">
        <f t="shared" si="371"/>
        <v>0</v>
      </c>
    </row>
    <row r="208" spans="1:23" ht="15.6" x14ac:dyDescent="0.3">
      <c r="A208" s="208"/>
      <c r="B208" s="137"/>
      <c r="C208" s="138">
        <v>0</v>
      </c>
      <c r="D208" s="138">
        <v>0</v>
      </c>
      <c r="E208" s="138">
        <v>0</v>
      </c>
      <c r="F208" s="138">
        <v>0</v>
      </c>
      <c r="G208" s="138">
        <v>0</v>
      </c>
      <c r="H208" s="138">
        <v>0</v>
      </c>
      <c r="I208" s="138">
        <v>0</v>
      </c>
      <c r="J208" s="138">
        <v>0</v>
      </c>
      <c r="K208" s="138">
        <v>0</v>
      </c>
      <c r="L208" s="149">
        <f t="shared" ref="L208:L211" si="372">SUM(C208:K208)</f>
        <v>0</v>
      </c>
      <c r="M208" s="109"/>
      <c r="N208" s="178"/>
      <c r="O208" s="182">
        <f t="shared" ref="O208:O211" si="373">$B208*C208</f>
        <v>0</v>
      </c>
      <c r="P208" s="182">
        <f t="shared" ref="P208:P211" si="374">$B208*D208</f>
        <v>0</v>
      </c>
      <c r="Q208" s="182">
        <f t="shared" ref="Q208:Q211" si="375">$B208*E208</f>
        <v>0</v>
      </c>
      <c r="R208" s="182">
        <f t="shared" ref="R208:R211" si="376">$B208*F208</f>
        <v>0</v>
      </c>
      <c r="S208" s="182">
        <f t="shared" ref="S208:S211" si="377">$B208*G208</f>
        <v>0</v>
      </c>
      <c r="T208" s="182">
        <f t="shared" ref="T208:T211" si="378">$B208*H208</f>
        <v>0</v>
      </c>
      <c r="U208" s="182">
        <f t="shared" ref="U208:U211" si="379">$B208*I208</f>
        <v>0</v>
      </c>
      <c r="V208" s="182">
        <f t="shared" ref="V208:V211" si="380">$B208*J208</f>
        <v>0</v>
      </c>
      <c r="W208" s="182">
        <f t="shared" ref="W208:W211" si="381">$B208*K208</f>
        <v>0</v>
      </c>
    </row>
    <row r="209" spans="1:23" ht="15.6" x14ac:dyDescent="0.3">
      <c r="A209" s="208"/>
      <c r="B209" s="137"/>
      <c r="C209" s="138">
        <v>0</v>
      </c>
      <c r="D209" s="138">
        <v>0</v>
      </c>
      <c r="E209" s="138">
        <v>0</v>
      </c>
      <c r="F209" s="138">
        <v>0</v>
      </c>
      <c r="G209" s="138">
        <v>0</v>
      </c>
      <c r="H209" s="138">
        <v>0</v>
      </c>
      <c r="I209" s="138">
        <v>0</v>
      </c>
      <c r="J209" s="138">
        <v>0</v>
      </c>
      <c r="K209" s="138">
        <v>0</v>
      </c>
      <c r="L209" s="149">
        <f t="shared" si="372"/>
        <v>0</v>
      </c>
      <c r="M209" s="109"/>
      <c r="N209" s="178"/>
      <c r="O209" s="182">
        <f t="shared" si="373"/>
        <v>0</v>
      </c>
      <c r="P209" s="182">
        <f t="shared" si="374"/>
        <v>0</v>
      </c>
      <c r="Q209" s="182">
        <f t="shared" si="375"/>
        <v>0</v>
      </c>
      <c r="R209" s="182">
        <f t="shared" si="376"/>
        <v>0</v>
      </c>
      <c r="S209" s="182">
        <f t="shared" si="377"/>
        <v>0</v>
      </c>
      <c r="T209" s="182">
        <f t="shared" si="378"/>
        <v>0</v>
      </c>
      <c r="U209" s="182">
        <f t="shared" si="379"/>
        <v>0</v>
      </c>
      <c r="V209" s="182">
        <f t="shared" si="380"/>
        <v>0</v>
      </c>
      <c r="W209" s="182">
        <f t="shared" si="381"/>
        <v>0</v>
      </c>
    </row>
    <row r="210" spans="1:23" ht="15.6" x14ac:dyDescent="0.3">
      <c r="A210" s="208"/>
      <c r="B210" s="137"/>
      <c r="C210" s="138">
        <v>0</v>
      </c>
      <c r="D210" s="138">
        <v>0</v>
      </c>
      <c r="E210" s="138">
        <v>0</v>
      </c>
      <c r="F210" s="138">
        <v>0</v>
      </c>
      <c r="G210" s="138">
        <v>0</v>
      </c>
      <c r="H210" s="138">
        <v>0</v>
      </c>
      <c r="I210" s="138">
        <v>0</v>
      </c>
      <c r="J210" s="138">
        <v>0</v>
      </c>
      <c r="K210" s="138">
        <v>0</v>
      </c>
      <c r="L210" s="149">
        <f t="shared" si="372"/>
        <v>0</v>
      </c>
      <c r="M210" s="109"/>
      <c r="N210" s="178"/>
      <c r="O210" s="182">
        <f t="shared" si="373"/>
        <v>0</v>
      </c>
      <c r="P210" s="182">
        <f t="shared" si="374"/>
        <v>0</v>
      </c>
      <c r="Q210" s="182">
        <f t="shared" si="375"/>
        <v>0</v>
      </c>
      <c r="R210" s="182">
        <f t="shared" si="376"/>
        <v>0</v>
      </c>
      <c r="S210" s="182">
        <f t="shared" si="377"/>
        <v>0</v>
      </c>
      <c r="T210" s="182">
        <f t="shared" si="378"/>
        <v>0</v>
      </c>
      <c r="U210" s="182">
        <f t="shared" si="379"/>
        <v>0</v>
      </c>
      <c r="V210" s="182">
        <f t="shared" si="380"/>
        <v>0</v>
      </c>
      <c r="W210" s="182">
        <f t="shared" si="381"/>
        <v>0</v>
      </c>
    </row>
    <row r="211" spans="1:23" ht="15.6" x14ac:dyDescent="0.3">
      <c r="A211" s="208"/>
      <c r="B211" s="137"/>
      <c r="C211" s="138">
        <v>0</v>
      </c>
      <c r="D211" s="138">
        <v>0</v>
      </c>
      <c r="E211" s="138">
        <v>0</v>
      </c>
      <c r="F211" s="138">
        <v>0</v>
      </c>
      <c r="G211" s="138">
        <v>0</v>
      </c>
      <c r="H211" s="138">
        <v>0</v>
      </c>
      <c r="I211" s="138">
        <v>0</v>
      </c>
      <c r="J211" s="138">
        <v>0</v>
      </c>
      <c r="K211" s="138">
        <v>0</v>
      </c>
      <c r="L211" s="149">
        <f t="shared" si="372"/>
        <v>0</v>
      </c>
      <c r="M211" s="109"/>
      <c r="N211" s="178"/>
      <c r="O211" s="182">
        <f t="shared" si="373"/>
        <v>0</v>
      </c>
      <c r="P211" s="182">
        <f t="shared" si="374"/>
        <v>0</v>
      </c>
      <c r="Q211" s="182">
        <f t="shared" si="375"/>
        <v>0</v>
      </c>
      <c r="R211" s="182">
        <f t="shared" si="376"/>
        <v>0</v>
      </c>
      <c r="S211" s="182">
        <f t="shared" si="377"/>
        <v>0</v>
      </c>
      <c r="T211" s="182">
        <f t="shared" si="378"/>
        <v>0</v>
      </c>
      <c r="U211" s="182">
        <f t="shared" si="379"/>
        <v>0</v>
      </c>
      <c r="V211" s="182">
        <f t="shared" si="380"/>
        <v>0</v>
      </c>
      <c r="W211" s="182">
        <f t="shared" si="381"/>
        <v>0</v>
      </c>
    </row>
    <row r="212" spans="1:23" ht="15.6" x14ac:dyDescent="0.3">
      <c r="A212" s="208"/>
      <c r="B212" s="137"/>
      <c r="C212" s="138">
        <v>0</v>
      </c>
      <c r="D212" s="138">
        <v>0</v>
      </c>
      <c r="E212" s="138">
        <v>0</v>
      </c>
      <c r="F212" s="138">
        <v>0</v>
      </c>
      <c r="G212" s="138">
        <v>0</v>
      </c>
      <c r="H212" s="138">
        <v>0</v>
      </c>
      <c r="I212" s="138">
        <v>0</v>
      </c>
      <c r="J212" s="138">
        <v>0</v>
      </c>
      <c r="K212" s="138">
        <v>0</v>
      </c>
      <c r="L212" s="149">
        <f t="shared" si="362"/>
        <v>0</v>
      </c>
      <c r="M212" s="109"/>
      <c r="N212" s="178"/>
      <c r="O212" s="182">
        <f t="shared" si="363"/>
        <v>0</v>
      </c>
      <c r="P212" s="182">
        <f t="shared" si="364"/>
        <v>0</v>
      </c>
      <c r="Q212" s="182">
        <f t="shared" si="365"/>
        <v>0</v>
      </c>
      <c r="R212" s="182">
        <f t="shared" si="366"/>
        <v>0</v>
      </c>
      <c r="S212" s="182">
        <f t="shared" si="367"/>
        <v>0</v>
      </c>
      <c r="T212" s="182">
        <f t="shared" si="368"/>
        <v>0</v>
      </c>
      <c r="U212" s="182">
        <f t="shared" si="369"/>
        <v>0</v>
      </c>
      <c r="V212" s="182">
        <f t="shared" si="370"/>
        <v>0</v>
      </c>
      <c r="W212" s="182">
        <f t="shared" si="371"/>
        <v>0</v>
      </c>
    </row>
    <row r="213" spans="1:23" ht="15.6" x14ac:dyDescent="0.3">
      <c r="A213" s="208"/>
      <c r="B213" s="137"/>
      <c r="C213" s="138">
        <v>0</v>
      </c>
      <c r="D213" s="138">
        <v>0</v>
      </c>
      <c r="E213" s="138">
        <v>0</v>
      </c>
      <c r="F213" s="138">
        <v>0</v>
      </c>
      <c r="G213" s="138">
        <v>0</v>
      </c>
      <c r="H213" s="138">
        <v>0</v>
      </c>
      <c r="I213" s="138">
        <v>0</v>
      </c>
      <c r="J213" s="138">
        <v>0</v>
      </c>
      <c r="K213" s="138">
        <v>0</v>
      </c>
      <c r="L213" s="149">
        <f t="shared" si="362"/>
        <v>0</v>
      </c>
      <c r="M213" s="109"/>
      <c r="N213" s="178"/>
      <c r="O213" s="182">
        <f t="shared" si="363"/>
        <v>0</v>
      </c>
      <c r="P213" s="182">
        <f t="shared" si="364"/>
        <v>0</v>
      </c>
      <c r="Q213" s="182">
        <f t="shared" si="365"/>
        <v>0</v>
      </c>
      <c r="R213" s="182">
        <f t="shared" si="366"/>
        <v>0</v>
      </c>
      <c r="S213" s="182">
        <f t="shared" si="367"/>
        <v>0</v>
      </c>
      <c r="T213" s="182">
        <f t="shared" si="368"/>
        <v>0</v>
      </c>
      <c r="U213" s="182">
        <f t="shared" si="369"/>
        <v>0</v>
      </c>
      <c r="V213" s="182">
        <f t="shared" si="370"/>
        <v>0</v>
      </c>
      <c r="W213" s="182">
        <f t="shared" si="371"/>
        <v>0</v>
      </c>
    </row>
    <row r="214" spans="1:23" ht="15.6" x14ac:dyDescent="0.3">
      <c r="A214" s="208"/>
      <c r="B214" s="137"/>
      <c r="C214" s="138">
        <v>0</v>
      </c>
      <c r="D214" s="138">
        <v>0</v>
      </c>
      <c r="E214" s="138">
        <v>0</v>
      </c>
      <c r="F214" s="138">
        <v>0</v>
      </c>
      <c r="G214" s="138">
        <v>0</v>
      </c>
      <c r="H214" s="138">
        <v>0</v>
      </c>
      <c r="I214" s="138">
        <v>0</v>
      </c>
      <c r="J214" s="138">
        <v>0</v>
      </c>
      <c r="K214" s="138">
        <v>0</v>
      </c>
      <c r="L214" s="149">
        <f t="shared" si="362"/>
        <v>0</v>
      </c>
      <c r="M214" s="109"/>
      <c r="N214" s="178"/>
      <c r="O214" s="182">
        <f t="shared" si="363"/>
        <v>0</v>
      </c>
      <c r="P214" s="182">
        <f t="shared" si="364"/>
        <v>0</v>
      </c>
      <c r="Q214" s="182">
        <f t="shared" si="365"/>
        <v>0</v>
      </c>
      <c r="R214" s="182">
        <f t="shared" si="366"/>
        <v>0</v>
      </c>
      <c r="S214" s="182">
        <f t="shared" si="367"/>
        <v>0</v>
      </c>
      <c r="T214" s="182">
        <f t="shared" si="368"/>
        <v>0</v>
      </c>
      <c r="U214" s="182">
        <f t="shared" si="369"/>
        <v>0</v>
      </c>
      <c r="V214" s="182">
        <f t="shared" si="370"/>
        <v>0</v>
      </c>
      <c r="W214" s="182">
        <f t="shared" si="371"/>
        <v>0</v>
      </c>
    </row>
    <row r="215" spans="1:23" ht="15.6" x14ac:dyDescent="0.3">
      <c r="A215" s="208"/>
      <c r="B215" s="137"/>
      <c r="C215" s="138">
        <v>0</v>
      </c>
      <c r="D215" s="138">
        <v>0</v>
      </c>
      <c r="E215" s="138">
        <v>0</v>
      </c>
      <c r="F215" s="138">
        <v>0</v>
      </c>
      <c r="G215" s="138">
        <v>0</v>
      </c>
      <c r="H215" s="138">
        <v>0</v>
      </c>
      <c r="I215" s="138">
        <v>0</v>
      </c>
      <c r="J215" s="138">
        <v>0</v>
      </c>
      <c r="K215" s="138">
        <v>0</v>
      </c>
      <c r="L215" s="149">
        <f t="shared" si="362"/>
        <v>0</v>
      </c>
      <c r="M215" s="109"/>
      <c r="N215" s="178"/>
      <c r="O215" s="182">
        <f t="shared" si="363"/>
        <v>0</v>
      </c>
      <c r="P215" s="182">
        <f t="shared" si="364"/>
        <v>0</v>
      </c>
      <c r="Q215" s="182">
        <f t="shared" si="365"/>
        <v>0</v>
      </c>
      <c r="R215" s="182">
        <f t="shared" si="366"/>
        <v>0</v>
      </c>
      <c r="S215" s="182">
        <f t="shared" si="367"/>
        <v>0</v>
      </c>
      <c r="T215" s="182">
        <f t="shared" si="368"/>
        <v>0</v>
      </c>
      <c r="U215" s="182">
        <f t="shared" si="369"/>
        <v>0</v>
      </c>
      <c r="V215" s="182">
        <f t="shared" si="370"/>
        <v>0</v>
      </c>
      <c r="W215" s="182">
        <f t="shared" si="371"/>
        <v>0</v>
      </c>
    </row>
    <row r="216" spans="1:23" ht="15.6" x14ac:dyDescent="0.3">
      <c r="A216" s="208"/>
      <c r="B216" s="137"/>
      <c r="C216" s="138">
        <v>0</v>
      </c>
      <c r="D216" s="138">
        <v>0</v>
      </c>
      <c r="E216" s="138">
        <v>0</v>
      </c>
      <c r="F216" s="138">
        <v>0</v>
      </c>
      <c r="G216" s="138">
        <v>0</v>
      </c>
      <c r="H216" s="138">
        <v>0</v>
      </c>
      <c r="I216" s="138">
        <v>0</v>
      </c>
      <c r="J216" s="138">
        <v>0</v>
      </c>
      <c r="K216" s="138">
        <v>0</v>
      </c>
      <c r="L216" s="149">
        <f t="shared" si="362"/>
        <v>0</v>
      </c>
      <c r="M216" s="109"/>
      <c r="N216" s="178"/>
      <c r="O216" s="182">
        <f t="shared" si="363"/>
        <v>0</v>
      </c>
      <c r="P216" s="182">
        <f t="shared" si="364"/>
        <v>0</v>
      </c>
      <c r="Q216" s="182">
        <f t="shared" si="365"/>
        <v>0</v>
      </c>
      <c r="R216" s="182">
        <f t="shared" si="366"/>
        <v>0</v>
      </c>
      <c r="S216" s="182">
        <f t="shared" si="367"/>
        <v>0</v>
      </c>
      <c r="T216" s="182">
        <f t="shared" si="368"/>
        <v>0</v>
      </c>
      <c r="U216" s="182">
        <f t="shared" si="369"/>
        <v>0</v>
      </c>
      <c r="V216" s="182">
        <f t="shared" si="370"/>
        <v>0</v>
      </c>
      <c r="W216" s="182">
        <f t="shared" si="371"/>
        <v>0</v>
      </c>
    </row>
    <row r="217" spans="1:23" ht="15.6" x14ac:dyDescent="0.3">
      <c r="A217" s="208"/>
      <c r="B217" s="137"/>
      <c r="C217" s="138">
        <v>0</v>
      </c>
      <c r="D217" s="138">
        <v>0</v>
      </c>
      <c r="E217" s="138">
        <v>0</v>
      </c>
      <c r="F217" s="138">
        <v>0</v>
      </c>
      <c r="G217" s="138">
        <v>0</v>
      </c>
      <c r="H217" s="138">
        <v>0</v>
      </c>
      <c r="I217" s="138">
        <v>0</v>
      </c>
      <c r="J217" s="138">
        <v>0</v>
      </c>
      <c r="K217" s="138">
        <v>0</v>
      </c>
      <c r="L217" s="149">
        <f t="shared" si="362"/>
        <v>0</v>
      </c>
      <c r="M217" s="109"/>
      <c r="N217" s="178"/>
      <c r="O217" s="182">
        <f t="shared" si="363"/>
        <v>0</v>
      </c>
      <c r="P217" s="182">
        <f t="shared" si="364"/>
        <v>0</v>
      </c>
      <c r="Q217" s="182">
        <f t="shared" si="365"/>
        <v>0</v>
      </c>
      <c r="R217" s="182">
        <f t="shared" si="366"/>
        <v>0</v>
      </c>
      <c r="S217" s="182">
        <f t="shared" si="367"/>
        <v>0</v>
      </c>
      <c r="T217" s="182">
        <f t="shared" si="368"/>
        <v>0</v>
      </c>
      <c r="U217" s="182">
        <f t="shared" si="369"/>
        <v>0</v>
      </c>
      <c r="V217" s="182">
        <f t="shared" si="370"/>
        <v>0</v>
      </c>
      <c r="W217" s="182">
        <f t="shared" si="371"/>
        <v>0</v>
      </c>
    </row>
    <row r="218" spans="1:23" ht="15.6" x14ac:dyDescent="0.3">
      <c r="A218" s="208"/>
      <c r="B218" s="137"/>
      <c r="C218" s="138">
        <v>0</v>
      </c>
      <c r="D218" s="138">
        <v>0</v>
      </c>
      <c r="E218" s="138">
        <v>0</v>
      </c>
      <c r="F218" s="138">
        <v>0</v>
      </c>
      <c r="G218" s="138">
        <v>0</v>
      </c>
      <c r="H218" s="138">
        <v>0</v>
      </c>
      <c r="I218" s="138">
        <v>0</v>
      </c>
      <c r="J218" s="138">
        <v>0</v>
      </c>
      <c r="K218" s="138">
        <v>0</v>
      </c>
      <c r="L218" s="149">
        <f t="shared" si="362"/>
        <v>0</v>
      </c>
      <c r="M218" s="109"/>
      <c r="N218" s="178"/>
      <c r="O218" s="182">
        <f t="shared" si="363"/>
        <v>0</v>
      </c>
      <c r="P218" s="182">
        <f t="shared" si="364"/>
        <v>0</v>
      </c>
      <c r="Q218" s="182">
        <f t="shared" si="365"/>
        <v>0</v>
      </c>
      <c r="R218" s="182">
        <f t="shared" si="366"/>
        <v>0</v>
      </c>
      <c r="S218" s="182">
        <f t="shared" si="367"/>
        <v>0</v>
      </c>
      <c r="T218" s="182">
        <f t="shared" si="368"/>
        <v>0</v>
      </c>
      <c r="U218" s="182">
        <f t="shared" si="369"/>
        <v>0</v>
      </c>
      <c r="V218" s="182">
        <f t="shared" si="370"/>
        <v>0</v>
      </c>
      <c r="W218" s="182">
        <f t="shared" si="371"/>
        <v>0</v>
      </c>
    </row>
    <row r="219" spans="1:23" ht="3" customHeight="1" x14ac:dyDescent="0.3">
      <c r="B219" s="139"/>
      <c r="C219" s="139"/>
      <c r="D219" s="139"/>
      <c r="E219" s="139"/>
      <c r="F219" s="139"/>
      <c r="G219" s="139"/>
      <c r="H219" s="139"/>
      <c r="I219" s="139"/>
      <c r="J219" s="139"/>
      <c r="K219" s="139"/>
      <c r="L219" s="139"/>
      <c r="M219" s="126"/>
      <c r="N219" s="178"/>
      <c r="O219" s="174"/>
      <c r="P219" s="174"/>
      <c r="Q219" s="174"/>
      <c r="R219" s="174"/>
      <c r="S219" s="174"/>
      <c r="T219" s="174"/>
      <c r="U219" s="174"/>
      <c r="V219" s="174"/>
      <c r="W219" s="174"/>
    </row>
    <row r="220" spans="1:23" ht="15.6" x14ac:dyDescent="0.3">
      <c r="A220" s="209" t="s">
        <v>132</v>
      </c>
      <c r="B220" s="151">
        <f>SUM(B204:B218)</f>
        <v>1</v>
      </c>
      <c r="C220" s="141">
        <f t="shared" ref="C220" si="382">SUM(O204:O219)</f>
        <v>0</v>
      </c>
      <c r="D220" s="141">
        <f t="shared" ref="D220" si="383">SUM(P204:P219)</f>
        <v>0</v>
      </c>
      <c r="E220" s="141">
        <f t="shared" ref="E220" si="384">SUM(Q204:Q219)</f>
        <v>0</v>
      </c>
      <c r="F220" s="141">
        <f t="shared" ref="F220" si="385">SUM(R204:R219)</f>
        <v>0</v>
      </c>
      <c r="G220" s="141">
        <f t="shared" ref="G220" si="386">SUM(S204:S219)</f>
        <v>0</v>
      </c>
      <c r="H220" s="141">
        <f t="shared" ref="H220" si="387">SUM(T204:T219)</f>
        <v>0</v>
      </c>
      <c r="I220" s="141">
        <f t="shared" ref="I220" si="388">SUM(W204:W219)</f>
        <v>0</v>
      </c>
      <c r="J220" s="141">
        <f t="shared" ref="J220" si="389">SUM(X204:X219)</f>
        <v>0</v>
      </c>
      <c r="K220" s="141">
        <f t="shared" ref="K220" si="390">SUM(W204:W219)</f>
        <v>0</v>
      </c>
      <c r="L220" s="141"/>
      <c r="M220" s="109"/>
      <c r="N220" s="178"/>
      <c r="O220" s="174"/>
      <c r="P220" s="174"/>
      <c r="Q220" s="174"/>
      <c r="R220" s="174"/>
      <c r="S220" s="174"/>
      <c r="T220" s="174"/>
      <c r="U220" s="174"/>
      <c r="V220" s="174"/>
      <c r="W220" s="174"/>
    </row>
    <row r="221" spans="1:23" x14ac:dyDescent="0.3">
      <c r="B221" s="152"/>
      <c r="C221" s="142">
        <f>C220/$B220</f>
        <v>0</v>
      </c>
      <c r="D221" s="142">
        <f t="shared" ref="D221:K221" si="391">D220/$B220</f>
        <v>0</v>
      </c>
      <c r="E221" s="142">
        <f t="shared" si="391"/>
        <v>0</v>
      </c>
      <c r="F221" s="142">
        <f t="shared" si="391"/>
        <v>0</v>
      </c>
      <c r="G221" s="142">
        <f t="shared" si="391"/>
        <v>0</v>
      </c>
      <c r="H221" s="142">
        <f t="shared" si="391"/>
        <v>0</v>
      </c>
      <c r="I221" s="142">
        <f t="shared" ref="I221:J221" si="392">I220/$B220</f>
        <v>0</v>
      </c>
      <c r="J221" s="142">
        <f t="shared" si="392"/>
        <v>0</v>
      </c>
      <c r="K221" s="142">
        <f t="shared" si="391"/>
        <v>0</v>
      </c>
      <c r="L221" s="142"/>
      <c r="M221" s="126"/>
      <c r="N221" s="178"/>
      <c r="O221" s="198"/>
      <c r="P221" s="198"/>
      <c r="Q221" s="198"/>
      <c r="R221" s="198"/>
      <c r="S221" s="198"/>
      <c r="T221" s="198"/>
      <c r="U221" s="200"/>
      <c r="V221" s="200"/>
      <c r="W221" s="198"/>
    </row>
    <row r="222" spans="1:23" x14ac:dyDescent="0.3">
      <c r="B222" s="139"/>
      <c r="C222" s="139"/>
      <c r="D222" s="139"/>
      <c r="E222" s="139"/>
      <c r="F222" s="139"/>
      <c r="G222" s="139"/>
      <c r="H222" s="139"/>
      <c r="I222" s="139"/>
      <c r="J222" s="139"/>
      <c r="K222" s="139"/>
      <c r="L222" s="139"/>
      <c r="N222" s="178"/>
      <c r="O222" s="174"/>
      <c r="P222" s="174"/>
      <c r="Q222" s="174"/>
      <c r="R222" s="174"/>
      <c r="S222" s="174"/>
      <c r="T222" s="174"/>
      <c r="U222" s="174"/>
      <c r="V222" s="174"/>
      <c r="W222" s="174"/>
    </row>
    <row r="223" spans="1:23" ht="27.6" x14ac:dyDescent="0.3">
      <c r="A223" s="170">
        <v>10</v>
      </c>
      <c r="B223" s="165" t="s">
        <v>37</v>
      </c>
      <c r="C223" s="166" t="str">
        <f>C$3</f>
        <v>staff type 1</v>
      </c>
      <c r="D223" s="166" t="str">
        <f t="shared" ref="D223:K223" si="393">D$3</f>
        <v>staff type 2</v>
      </c>
      <c r="E223" s="166">
        <f t="shared" si="393"/>
        <v>0</v>
      </c>
      <c r="F223" s="166">
        <f t="shared" si="393"/>
        <v>0</v>
      </c>
      <c r="G223" s="166">
        <f t="shared" si="393"/>
        <v>0</v>
      </c>
      <c r="H223" s="166">
        <f t="shared" si="393"/>
        <v>0</v>
      </c>
      <c r="I223" s="166">
        <f t="shared" si="393"/>
        <v>0</v>
      </c>
      <c r="J223" s="166">
        <f t="shared" si="393"/>
        <v>0</v>
      </c>
      <c r="K223" s="166">
        <f t="shared" si="393"/>
        <v>0</v>
      </c>
      <c r="L223" s="166" t="s">
        <v>138</v>
      </c>
      <c r="M223" s="169" t="s">
        <v>134</v>
      </c>
      <c r="N223" s="178"/>
      <c r="O223" s="198"/>
      <c r="P223" s="198"/>
      <c r="Q223" s="198"/>
      <c r="R223" s="198"/>
      <c r="S223" s="198"/>
      <c r="T223" s="198"/>
      <c r="U223" s="200"/>
      <c r="V223" s="200"/>
      <c r="W223" s="198"/>
    </row>
    <row r="224" spans="1:23" ht="15.6" x14ac:dyDescent="0.3">
      <c r="A224" s="208"/>
      <c r="B224" s="137">
        <v>1</v>
      </c>
      <c r="C224" s="138">
        <v>0</v>
      </c>
      <c r="D224" s="138">
        <v>0</v>
      </c>
      <c r="E224" s="138">
        <v>0</v>
      </c>
      <c r="F224" s="138">
        <v>0</v>
      </c>
      <c r="G224" s="138">
        <v>0</v>
      </c>
      <c r="H224" s="138">
        <v>0</v>
      </c>
      <c r="I224" s="138">
        <v>0</v>
      </c>
      <c r="J224" s="138">
        <v>0</v>
      </c>
      <c r="K224" s="138">
        <v>0</v>
      </c>
      <c r="L224" s="149">
        <f t="shared" ref="L224:L238" si="394">SUM(C224:K224)</f>
        <v>0</v>
      </c>
      <c r="M224" s="109"/>
      <c r="N224" s="178"/>
      <c r="O224" s="182">
        <f t="shared" ref="O224:O238" si="395">$B224*C224</f>
        <v>0</v>
      </c>
      <c r="P224" s="182">
        <f t="shared" ref="P224:P238" si="396">$B224*D224</f>
        <v>0</v>
      </c>
      <c r="Q224" s="182">
        <f t="shared" ref="Q224:Q238" si="397">$B224*E224</f>
        <v>0</v>
      </c>
      <c r="R224" s="182">
        <f t="shared" ref="R224:R238" si="398">$B224*F224</f>
        <v>0</v>
      </c>
      <c r="S224" s="182">
        <f t="shared" ref="S224:S238" si="399">$B224*G224</f>
        <v>0</v>
      </c>
      <c r="T224" s="182">
        <f t="shared" ref="T224:T238" si="400">$B224*H224</f>
        <v>0</v>
      </c>
      <c r="U224" s="182">
        <f t="shared" ref="U224:U238" si="401">$B224*I224</f>
        <v>0</v>
      </c>
      <c r="V224" s="182">
        <f t="shared" ref="V224:V238" si="402">$B224*J224</f>
        <v>0</v>
      </c>
      <c r="W224" s="182">
        <f t="shared" ref="W224:W238" si="403">$B224*K224</f>
        <v>0</v>
      </c>
    </row>
    <row r="225" spans="1:23" ht="15.6" x14ac:dyDescent="0.3">
      <c r="A225" s="208"/>
      <c r="B225" s="137"/>
      <c r="C225" s="138">
        <v>0</v>
      </c>
      <c r="D225" s="138">
        <v>0</v>
      </c>
      <c r="E225" s="138">
        <v>0</v>
      </c>
      <c r="F225" s="138">
        <v>0</v>
      </c>
      <c r="G225" s="138">
        <v>0</v>
      </c>
      <c r="H225" s="138">
        <v>0</v>
      </c>
      <c r="I225" s="138">
        <v>0</v>
      </c>
      <c r="J225" s="138">
        <v>0</v>
      </c>
      <c r="K225" s="138">
        <v>0</v>
      </c>
      <c r="L225" s="149">
        <f t="shared" si="394"/>
        <v>0</v>
      </c>
      <c r="M225" s="109"/>
      <c r="N225" s="178"/>
      <c r="O225" s="182">
        <f t="shared" si="395"/>
        <v>0</v>
      </c>
      <c r="P225" s="182">
        <f t="shared" si="396"/>
        <v>0</v>
      </c>
      <c r="Q225" s="182">
        <f t="shared" si="397"/>
        <v>0</v>
      </c>
      <c r="R225" s="182">
        <f t="shared" si="398"/>
        <v>0</v>
      </c>
      <c r="S225" s="182">
        <f t="shared" si="399"/>
        <v>0</v>
      </c>
      <c r="T225" s="182">
        <f t="shared" si="400"/>
        <v>0</v>
      </c>
      <c r="U225" s="182">
        <f t="shared" si="401"/>
        <v>0</v>
      </c>
      <c r="V225" s="182">
        <f t="shared" si="402"/>
        <v>0</v>
      </c>
      <c r="W225" s="182">
        <f t="shared" si="403"/>
        <v>0</v>
      </c>
    </row>
    <row r="226" spans="1:23" ht="15.6" x14ac:dyDescent="0.3">
      <c r="A226" s="208"/>
      <c r="B226" s="137"/>
      <c r="C226" s="138">
        <v>0</v>
      </c>
      <c r="D226" s="138">
        <v>0</v>
      </c>
      <c r="E226" s="138">
        <v>0</v>
      </c>
      <c r="F226" s="138">
        <v>0</v>
      </c>
      <c r="G226" s="138">
        <v>0</v>
      </c>
      <c r="H226" s="138">
        <v>0</v>
      </c>
      <c r="I226" s="138">
        <v>0</v>
      </c>
      <c r="J226" s="138">
        <v>0</v>
      </c>
      <c r="K226" s="138">
        <v>0</v>
      </c>
      <c r="L226" s="149">
        <f t="shared" si="394"/>
        <v>0</v>
      </c>
      <c r="M226" s="109"/>
      <c r="N226" s="178"/>
      <c r="O226" s="182">
        <f t="shared" si="395"/>
        <v>0</v>
      </c>
      <c r="P226" s="182">
        <f t="shared" si="396"/>
        <v>0</v>
      </c>
      <c r="Q226" s="182">
        <f t="shared" si="397"/>
        <v>0</v>
      </c>
      <c r="R226" s="182">
        <f t="shared" si="398"/>
        <v>0</v>
      </c>
      <c r="S226" s="182">
        <f t="shared" si="399"/>
        <v>0</v>
      </c>
      <c r="T226" s="182">
        <f t="shared" si="400"/>
        <v>0</v>
      </c>
      <c r="U226" s="182">
        <f t="shared" si="401"/>
        <v>0</v>
      </c>
      <c r="V226" s="182">
        <f t="shared" si="402"/>
        <v>0</v>
      </c>
      <c r="W226" s="182">
        <f t="shared" si="403"/>
        <v>0</v>
      </c>
    </row>
    <row r="227" spans="1:23" ht="15.6" x14ac:dyDescent="0.3">
      <c r="A227" s="208"/>
      <c r="B227" s="137"/>
      <c r="C227" s="138">
        <v>0</v>
      </c>
      <c r="D227" s="138">
        <v>0</v>
      </c>
      <c r="E227" s="138">
        <v>0</v>
      </c>
      <c r="F227" s="138">
        <v>0</v>
      </c>
      <c r="G227" s="138">
        <v>0</v>
      </c>
      <c r="H227" s="138">
        <v>0</v>
      </c>
      <c r="I227" s="138">
        <v>0</v>
      </c>
      <c r="J227" s="138">
        <v>0</v>
      </c>
      <c r="K227" s="138">
        <v>0</v>
      </c>
      <c r="L227" s="149">
        <f t="shared" si="394"/>
        <v>0</v>
      </c>
      <c r="M227" s="109"/>
      <c r="N227" s="178"/>
      <c r="O227" s="182">
        <f t="shared" si="395"/>
        <v>0</v>
      </c>
      <c r="P227" s="182">
        <f t="shared" si="396"/>
        <v>0</v>
      </c>
      <c r="Q227" s="182">
        <f t="shared" si="397"/>
        <v>0</v>
      </c>
      <c r="R227" s="182">
        <f t="shared" si="398"/>
        <v>0</v>
      </c>
      <c r="S227" s="182">
        <f t="shared" si="399"/>
        <v>0</v>
      </c>
      <c r="T227" s="182">
        <f t="shared" si="400"/>
        <v>0</v>
      </c>
      <c r="U227" s="182">
        <f t="shared" si="401"/>
        <v>0</v>
      </c>
      <c r="V227" s="182">
        <f t="shared" si="402"/>
        <v>0</v>
      </c>
      <c r="W227" s="182">
        <f t="shared" si="403"/>
        <v>0</v>
      </c>
    </row>
    <row r="228" spans="1:23" ht="15.6" x14ac:dyDescent="0.3">
      <c r="A228" s="208"/>
      <c r="B228" s="137"/>
      <c r="C228" s="138">
        <v>0</v>
      </c>
      <c r="D228" s="138">
        <v>0</v>
      </c>
      <c r="E228" s="138">
        <v>0</v>
      </c>
      <c r="F228" s="138">
        <v>0</v>
      </c>
      <c r="G228" s="138">
        <v>0</v>
      </c>
      <c r="H228" s="138">
        <v>0</v>
      </c>
      <c r="I228" s="138">
        <v>0</v>
      </c>
      <c r="J228" s="138">
        <v>0</v>
      </c>
      <c r="K228" s="138">
        <v>0</v>
      </c>
      <c r="L228" s="149">
        <f t="shared" ref="L228:L231" si="404">SUM(C228:K228)</f>
        <v>0</v>
      </c>
      <c r="M228" s="109"/>
      <c r="N228" s="178"/>
      <c r="O228" s="182">
        <f t="shared" ref="O228:O231" si="405">$B228*C228</f>
        <v>0</v>
      </c>
      <c r="P228" s="182">
        <f t="shared" ref="P228:P231" si="406">$B228*D228</f>
        <v>0</v>
      </c>
      <c r="Q228" s="182">
        <f t="shared" ref="Q228:Q231" si="407">$B228*E228</f>
        <v>0</v>
      </c>
      <c r="R228" s="182">
        <f t="shared" ref="R228:R231" si="408">$B228*F228</f>
        <v>0</v>
      </c>
      <c r="S228" s="182">
        <f t="shared" ref="S228:S231" si="409">$B228*G228</f>
        <v>0</v>
      </c>
      <c r="T228" s="182">
        <f t="shared" ref="T228:T231" si="410">$B228*H228</f>
        <v>0</v>
      </c>
      <c r="U228" s="182">
        <f t="shared" ref="U228:U231" si="411">$B228*I228</f>
        <v>0</v>
      </c>
      <c r="V228" s="182">
        <f t="shared" ref="V228:V231" si="412">$B228*J228</f>
        <v>0</v>
      </c>
      <c r="W228" s="182">
        <f t="shared" ref="W228:W231" si="413">$B228*K228</f>
        <v>0</v>
      </c>
    </row>
    <row r="229" spans="1:23" ht="15.6" x14ac:dyDescent="0.3">
      <c r="A229" s="208"/>
      <c r="B229" s="137"/>
      <c r="C229" s="138">
        <v>0</v>
      </c>
      <c r="D229" s="138">
        <v>0</v>
      </c>
      <c r="E229" s="138">
        <v>0</v>
      </c>
      <c r="F229" s="138">
        <v>0</v>
      </c>
      <c r="G229" s="138">
        <v>0</v>
      </c>
      <c r="H229" s="138">
        <v>0</v>
      </c>
      <c r="I229" s="138">
        <v>0</v>
      </c>
      <c r="J229" s="138">
        <v>0</v>
      </c>
      <c r="K229" s="138">
        <v>0</v>
      </c>
      <c r="L229" s="149">
        <f t="shared" si="404"/>
        <v>0</v>
      </c>
      <c r="M229" s="109"/>
      <c r="N229" s="178"/>
      <c r="O229" s="182">
        <f t="shared" si="405"/>
        <v>0</v>
      </c>
      <c r="P229" s="182">
        <f t="shared" si="406"/>
        <v>0</v>
      </c>
      <c r="Q229" s="182">
        <f t="shared" si="407"/>
        <v>0</v>
      </c>
      <c r="R229" s="182">
        <f t="shared" si="408"/>
        <v>0</v>
      </c>
      <c r="S229" s="182">
        <f t="shared" si="409"/>
        <v>0</v>
      </c>
      <c r="T229" s="182">
        <f t="shared" si="410"/>
        <v>0</v>
      </c>
      <c r="U229" s="182">
        <f t="shared" si="411"/>
        <v>0</v>
      </c>
      <c r="V229" s="182">
        <f t="shared" si="412"/>
        <v>0</v>
      </c>
      <c r="W229" s="182">
        <f t="shared" si="413"/>
        <v>0</v>
      </c>
    </row>
    <row r="230" spans="1:23" ht="15.6" x14ac:dyDescent="0.3">
      <c r="A230" s="208"/>
      <c r="B230" s="137"/>
      <c r="C230" s="138">
        <v>0</v>
      </c>
      <c r="D230" s="138">
        <v>0</v>
      </c>
      <c r="E230" s="138">
        <v>0</v>
      </c>
      <c r="F230" s="138">
        <v>0</v>
      </c>
      <c r="G230" s="138">
        <v>0</v>
      </c>
      <c r="H230" s="138">
        <v>0</v>
      </c>
      <c r="I230" s="138">
        <v>0</v>
      </c>
      <c r="J230" s="138">
        <v>0</v>
      </c>
      <c r="K230" s="138">
        <v>0</v>
      </c>
      <c r="L230" s="149">
        <f t="shared" si="404"/>
        <v>0</v>
      </c>
      <c r="M230" s="109"/>
      <c r="N230" s="178"/>
      <c r="O230" s="182">
        <f t="shared" si="405"/>
        <v>0</v>
      </c>
      <c r="P230" s="182">
        <f t="shared" si="406"/>
        <v>0</v>
      </c>
      <c r="Q230" s="182">
        <f t="shared" si="407"/>
        <v>0</v>
      </c>
      <c r="R230" s="182">
        <f t="shared" si="408"/>
        <v>0</v>
      </c>
      <c r="S230" s="182">
        <f t="shared" si="409"/>
        <v>0</v>
      </c>
      <c r="T230" s="182">
        <f t="shared" si="410"/>
        <v>0</v>
      </c>
      <c r="U230" s="182">
        <f t="shared" si="411"/>
        <v>0</v>
      </c>
      <c r="V230" s="182">
        <f t="shared" si="412"/>
        <v>0</v>
      </c>
      <c r="W230" s="182">
        <f t="shared" si="413"/>
        <v>0</v>
      </c>
    </row>
    <row r="231" spans="1:23" ht="15.6" x14ac:dyDescent="0.3">
      <c r="A231" s="208"/>
      <c r="B231" s="137"/>
      <c r="C231" s="138">
        <v>0</v>
      </c>
      <c r="D231" s="138">
        <v>0</v>
      </c>
      <c r="E231" s="138">
        <v>0</v>
      </c>
      <c r="F231" s="138">
        <v>0</v>
      </c>
      <c r="G231" s="138">
        <v>0</v>
      </c>
      <c r="H231" s="138">
        <v>0</v>
      </c>
      <c r="I231" s="138">
        <v>0</v>
      </c>
      <c r="J231" s="138">
        <v>0</v>
      </c>
      <c r="K231" s="138">
        <v>0</v>
      </c>
      <c r="L231" s="149">
        <f t="shared" si="404"/>
        <v>0</v>
      </c>
      <c r="M231" s="109"/>
      <c r="N231" s="178"/>
      <c r="O231" s="182">
        <f t="shared" si="405"/>
        <v>0</v>
      </c>
      <c r="P231" s="182">
        <f t="shared" si="406"/>
        <v>0</v>
      </c>
      <c r="Q231" s="182">
        <f t="shared" si="407"/>
        <v>0</v>
      </c>
      <c r="R231" s="182">
        <f t="shared" si="408"/>
        <v>0</v>
      </c>
      <c r="S231" s="182">
        <f t="shared" si="409"/>
        <v>0</v>
      </c>
      <c r="T231" s="182">
        <f t="shared" si="410"/>
        <v>0</v>
      </c>
      <c r="U231" s="182">
        <f t="shared" si="411"/>
        <v>0</v>
      </c>
      <c r="V231" s="182">
        <f t="shared" si="412"/>
        <v>0</v>
      </c>
      <c r="W231" s="182">
        <f t="shared" si="413"/>
        <v>0</v>
      </c>
    </row>
    <row r="232" spans="1:23" ht="15.6" x14ac:dyDescent="0.3">
      <c r="A232" s="208"/>
      <c r="B232" s="137"/>
      <c r="C232" s="138">
        <v>0</v>
      </c>
      <c r="D232" s="138">
        <v>0</v>
      </c>
      <c r="E232" s="138">
        <v>0</v>
      </c>
      <c r="F232" s="138">
        <v>0</v>
      </c>
      <c r="G232" s="138">
        <v>0</v>
      </c>
      <c r="H232" s="138">
        <v>0</v>
      </c>
      <c r="I232" s="138">
        <v>0</v>
      </c>
      <c r="J232" s="138">
        <v>0</v>
      </c>
      <c r="K232" s="138">
        <v>0</v>
      </c>
      <c r="L232" s="149">
        <f t="shared" si="394"/>
        <v>0</v>
      </c>
      <c r="M232" s="109"/>
      <c r="N232" s="178"/>
      <c r="O232" s="182">
        <f t="shared" si="395"/>
        <v>0</v>
      </c>
      <c r="P232" s="182">
        <f t="shared" si="396"/>
        <v>0</v>
      </c>
      <c r="Q232" s="182">
        <f t="shared" si="397"/>
        <v>0</v>
      </c>
      <c r="R232" s="182">
        <f t="shared" si="398"/>
        <v>0</v>
      </c>
      <c r="S232" s="182">
        <f t="shared" si="399"/>
        <v>0</v>
      </c>
      <c r="T232" s="182">
        <f t="shared" si="400"/>
        <v>0</v>
      </c>
      <c r="U232" s="182">
        <f t="shared" si="401"/>
        <v>0</v>
      </c>
      <c r="V232" s="182">
        <f t="shared" si="402"/>
        <v>0</v>
      </c>
      <c r="W232" s="182">
        <f t="shared" si="403"/>
        <v>0</v>
      </c>
    </row>
    <row r="233" spans="1:23" ht="15.6" x14ac:dyDescent="0.3">
      <c r="A233" s="208"/>
      <c r="B233" s="137"/>
      <c r="C233" s="138">
        <v>0</v>
      </c>
      <c r="D233" s="138">
        <v>0</v>
      </c>
      <c r="E233" s="138">
        <v>0</v>
      </c>
      <c r="F233" s="138">
        <v>0</v>
      </c>
      <c r="G233" s="138">
        <v>0</v>
      </c>
      <c r="H233" s="138">
        <v>0</v>
      </c>
      <c r="I233" s="138">
        <v>0</v>
      </c>
      <c r="J233" s="138">
        <v>0</v>
      </c>
      <c r="K233" s="138">
        <v>0</v>
      </c>
      <c r="L233" s="149">
        <f t="shared" si="394"/>
        <v>0</v>
      </c>
      <c r="M233" s="109"/>
      <c r="N233" s="178"/>
      <c r="O233" s="182">
        <f t="shared" si="395"/>
        <v>0</v>
      </c>
      <c r="P233" s="182">
        <f t="shared" si="396"/>
        <v>0</v>
      </c>
      <c r="Q233" s="182">
        <f t="shared" si="397"/>
        <v>0</v>
      </c>
      <c r="R233" s="182">
        <f t="shared" si="398"/>
        <v>0</v>
      </c>
      <c r="S233" s="182">
        <f t="shared" si="399"/>
        <v>0</v>
      </c>
      <c r="T233" s="182">
        <f t="shared" si="400"/>
        <v>0</v>
      </c>
      <c r="U233" s="182">
        <f t="shared" si="401"/>
        <v>0</v>
      </c>
      <c r="V233" s="182">
        <f t="shared" si="402"/>
        <v>0</v>
      </c>
      <c r="W233" s="182">
        <f t="shared" si="403"/>
        <v>0</v>
      </c>
    </row>
    <row r="234" spans="1:23" ht="15.6" x14ac:dyDescent="0.3">
      <c r="A234" s="208"/>
      <c r="B234" s="137"/>
      <c r="C234" s="138">
        <v>0</v>
      </c>
      <c r="D234" s="138">
        <v>0</v>
      </c>
      <c r="E234" s="138">
        <v>0</v>
      </c>
      <c r="F234" s="138">
        <v>0</v>
      </c>
      <c r="G234" s="138">
        <v>0</v>
      </c>
      <c r="H234" s="138">
        <v>0</v>
      </c>
      <c r="I234" s="138">
        <v>0</v>
      </c>
      <c r="J234" s="138">
        <v>0</v>
      </c>
      <c r="K234" s="138">
        <v>0</v>
      </c>
      <c r="L234" s="149">
        <f t="shared" si="394"/>
        <v>0</v>
      </c>
      <c r="M234" s="109"/>
      <c r="N234" s="178"/>
      <c r="O234" s="182">
        <f t="shared" si="395"/>
        <v>0</v>
      </c>
      <c r="P234" s="182">
        <f t="shared" si="396"/>
        <v>0</v>
      </c>
      <c r="Q234" s="182">
        <f t="shared" si="397"/>
        <v>0</v>
      </c>
      <c r="R234" s="182">
        <f t="shared" si="398"/>
        <v>0</v>
      </c>
      <c r="S234" s="182">
        <f t="shared" si="399"/>
        <v>0</v>
      </c>
      <c r="T234" s="182">
        <f t="shared" si="400"/>
        <v>0</v>
      </c>
      <c r="U234" s="182">
        <f t="shared" si="401"/>
        <v>0</v>
      </c>
      <c r="V234" s="182">
        <f t="shared" si="402"/>
        <v>0</v>
      </c>
      <c r="W234" s="182">
        <f t="shared" si="403"/>
        <v>0</v>
      </c>
    </row>
    <row r="235" spans="1:23" ht="15.6" x14ac:dyDescent="0.3">
      <c r="A235" s="208"/>
      <c r="B235" s="137"/>
      <c r="C235" s="138">
        <v>0</v>
      </c>
      <c r="D235" s="138">
        <v>0</v>
      </c>
      <c r="E235" s="138">
        <v>0</v>
      </c>
      <c r="F235" s="138">
        <v>0</v>
      </c>
      <c r="G235" s="138">
        <v>0</v>
      </c>
      <c r="H235" s="138">
        <v>0</v>
      </c>
      <c r="I235" s="138">
        <v>0</v>
      </c>
      <c r="J235" s="138">
        <v>0</v>
      </c>
      <c r="K235" s="138">
        <v>0</v>
      </c>
      <c r="L235" s="149">
        <f t="shared" si="394"/>
        <v>0</v>
      </c>
      <c r="M235" s="109"/>
      <c r="N235" s="178"/>
      <c r="O235" s="182">
        <f t="shared" si="395"/>
        <v>0</v>
      </c>
      <c r="P235" s="182">
        <f t="shared" si="396"/>
        <v>0</v>
      </c>
      <c r="Q235" s="182">
        <f t="shared" si="397"/>
        <v>0</v>
      </c>
      <c r="R235" s="182">
        <f t="shared" si="398"/>
        <v>0</v>
      </c>
      <c r="S235" s="182">
        <f t="shared" si="399"/>
        <v>0</v>
      </c>
      <c r="T235" s="182">
        <f t="shared" si="400"/>
        <v>0</v>
      </c>
      <c r="U235" s="182">
        <f t="shared" si="401"/>
        <v>0</v>
      </c>
      <c r="V235" s="182">
        <f t="shared" si="402"/>
        <v>0</v>
      </c>
      <c r="W235" s="182">
        <f t="shared" si="403"/>
        <v>0</v>
      </c>
    </row>
    <row r="236" spans="1:23" ht="15.6" x14ac:dyDescent="0.3">
      <c r="A236" s="208"/>
      <c r="B236" s="137"/>
      <c r="C236" s="138">
        <v>0</v>
      </c>
      <c r="D236" s="138">
        <v>0</v>
      </c>
      <c r="E236" s="138">
        <v>0</v>
      </c>
      <c r="F236" s="138">
        <v>0</v>
      </c>
      <c r="G236" s="138">
        <v>0</v>
      </c>
      <c r="H236" s="138">
        <v>0</v>
      </c>
      <c r="I236" s="138">
        <v>0</v>
      </c>
      <c r="J236" s="138">
        <v>0</v>
      </c>
      <c r="K236" s="138">
        <v>0</v>
      </c>
      <c r="L236" s="149">
        <f t="shared" si="394"/>
        <v>0</v>
      </c>
      <c r="M236" s="109"/>
      <c r="N236" s="178"/>
      <c r="O236" s="182">
        <f t="shared" si="395"/>
        <v>0</v>
      </c>
      <c r="P236" s="182">
        <f t="shared" si="396"/>
        <v>0</v>
      </c>
      <c r="Q236" s="182">
        <f t="shared" si="397"/>
        <v>0</v>
      </c>
      <c r="R236" s="182">
        <f t="shared" si="398"/>
        <v>0</v>
      </c>
      <c r="S236" s="182">
        <f t="shared" si="399"/>
        <v>0</v>
      </c>
      <c r="T236" s="182">
        <f t="shared" si="400"/>
        <v>0</v>
      </c>
      <c r="U236" s="182">
        <f t="shared" si="401"/>
        <v>0</v>
      </c>
      <c r="V236" s="182">
        <f t="shared" si="402"/>
        <v>0</v>
      </c>
      <c r="W236" s="182">
        <f t="shared" si="403"/>
        <v>0</v>
      </c>
    </row>
    <row r="237" spans="1:23" ht="15.6" x14ac:dyDescent="0.3">
      <c r="A237" s="208"/>
      <c r="B237" s="137"/>
      <c r="C237" s="138">
        <v>0</v>
      </c>
      <c r="D237" s="138">
        <v>0</v>
      </c>
      <c r="E237" s="138">
        <v>0</v>
      </c>
      <c r="F237" s="138">
        <v>0</v>
      </c>
      <c r="G237" s="138">
        <v>0</v>
      </c>
      <c r="H237" s="138">
        <v>0</v>
      </c>
      <c r="I237" s="138">
        <v>0</v>
      </c>
      <c r="J237" s="138">
        <v>0</v>
      </c>
      <c r="K237" s="138">
        <v>0</v>
      </c>
      <c r="L237" s="149">
        <f t="shared" si="394"/>
        <v>0</v>
      </c>
      <c r="M237" s="109"/>
      <c r="N237" s="178"/>
      <c r="O237" s="182">
        <f t="shared" si="395"/>
        <v>0</v>
      </c>
      <c r="P237" s="182">
        <f t="shared" si="396"/>
        <v>0</v>
      </c>
      <c r="Q237" s="182">
        <f t="shared" si="397"/>
        <v>0</v>
      </c>
      <c r="R237" s="182">
        <f t="shared" si="398"/>
        <v>0</v>
      </c>
      <c r="S237" s="182">
        <f t="shared" si="399"/>
        <v>0</v>
      </c>
      <c r="T237" s="182">
        <f t="shared" si="400"/>
        <v>0</v>
      </c>
      <c r="U237" s="182">
        <f t="shared" si="401"/>
        <v>0</v>
      </c>
      <c r="V237" s="182">
        <f t="shared" si="402"/>
        <v>0</v>
      </c>
      <c r="W237" s="182">
        <f t="shared" si="403"/>
        <v>0</v>
      </c>
    </row>
    <row r="238" spans="1:23" ht="15.6" x14ac:dyDescent="0.3">
      <c r="A238" s="208"/>
      <c r="B238" s="137"/>
      <c r="C238" s="138">
        <v>0</v>
      </c>
      <c r="D238" s="138">
        <v>0</v>
      </c>
      <c r="E238" s="138">
        <v>0</v>
      </c>
      <c r="F238" s="138">
        <v>0</v>
      </c>
      <c r="G238" s="138">
        <v>0</v>
      </c>
      <c r="H238" s="138">
        <v>0</v>
      </c>
      <c r="I238" s="138">
        <v>0</v>
      </c>
      <c r="J238" s="138">
        <v>0</v>
      </c>
      <c r="K238" s="138">
        <v>0</v>
      </c>
      <c r="L238" s="149">
        <f t="shared" si="394"/>
        <v>0</v>
      </c>
      <c r="M238" s="109"/>
      <c r="N238" s="178"/>
      <c r="O238" s="182">
        <f t="shared" si="395"/>
        <v>0</v>
      </c>
      <c r="P238" s="182">
        <f t="shared" si="396"/>
        <v>0</v>
      </c>
      <c r="Q238" s="182">
        <f t="shared" si="397"/>
        <v>0</v>
      </c>
      <c r="R238" s="182">
        <f t="shared" si="398"/>
        <v>0</v>
      </c>
      <c r="S238" s="182">
        <f t="shared" si="399"/>
        <v>0</v>
      </c>
      <c r="T238" s="182">
        <f t="shared" si="400"/>
        <v>0</v>
      </c>
      <c r="U238" s="182">
        <f t="shared" si="401"/>
        <v>0</v>
      </c>
      <c r="V238" s="182">
        <f t="shared" si="402"/>
        <v>0</v>
      </c>
      <c r="W238" s="182">
        <f t="shared" si="403"/>
        <v>0</v>
      </c>
    </row>
    <row r="239" spans="1:23" ht="3" customHeight="1" x14ac:dyDescent="0.3">
      <c r="B239" s="139"/>
      <c r="C239" s="139"/>
      <c r="D239" s="139"/>
      <c r="E239" s="139"/>
      <c r="F239" s="139"/>
      <c r="G239" s="139"/>
      <c r="H239" s="139"/>
      <c r="I239" s="139"/>
      <c r="J239" s="139"/>
      <c r="K239" s="139"/>
      <c r="L239" s="139"/>
      <c r="M239" s="126"/>
      <c r="N239" s="178"/>
      <c r="O239" s="174"/>
      <c r="P239" s="174"/>
      <c r="Q239" s="174"/>
      <c r="R239" s="174"/>
      <c r="S239" s="174"/>
      <c r="T239" s="174"/>
      <c r="U239" s="174"/>
      <c r="V239" s="174"/>
      <c r="W239" s="174"/>
    </row>
    <row r="240" spans="1:23" ht="15.6" x14ac:dyDescent="0.3">
      <c r="A240" s="209" t="s">
        <v>132</v>
      </c>
      <c r="B240" s="151">
        <f>SUM(B224:B238)</f>
        <v>1</v>
      </c>
      <c r="C240" s="141">
        <f t="shared" ref="C240" si="414">SUM(O224:O239)</f>
        <v>0</v>
      </c>
      <c r="D240" s="141">
        <f t="shared" ref="D240" si="415">SUM(P224:P239)</f>
        <v>0</v>
      </c>
      <c r="E240" s="141">
        <f t="shared" ref="E240" si="416">SUM(Q224:Q239)</f>
        <v>0</v>
      </c>
      <c r="F240" s="141">
        <f t="shared" ref="F240" si="417">SUM(R224:R239)</f>
        <v>0</v>
      </c>
      <c r="G240" s="141">
        <f t="shared" ref="G240" si="418">SUM(S224:S239)</f>
        <v>0</v>
      </c>
      <c r="H240" s="141">
        <f t="shared" ref="H240" si="419">SUM(T224:T239)</f>
        <v>0</v>
      </c>
      <c r="I240" s="141">
        <f t="shared" ref="I240" si="420">SUM(W224:W239)</f>
        <v>0</v>
      </c>
      <c r="J240" s="141">
        <f t="shared" ref="J240" si="421">SUM(X224:X239)</f>
        <v>0</v>
      </c>
      <c r="K240" s="141">
        <f t="shared" ref="K240" si="422">SUM(W224:W239)</f>
        <v>0</v>
      </c>
      <c r="L240" s="141"/>
      <c r="M240" s="109"/>
      <c r="N240" s="178"/>
      <c r="O240" s="174"/>
      <c r="P240" s="174"/>
      <c r="Q240" s="174"/>
      <c r="R240" s="174"/>
      <c r="S240" s="174"/>
      <c r="T240" s="174"/>
      <c r="U240" s="174"/>
      <c r="V240" s="174"/>
      <c r="W240" s="174"/>
    </row>
    <row r="241" spans="1:23" x14ac:dyDescent="0.3">
      <c r="B241" s="152"/>
      <c r="C241" s="142">
        <f>C240/$B240</f>
        <v>0</v>
      </c>
      <c r="D241" s="142">
        <f t="shared" ref="D241:K241" si="423">D240/$B240</f>
        <v>0</v>
      </c>
      <c r="E241" s="142">
        <f t="shared" si="423"/>
        <v>0</v>
      </c>
      <c r="F241" s="142">
        <f t="shared" si="423"/>
        <v>0</v>
      </c>
      <c r="G241" s="142">
        <f t="shared" si="423"/>
        <v>0</v>
      </c>
      <c r="H241" s="142">
        <f t="shared" si="423"/>
        <v>0</v>
      </c>
      <c r="I241" s="142">
        <f t="shared" ref="I241:J241" si="424">I240/$B240</f>
        <v>0</v>
      </c>
      <c r="J241" s="142">
        <f t="shared" si="424"/>
        <v>0</v>
      </c>
      <c r="K241" s="142">
        <f t="shared" si="423"/>
        <v>0</v>
      </c>
      <c r="L241" s="142"/>
      <c r="M241" s="126"/>
      <c r="N241" s="178"/>
      <c r="O241" s="198"/>
      <c r="P241" s="198"/>
      <c r="Q241" s="198"/>
      <c r="R241" s="198"/>
      <c r="S241" s="198"/>
      <c r="T241" s="198"/>
      <c r="U241" s="200"/>
      <c r="V241" s="200"/>
      <c r="W241" s="198"/>
    </row>
    <row r="242" spans="1:23" x14ac:dyDescent="0.3">
      <c r="B242" s="139"/>
      <c r="C242" s="139"/>
      <c r="D242" s="139"/>
      <c r="E242" s="139"/>
      <c r="F242" s="139"/>
      <c r="G242" s="139"/>
      <c r="H242" s="139"/>
      <c r="I242" s="139"/>
      <c r="J242" s="139"/>
      <c r="K242" s="139"/>
      <c r="L242" s="139"/>
      <c r="N242" s="178"/>
      <c r="O242" s="174"/>
      <c r="P242" s="174"/>
      <c r="Q242" s="174"/>
      <c r="R242" s="174"/>
      <c r="S242" s="174"/>
      <c r="T242" s="174"/>
      <c r="U242" s="174"/>
      <c r="V242" s="174"/>
      <c r="W242" s="174"/>
    </row>
    <row r="243" spans="1:23" ht="27.6" x14ac:dyDescent="0.3">
      <c r="A243" s="170">
        <v>11</v>
      </c>
      <c r="B243" s="165" t="s">
        <v>37</v>
      </c>
      <c r="C243" s="166" t="str">
        <f>C$3</f>
        <v>staff type 1</v>
      </c>
      <c r="D243" s="166" t="str">
        <f t="shared" ref="D243:K243" si="425">D$3</f>
        <v>staff type 2</v>
      </c>
      <c r="E243" s="166">
        <f t="shared" si="425"/>
        <v>0</v>
      </c>
      <c r="F243" s="166">
        <f t="shared" si="425"/>
        <v>0</v>
      </c>
      <c r="G243" s="166">
        <f t="shared" si="425"/>
        <v>0</v>
      </c>
      <c r="H243" s="166">
        <f t="shared" si="425"/>
        <v>0</v>
      </c>
      <c r="I243" s="166">
        <f t="shared" si="425"/>
        <v>0</v>
      </c>
      <c r="J243" s="166">
        <f t="shared" si="425"/>
        <v>0</v>
      </c>
      <c r="K243" s="166">
        <f t="shared" si="425"/>
        <v>0</v>
      </c>
      <c r="L243" s="166" t="s">
        <v>138</v>
      </c>
      <c r="M243" s="169" t="s">
        <v>134</v>
      </c>
      <c r="N243" s="178"/>
      <c r="O243" s="180"/>
      <c r="P243" s="180"/>
      <c r="Q243" s="180"/>
      <c r="R243" s="180"/>
      <c r="S243" s="180"/>
      <c r="T243" s="180"/>
      <c r="U243" s="200"/>
      <c r="V243" s="200"/>
      <c r="W243" s="180"/>
    </row>
    <row r="244" spans="1:23" ht="15.6" x14ac:dyDescent="0.3">
      <c r="A244" s="208"/>
      <c r="B244" s="137">
        <v>1</v>
      </c>
      <c r="C244" s="138">
        <v>0</v>
      </c>
      <c r="D244" s="138">
        <v>0</v>
      </c>
      <c r="E244" s="138">
        <v>0</v>
      </c>
      <c r="F244" s="138">
        <v>0</v>
      </c>
      <c r="G244" s="138">
        <v>0</v>
      </c>
      <c r="H244" s="138">
        <v>0</v>
      </c>
      <c r="I244" s="138">
        <v>0</v>
      </c>
      <c r="J244" s="138">
        <v>0</v>
      </c>
      <c r="K244" s="138">
        <v>0</v>
      </c>
      <c r="L244" s="149">
        <f t="shared" ref="L244:L258" si="426">SUM(C244:K244)</f>
        <v>0</v>
      </c>
      <c r="M244" s="109"/>
      <c r="N244" s="178"/>
      <c r="O244" s="182">
        <f t="shared" ref="O244:T244" si="427">$B244*C244</f>
        <v>0</v>
      </c>
      <c r="P244" s="182">
        <f t="shared" si="427"/>
        <v>0</v>
      </c>
      <c r="Q244" s="182">
        <f t="shared" si="427"/>
        <v>0</v>
      </c>
      <c r="R244" s="182">
        <f t="shared" si="427"/>
        <v>0</v>
      </c>
      <c r="S244" s="182">
        <f t="shared" si="427"/>
        <v>0</v>
      </c>
      <c r="T244" s="182">
        <f t="shared" si="427"/>
        <v>0</v>
      </c>
      <c r="U244" s="182">
        <f t="shared" ref="U244:V258" si="428">$B244*I244</f>
        <v>0</v>
      </c>
      <c r="V244" s="182">
        <f t="shared" si="428"/>
        <v>0</v>
      </c>
      <c r="W244" s="182">
        <f t="shared" ref="W244" si="429">$B244*K244</f>
        <v>0</v>
      </c>
    </row>
    <row r="245" spans="1:23" ht="15.6" x14ac:dyDescent="0.3">
      <c r="A245" s="208"/>
      <c r="B245" s="137"/>
      <c r="C245" s="138">
        <v>0</v>
      </c>
      <c r="D245" s="138">
        <v>0</v>
      </c>
      <c r="E245" s="138">
        <v>0</v>
      </c>
      <c r="F245" s="138">
        <v>0</v>
      </c>
      <c r="G245" s="138">
        <v>0</v>
      </c>
      <c r="H245" s="138">
        <v>0</v>
      </c>
      <c r="I245" s="138">
        <v>0</v>
      </c>
      <c r="J245" s="138">
        <v>0</v>
      </c>
      <c r="K245" s="138">
        <v>0</v>
      </c>
      <c r="L245" s="149">
        <f t="shared" si="426"/>
        <v>0</v>
      </c>
      <c r="M245" s="109"/>
      <c r="N245" s="178"/>
      <c r="O245" s="182">
        <f t="shared" ref="O245:O256" si="430">$B245*C245</f>
        <v>0</v>
      </c>
      <c r="P245" s="182">
        <f t="shared" ref="P245:P256" si="431">$B245*D245</f>
        <v>0</v>
      </c>
      <c r="Q245" s="182">
        <f t="shared" ref="Q245:Q256" si="432">$B245*E245</f>
        <v>0</v>
      </c>
      <c r="R245" s="182">
        <f t="shared" ref="R245:R256" si="433">$B245*F245</f>
        <v>0</v>
      </c>
      <c r="S245" s="182">
        <f t="shared" ref="S245:S256" si="434">$B245*G245</f>
        <v>0</v>
      </c>
      <c r="T245" s="182">
        <f t="shared" ref="T245:T256" si="435">$B245*H245</f>
        <v>0</v>
      </c>
      <c r="U245" s="182">
        <f t="shared" si="428"/>
        <v>0</v>
      </c>
      <c r="V245" s="182">
        <f t="shared" si="428"/>
        <v>0</v>
      </c>
      <c r="W245" s="182">
        <f t="shared" ref="W245:W256" si="436">$B245*K245</f>
        <v>0</v>
      </c>
    </row>
    <row r="246" spans="1:23" ht="15.6" x14ac:dyDescent="0.3">
      <c r="A246" s="208"/>
      <c r="B246" s="137"/>
      <c r="C246" s="138">
        <v>0</v>
      </c>
      <c r="D246" s="138">
        <v>0</v>
      </c>
      <c r="E246" s="138">
        <v>0</v>
      </c>
      <c r="F246" s="138">
        <v>0</v>
      </c>
      <c r="G246" s="138">
        <v>0</v>
      </c>
      <c r="H246" s="138">
        <v>0</v>
      </c>
      <c r="I246" s="138">
        <v>0</v>
      </c>
      <c r="J246" s="138">
        <v>0</v>
      </c>
      <c r="K246" s="138">
        <v>0</v>
      </c>
      <c r="L246" s="149">
        <f t="shared" si="426"/>
        <v>0</v>
      </c>
      <c r="M246" s="109"/>
      <c r="N246" s="178"/>
      <c r="O246" s="182">
        <f t="shared" si="430"/>
        <v>0</v>
      </c>
      <c r="P246" s="182">
        <f t="shared" si="431"/>
        <v>0</v>
      </c>
      <c r="Q246" s="182">
        <f t="shared" si="432"/>
        <v>0</v>
      </c>
      <c r="R246" s="182">
        <f t="shared" si="433"/>
        <v>0</v>
      </c>
      <c r="S246" s="182">
        <f t="shared" si="434"/>
        <v>0</v>
      </c>
      <c r="T246" s="182">
        <f t="shared" si="435"/>
        <v>0</v>
      </c>
      <c r="U246" s="182">
        <f t="shared" si="428"/>
        <v>0</v>
      </c>
      <c r="V246" s="182">
        <f t="shared" si="428"/>
        <v>0</v>
      </c>
      <c r="W246" s="182">
        <f t="shared" si="436"/>
        <v>0</v>
      </c>
    </row>
    <row r="247" spans="1:23" ht="15.6" x14ac:dyDescent="0.3">
      <c r="A247" s="208"/>
      <c r="B247" s="137"/>
      <c r="C247" s="138">
        <v>0</v>
      </c>
      <c r="D247" s="138">
        <v>0</v>
      </c>
      <c r="E247" s="138">
        <v>0</v>
      </c>
      <c r="F247" s="138">
        <v>0</v>
      </c>
      <c r="G247" s="138">
        <v>0</v>
      </c>
      <c r="H247" s="138">
        <v>0</v>
      </c>
      <c r="I247" s="138">
        <v>0</v>
      </c>
      <c r="J247" s="138">
        <v>0</v>
      </c>
      <c r="K247" s="138">
        <v>0</v>
      </c>
      <c r="L247" s="149">
        <f t="shared" ref="L247:L250" si="437">SUM(C247:K247)</f>
        <v>0</v>
      </c>
      <c r="M247" s="109"/>
      <c r="N247" s="178"/>
      <c r="O247" s="182">
        <f t="shared" ref="O247:O250" si="438">$B247*C247</f>
        <v>0</v>
      </c>
      <c r="P247" s="182">
        <f t="shared" ref="P247:P250" si="439">$B247*D247</f>
        <v>0</v>
      </c>
      <c r="Q247" s="182">
        <f t="shared" ref="Q247:Q250" si="440">$B247*E247</f>
        <v>0</v>
      </c>
      <c r="R247" s="182">
        <f t="shared" ref="R247:R250" si="441">$B247*F247</f>
        <v>0</v>
      </c>
      <c r="S247" s="182">
        <f t="shared" ref="S247:S250" si="442">$B247*G247</f>
        <v>0</v>
      </c>
      <c r="T247" s="182">
        <f t="shared" ref="T247:T250" si="443">$B247*H247</f>
        <v>0</v>
      </c>
      <c r="U247" s="182">
        <f t="shared" ref="U247:U250" si="444">$B247*I247</f>
        <v>0</v>
      </c>
      <c r="V247" s="182">
        <f t="shared" ref="V247:V250" si="445">$B247*J247</f>
        <v>0</v>
      </c>
      <c r="W247" s="182">
        <f t="shared" ref="W247:W250" si="446">$B247*K247</f>
        <v>0</v>
      </c>
    </row>
    <row r="248" spans="1:23" ht="15.6" x14ac:dyDescent="0.3">
      <c r="A248" s="208"/>
      <c r="B248" s="137"/>
      <c r="C248" s="138">
        <v>0</v>
      </c>
      <c r="D248" s="138">
        <v>0</v>
      </c>
      <c r="E248" s="138">
        <v>0</v>
      </c>
      <c r="F248" s="138">
        <v>0</v>
      </c>
      <c r="G248" s="138">
        <v>0</v>
      </c>
      <c r="H248" s="138">
        <v>0</v>
      </c>
      <c r="I248" s="138">
        <v>0</v>
      </c>
      <c r="J248" s="138">
        <v>0</v>
      </c>
      <c r="K248" s="138">
        <v>0</v>
      </c>
      <c r="L248" s="149">
        <f t="shared" si="437"/>
        <v>0</v>
      </c>
      <c r="M248" s="109"/>
      <c r="N248" s="178"/>
      <c r="O248" s="182">
        <f t="shared" si="438"/>
        <v>0</v>
      </c>
      <c r="P248" s="182">
        <f t="shared" si="439"/>
        <v>0</v>
      </c>
      <c r="Q248" s="182">
        <f t="shared" si="440"/>
        <v>0</v>
      </c>
      <c r="R248" s="182">
        <f t="shared" si="441"/>
        <v>0</v>
      </c>
      <c r="S248" s="182">
        <f t="shared" si="442"/>
        <v>0</v>
      </c>
      <c r="T248" s="182">
        <f t="shared" si="443"/>
        <v>0</v>
      </c>
      <c r="U248" s="182">
        <f t="shared" si="444"/>
        <v>0</v>
      </c>
      <c r="V248" s="182">
        <f t="shared" si="445"/>
        <v>0</v>
      </c>
      <c r="W248" s="182">
        <f t="shared" si="446"/>
        <v>0</v>
      </c>
    </row>
    <row r="249" spans="1:23" ht="15.6" x14ac:dyDescent="0.3">
      <c r="A249" s="208"/>
      <c r="B249" s="137"/>
      <c r="C249" s="138">
        <v>0</v>
      </c>
      <c r="D249" s="138">
        <v>0</v>
      </c>
      <c r="E249" s="138">
        <v>0</v>
      </c>
      <c r="F249" s="138">
        <v>0</v>
      </c>
      <c r="G249" s="138">
        <v>0</v>
      </c>
      <c r="H249" s="138">
        <v>0</v>
      </c>
      <c r="I249" s="138">
        <v>0</v>
      </c>
      <c r="J249" s="138">
        <v>0</v>
      </c>
      <c r="K249" s="138">
        <v>0</v>
      </c>
      <c r="L249" s="149">
        <f t="shared" si="437"/>
        <v>0</v>
      </c>
      <c r="M249" s="109"/>
      <c r="N249" s="178"/>
      <c r="O249" s="182">
        <f t="shared" si="438"/>
        <v>0</v>
      </c>
      <c r="P249" s="182">
        <f t="shared" si="439"/>
        <v>0</v>
      </c>
      <c r="Q249" s="182">
        <f t="shared" si="440"/>
        <v>0</v>
      </c>
      <c r="R249" s="182">
        <f t="shared" si="441"/>
        <v>0</v>
      </c>
      <c r="S249" s="182">
        <f t="shared" si="442"/>
        <v>0</v>
      </c>
      <c r="T249" s="182">
        <f t="shared" si="443"/>
        <v>0</v>
      </c>
      <c r="U249" s="182">
        <f t="shared" si="444"/>
        <v>0</v>
      </c>
      <c r="V249" s="182">
        <f t="shared" si="445"/>
        <v>0</v>
      </c>
      <c r="W249" s="182">
        <f t="shared" si="446"/>
        <v>0</v>
      </c>
    </row>
    <row r="250" spans="1:23" ht="15.6" x14ac:dyDescent="0.3">
      <c r="A250" s="208"/>
      <c r="B250" s="137"/>
      <c r="C250" s="138">
        <v>0</v>
      </c>
      <c r="D250" s="138">
        <v>0</v>
      </c>
      <c r="E250" s="138">
        <v>0</v>
      </c>
      <c r="F250" s="138">
        <v>0</v>
      </c>
      <c r="G250" s="138">
        <v>0</v>
      </c>
      <c r="H250" s="138">
        <v>0</v>
      </c>
      <c r="I250" s="138">
        <v>0</v>
      </c>
      <c r="J250" s="138">
        <v>0</v>
      </c>
      <c r="K250" s="138">
        <v>0</v>
      </c>
      <c r="L250" s="149">
        <f t="shared" si="437"/>
        <v>0</v>
      </c>
      <c r="M250" s="109"/>
      <c r="N250" s="178"/>
      <c r="O250" s="182">
        <f t="shared" si="438"/>
        <v>0</v>
      </c>
      <c r="P250" s="182">
        <f t="shared" si="439"/>
        <v>0</v>
      </c>
      <c r="Q250" s="182">
        <f t="shared" si="440"/>
        <v>0</v>
      </c>
      <c r="R250" s="182">
        <f t="shared" si="441"/>
        <v>0</v>
      </c>
      <c r="S250" s="182">
        <f t="shared" si="442"/>
        <v>0</v>
      </c>
      <c r="T250" s="182">
        <f t="shared" si="443"/>
        <v>0</v>
      </c>
      <c r="U250" s="182">
        <f t="shared" si="444"/>
        <v>0</v>
      </c>
      <c r="V250" s="182">
        <f t="shared" si="445"/>
        <v>0</v>
      </c>
      <c r="W250" s="182">
        <f t="shared" si="446"/>
        <v>0</v>
      </c>
    </row>
    <row r="251" spans="1:23" ht="15.6" x14ac:dyDescent="0.3">
      <c r="A251" s="208"/>
      <c r="B251" s="137"/>
      <c r="C251" s="138">
        <v>0</v>
      </c>
      <c r="D251" s="138">
        <v>0</v>
      </c>
      <c r="E251" s="138">
        <v>0</v>
      </c>
      <c r="F251" s="138">
        <v>0</v>
      </c>
      <c r="G251" s="138">
        <v>0</v>
      </c>
      <c r="H251" s="138">
        <v>0</v>
      </c>
      <c r="I251" s="138">
        <v>0</v>
      </c>
      <c r="J251" s="138">
        <v>0</v>
      </c>
      <c r="K251" s="138">
        <v>0</v>
      </c>
      <c r="L251" s="149">
        <f t="shared" si="426"/>
        <v>0</v>
      </c>
      <c r="M251" s="109"/>
      <c r="N251" s="178"/>
      <c r="O251" s="182">
        <f t="shared" si="430"/>
        <v>0</v>
      </c>
      <c r="P251" s="182">
        <f t="shared" si="431"/>
        <v>0</v>
      </c>
      <c r="Q251" s="182">
        <f t="shared" si="432"/>
        <v>0</v>
      </c>
      <c r="R251" s="182">
        <f t="shared" si="433"/>
        <v>0</v>
      </c>
      <c r="S251" s="182">
        <f t="shared" si="434"/>
        <v>0</v>
      </c>
      <c r="T251" s="182">
        <f t="shared" si="435"/>
        <v>0</v>
      </c>
      <c r="U251" s="182">
        <f t="shared" si="428"/>
        <v>0</v>
      </c>
      <c r="V251" s="182">
        <f t="shared" si="428"/>
        <v>0</v>
      </c>
      <c r="W251" s="182">
        <f t="shared" si="436"/>
        <v>0</v>
      </c>
    </row>
    <row r="252" spans="1:23" ht="15.6" x14ac:dyDescent="0.3">
      <c r="A252" s="208"/>
      <c r="B252" s="137"/>
      <c r="C252" s="138">
        <v>0</v>
      </c>
      <c r="D252" s="138">
        <v>0</v>
      </c>
      <c r="E252" s="138">
        <v>0</v>
      </c>
      <c r="F252" s="138">
        <v>0</v>
      </c>
      <c r="G252" s="138">
        <v>0</v>
      </c>
      <c r="H252" s="138">
        <v>0</v>
      </c>
      <c r="I252" s="138">
        <v>0</v>
      </c>
      <c r="J252" s="138">
        <v>0</v>
      </c>
      <c r="K252" s="138">
        <v>0</v>
      </c>
      <c r="L252" s="149">
        <f t="shared" si="426"/>
        <v>0</v>
      </c>
      <c r="M252" s="109"/>
      <c r="N252" s="178"/>
      <c r="O252" s="182">
        <f t="shared" si="430"/>
        <v>0</v>
      </c>
      <c r="P252" s="182">
        <f t="shared" si="431"/>
        <v>0</v>
      </c>
      <c r="Q252" s="182">
        <f t="shared" si="432"/>
        <v>0</v>
      </c>
      <c r="R252" s="182">
        <f t="shared" si="433"/>
        <v>0</v>
      </c>
      <c r="S252" s="182">
        <f t="shared" si="434"/>
        <v>0</v>
      </c>
      <c r="T252" s="182">
        <f t="shared" si="435"/>
        <v>0</v>
      </c>
      <c r="U252" s="182">
        <f t="shared" si="428"/>
        <v>0</v>
      </c>
      <c r="V252" s="182">
        <f t="shared" si="428"/>
        <v>0</v>
      </c>
      <c r="W252" s="182">
        <f t="shared" si="436"/>
        <v>0</v>
      </c>
    </row>
    <row r="253" spans="1:23" ht="15.6" x14ac:dyDescent="0.3">
      <c r="A253" s="208"/>
      <c r="B253" s="137"/>
      <c r="C253" s="138">
        <v>0</v>
      </c>
      <c r="D253" s="138">
        <v>0</v>
      </c>
      <c r="E253" s="138">
        <v>0</v>
      </c>
      <c r="F253" s="138">
        <v>0</v>
      </c>
      <c r="G253" s="138">
        <v>0</v>
      </c>
      <c r="H253" s="138">
        <v>0</v>
      </c>
      <c r="I253" s="138">
        <v>0</v>
      </c>
      <c r="J253" s="138">
        <v>0</v>
      </c>
      <c r="K253" s="138">
        <v>0</v>
      </c>
      <c r="L253" s="149">
        <f t="shared" si="426"/>
        <v>0</v>
      </c>
      <c r="M253" s="109"/>
      <c r="N253" s="178"/>
      <c r="O253" s="182">
        <f t="shared" si="430"/>
        <v>0</v>
      </c>
      <c r="P253" s="182">
        <f t="shared" si="431"/>
        <v>0</v>
      </c>
      <c r="Q253" s="182">
        <f t="shared" si="432"/>
        <v>0</v>
      </c>
      <c r="R253" s="182">
        <f t="shared" si="433"/>
        <v>0</v>
      </c>
      <c r="S253" s="182">
        <f t="shared" si="434"/>
        <v>0</v>
      </c>
      <c r="T253" s="182">
        <f t="shared" si="435"/>
        <v>0</v>
      </c>
      <c r="U253" s="182">
        <f t="shared" si="428"/>
        <v>0</v>
      </c>
      <c r="V253" s="182">
        <f t="shared" si="428"/>
        <v>0</v>
      </c>
      <c r="W253" s="182">
        <f t="shared" si="436"/>
        <v>0</v>
      </c>
    </row>
    <row r="254" spans="1:23" ht="15.6" x14ac:dyDescent="0.3">
      <c r="A254" s="208"/>
      <c r="B254" s="137"/>
      <c r="C254" s="138">
        <v>0</v>
      </c>
      <c r="D254" s="138">
        <v>0</v>
      </c>
      <c r="E254" s="138">
        <v>0</v>
      </c>
      <c r="F254" s="138">
        <v>0</v>
      </c>
      <c r="G254" s="138">
        <v>0</v>
      </c>
      <c r="H254" s="138">
        <v>0</v>
      </c>
      <c r="I254" s="138">
        <v>0</v>
      </c>
      <c r="J254" s="138">
        <v>0</v>
      </c>
      <c r="K254" s="138">
        <v>0</v>
      </c>
      <c r="L254" s="149">
        <f t="shared" si="426"/>
        <v>0</v>
      </c>
      <c r="M254" s="109"/>
      <c r="N254" s="178"/>
      <c r="O254" s="182">
        <f t="shared" si="430"/>
        <v>0</v>
      </c>
      <c r="P254" s="182">
        <f t="shared" si="431"/>
        <v>0</v>
      </c>
      <c r="Q254" s="182">
        <f t="shared" si="432"/>
        <v>0</v>
      </c>
      <c r="R254" s="182">
        <f t="shared" si="433"/>
        <v>0</v>
      </c>
      <c r="S254" s="182">
        <f t="shared" si="434"/>
        <v>0</v>
      </c>
      <c r="T254" s="182">
        <f t="shared" si="435"/>
        <v>0</v>
      </c>
      <c r="U254" s="182">
        <f t="shared" si="428"/>
        <v>0</v>
      </c>
      <c r="V254" s="182">
        <f t="shared" si="428"/>
        <v>0</v>
      </c>
      <c r="W254" s="182">
        <f t="shared" si="436"/>
        <v>0</v>
      </c>
    </row>
    <row r="255" spans="1:23" ht="15.6" x14ac:dyDescent="0.3">
      <c r="A255" s="208"/>
      <c r="B255" s="137"/>
      <c r="C255" s="138">
        <v>0</v>
      </c>
      <c r="D255" s="138">
        <v>0</v>
      </c>
      <c r="E255" s="138">
        <v>0</v>
      </c>
      <c r="F255" s="138">
        <v>0</v>
      </c>
      <c r="G255" s="138">
        <v>0</v>
      </c>
      <c r="H255" s="138">
        <v>0</v>
      </c>
      <c r="I255" s="138">
        <v>0</v>
      </c>
      <c r="J255" s="138">
        <v>0</v>
      </c>
      <c r="K255" s="138">
        <v>0</v>
      </c>
      <c r="L255" s="149">
        <f t="shared" si="426"/>
        <v>0</v>
      </c>
      <c r="M255" s="109"/>
      <c r="N255" s="178"/>
      <c r="O255" s="182">
        <f t="shared" si="430"/>
        <v>0</v>
      </c>
      <c r="P255" s="182">
        <f t="shared" si="431"/>
        <v>0</v>
      </c>
      <c r="Q255" s="182">
        <f t="shared" si="432"/>
        <v>0</v>
      </c>
      <c r="R255" s="182">
        <f t="shared" si="433"/>
        <v>0</v>
      </c>
      <c r="S255" s="182">
        <f t="shared" si="434"/>
        <v>0</v>
      </c>
      <c r="T255" s="182">
        <f t="shared" si="435"/>
        <v>0</v>
      </c>
      <c r="U255" s="182">
        <f t="shared" si="428"/>
        <v>0</v>
      </c>
      <c r="V255" s="182">
        <f t="shared" si="428"/>
        <v>0</v>
      </c>
      <c r="W255" s="182">
        <f t="shared" si="436"/>
        <v>0</v>
      </c>
    </row>
    <row r="256" spans="1:23" ht="15.6" x14ac:dyDescent="0.3">
      <c r="A256" s="208"/>
      <c r="B256" s="137"/>
      <c r="C256" s="138">
        <v>0</v>
      </c>
      <c r="D256" s="138">
        <v>0</v>
      </c>
      <c r="E256" s="138">
        <v>0</v>
      </c>
      <c r="F256" s="138">
        <v>0</v>
      </c>
      <c r="G256" s="138">
        <v>0</v>
      </c>
      <c r="H256" s="138">
        <v>0</v>
      </c>
      <c r="I256" s="138">
        <v>0</v>
      </c>
      <c r="J256" s="138">
        <v>0</v>
      </c>
      <c r="K256" s="138">
        <v>0</v>
      </c>
      <c r="L256" s="149">
        <f t="shared" si="426"/>
        <v>0</v>
      </c>
      <c r="M256" s="109"/>
      <c r="N256" s="178"/>
      <c r="O256" s="182">
        <f t="shared" si="430"/>
        <v>0</v>
      </c>
      <c r="P256" s="182">
        <f t="shared" si="431"/>
        <v>0</v>
      </c>
      <c r="Q256" s="182">
        <f t="shared" si="432"/>
        <v>0</v>
      </c>
      <c r="R256" s="182">
        <f t="shared" si="433"/>
        <v>0</v>
      </c>
      <c r="S256" s="182">
        <f t="shared" si="434"/>
        <v>0</v>
      </c>
      <c r="T256" s="182">
        <f t="shared" si="435"/>
        <v>0</v>
      </c>
      <c r="U256" s="182">
        <f t="shared" si="428"/>
        <v>0</v>
      </c>
      <c r="V256" s="182">
        <f t="shared" si="428"/>
        <v>0</v>
      </c>
      <c r="W256" s="182">
        <f t="shared" si="436"/>
        <v>0</v>
      </c>
    </row>
    <row r="257" spans="1:23" ht="15.6" x14ac:dyDescent="0.3">
      <c r="A257" s="208"/>
      <c r="B257" s="137"/>
      <c r="C257" s="138">
        <v>0</v>
      </c>
      <c r="D257" s="138">
        <v>0</v>
      </c>
      <c r="E257" s="138">
        <v>0</v>
      </c>
      <c r="F257" s="138">
        <v>0</v>
      </c>
      <c r="G257" s="138">
        <v>0</v>
      </c>
      <c r="H257" s="138">
        <v>0</v>
      </c>
      <c r="I257" s="138">
        <v>0</v>
      </c>
      <c r="J257" s="138">
        <v>0</v>
      </c>
      <c r="K257" s="138">
        <v>0</v>
      </c>
      <c r="L257" s="149">
        <f t="shared" si="426"/>
        <v>0</v>
      </c>
      <c r="M257" s="109"/>
      <c r="N257" s="178"/>
      <c r="O257" s="182">
        <f t="shared" ref="O257:T258" si="447">$B257*C257</f>
        <v>0</v>
      </c>
      <c r="P257" s="182">
        <f t="shared" si="447"/>
        <v>0</v>
      </c>
      <c r="Q257" s="182">
        <f t="shared" si="447"/>
        <v>0</v>
      </c>
      <c r="R257" s="182">
        <f t="shared" si="447"/>
        <v>0</v>
      </c>
      <c r="S257" s="182">
        <f t="shared" si="447"/>
        <v>0</v>
      </c>
      <c r="T257" s="182">
        <f t="shared" si="447"/>
        <v>0</v>
      </c>
      <c r="U257" s="182">
        <f t="shared" si="428"/>
        <v>0</v>
      </c>
      <c r="V257" s="182">
        <f t="shared" si="428"/>
        <v>0</v>
      </c>
      <c r="W257" s="182">
        <f t="shared" ref="W257:W258" si="448">$B257*K257</f>
        <v>0</v>
      </c>
    </row>
    <row r="258" spans="1:23" ht="15.6" x14ac:dyDescent="0.3">
      <c r="A258" s="208"/>
      <c r="B258" s="137"/>
      <c r="C258" s="138">
        <v>0</v>
      </c>
      <c r="D258" s="138">
        <v>0</v>
      </c>
      <c r="E258" s="138">
        <v>0</v>
      </c>
      <c r="F258" s="138">
        <v>0</v>
      </c>
      <c r="G258" s="138">
        <v>0</v>
      </c>
      <c r="H258" s="138">
        <v>0</v>
      </c>
      <c r="I258" s="138">
        <v>0</v>
      </c>
      <c r="J258" s="138">
        <v>0</v>
      </c>
      <c r="K258" s="138">
        <v>0</v>
      </c>
      <c r="L258" s="149">
        <f t="shared" si="426"/>
        <v>0</v>
      </c>
      <c r="M258" s="109"/>
      <c r="N258" s="178"/>
      <c r="O258" s="182">
        <f t="shared" si="447"/>
        <v>0</v>
      </c>
      <c r="P258" s="182">
        <f t="shared" si="447"/>
        <v>0</v>
      </c>
      <c r="Q258" s="182">
        <f t="shared" si="447"/>
        <v>0</v>
      </c>
      <c r="R258" s="182">
        <f t="shared" si="447"/>
        <v>0</v>
      </c>
      <c r="S258" s="182">
        <f t="shared" si="447"/>
        <v>0</v>
      </c>
      <c r="T258" s="182">
        <f t="shared" si="447"/>
        <v>0</v>
      </c>
      <c r="U258" s="182">
        <f t="shared" si="428"/>
        <v>0</v>
      </c>
      <c r="V258" s="182">
        <f t="shared" si="428"/>
        <v>0</v>
      </c>
      <c r="W258" s="182">
        <f t="shared" si="448"/>
        <v>0</v>
      </c>
    </row>
    <row r="259" spans="1:23" ht="3" customHeight="1" x14ac:dyDescent="0.3">
      <c r="B259" s="139"/>
      <c r="C259" s="139"/>
      <c r="D259" s="139"/>
      <c r="E259" s="139"/>
      <c r="F259" s="139"/>
      <c r="G259" s="139"/>
      <c r="H259" s="139"/>
      <c r="I259" s="139"/>
      <c r="J259" s="139"/>
      <c r="K259" s="139"/>
      <c r="L259" s="139"/>
      <c r="M259" s="126"/>
      <c r="N259" s="178"/>
      <c r="O259" s="174"/>
      <c r="P259" s="174"/>
      <c r="Q259" s="174"/>
      <c r="R259" s="174"/>
      <c r="S259" s="174"/>
      <c r="T259" s="174"/>
      <c r="U259" s="174"/>
      <c r="V259" s="174"/>
      <c r="W259" s="174"/>
    </row>
    <row r="260" spans="1:23" ht="15.6" x14ac:dyDescent="0.3">
      <c r="A260" s="209" t="s">
        <v>132</v>
      </c>
      <c r="B260" s="151">
        <f>SUM(B244:B258)</f>
        <v>1</v>
      </c>
      <c r="C260" s="141">
        <f t="shared" ref="C260:H260" si="449">SUM(O244:O259)</f>
        <v>0</v>
      </c>
      <c r="D260" s="141">
        <f t="shared" si="449"/>
        <v>0</v>
      </c>
      <c r="E260" s="141">
        <f t="shared" si="449"/>
        <v>0</v>
      </c>
      <c r="F260" s="141">
        <f t="shared" si="449"/>
        <v>0</v>
      </c>
      <c r="G260" s="141">
        <f t="shared" si="449"/>
        <v>0</v>
      </c>
      <c r="H260" s="141">
        <f t="shared" si="449"/>
        <v>0</v>
      </c>
      <c r="I260" s="141">
        <f t="shared" ref="I260:J260" si="450">SUM(W244:W259)</f>
        <v>0</v>
      </c>
      <c r="J260" s="141">
        <f t="shared" si="450"/>
        <v>0</v>
      </c>
      <c r="K260" s="141">
        <f t="shared" ref="K260" si="451">SUM(W244:W259)</f>
        <v>0</v>
      </c>
      <c r="L260" s="141"/>
      <c r="M260" s="109"/>
      <c r="N260" s="178"/>
      <c r="O260" s="174"/>
      <c r="P260" s="174"/>
      <c r="Q260" s="174"/>
      <c r="R260" s="174"/>
      <c r="S260" s="174"/>
      <c r="T260" s="174"/>
      <c r="U260" s="174"/>
      <c r="V260" s="174"/>
      <c r="W260" s="174"/>
    </row>
    <row r="261" spans="1:23" x14ac:dyDescent="0.3">
      <c r="B261" s="152"/>
      <c r="C261" s="142">
        <f>C260/$B260</f>
        <v>0</v>
      </c>
      <c r="D261" s="142">
        <f t="shared" ref="D261:G261" si="452">D260/$B260</f>
        <v>0</v>
      </c>
      <c r="E261" s="142">
        <f t="shared" si="452"/>
        <v>0</v>
      </c>
      <c r="F261" s="142">
        <f t="shared" si="452"/>
        <v>0</v>
      </c>
      <c r="G261" s="142">
        <f t="shared" si="452"/>
        <v>0</v>
      </c>
      <c r="H261" s="142">
        <f t="shared" ref="H261:K261" si="453">H260/$B260</f>
        <v>0</v>
      </c>
      <c r="I261" s="142">
        <f t="shared" ref="I261:J261" si="454">I260/$B260</f>
        <v>0</v>
      </c>
      <c r="J261" s="142">
        <f t="shared" si="454"/>
        <v>0</v>
      </c>
      <c r="K261" s="142">
        <f t="shared" si="453"/>
        <v>0</v>
      </c>
      <c r="L261" s="142"/>
      <c r="M261" s="126"/>
      <c r="N261" s="178"/>
      <c r="O261" s="180"/>
      <c r="P261" s="180"/>
      <c r="Q261" s="180"/>
      <c r="R261" s="180"/>
      <c r="S261" s="180"/>
      <c r="T261" s="180"/>
      <c r="U261" s="200"/>
      <c r="V261" s="200"/>
      <c r="W261" s="180"/>
    </row>
    <row r="262" spans="1:23" x14ac:dyDescent="0.3">
      <c r="B262" s="139"/>
      <c r="C262" s="139"/>
      <c r="D262" s="139"/>
      <c r="E262" s="139"/>
      <c r="F262" s="139"/>
      <c r="G262" s="139"/>
      <c r="H262" s="139"/>
      <c r="I262" s="139"/>
      <c r="J262" s="139"/>
      <c r="K262" s="139"/>
      <c r="L262" s="139"/>
      <c r="N262" s="178"/>
      <c r="O262" s="174"/>
      <c r="P262" s="174"/>
      <c r="Q262" s="174"/>
      <c r="R262" s="174"/>
      <c r="S262" s="174"/>
      <c r="T262" s="174"/>
      <c r="U262" s="174"/>
      <c r="V262" s="174"/>
      <c r="W262" s="174"/>
    </row>
    <row r="263" spans="1:23" ht="27.6" x14ac:dyDescent="0.3">
      <c r="A263" s="170">
        <v>12</v>
      </c>
      <c r="B263" s="165" t="s">
        <v>37</v>
      </c>
      <c r="C263" s="166" t="str">
        <f>C$3</f>
        <v>staff type 1</v>
      </c>
      <c r="D263" s="166" t="str">
        <f t="shared" ref="D263:K263" si="455">D$3</f>
        <v>staff type 2</v>
      </c>
      <c r="E263" s="166">
        <f t="shared" si="455"/>
        <v>0</v>
      </c>
      <c r="F263" s="166">
        <f t="shared" si="455"/>
        <v>0</v>
      </c>
      <c r="G263" s="166">
        <f t="shared" si="455"/>
        <v>0</v>
      </c>
      <c r="H263" s="166">
        <f t="shared" si="455"/>
        <v>0</v>
      </c>
      <c r="I263" s="166">
        <f t="shared" si="455"/>
        <v>0</v>
      </c>
      <c r="J263" s="166">
        <f t="shared" si="455"/>
        <v>0</v>
      </c>
      <c r="K263" s="166">
        <f t="shared" si="455"/>
        <v>0</v>
      </c>
      <c r="L263" s="166" t="s">
        <v>138</v>
      </c>
      <c r="M263" s="169" t="s">
        <v>134</v>
      </c>
      <c r="N263" s="178"/>
      <c r="O263" s="180"/>
      <c r="P263" s="180"/>
      <c r="Q263" s="180"/>
      <c r="R263" s="180"/>
      <c r="S263" s="180"/>
      <c r="T263" s="180"/>
      <c r="U263" s="200"/>
      <c r="V263" s="200"/>
      <c r="W263" s="180"/>
    </row>
    <row r="264" spans="1:23" ht="15.6" x14ac:dyDescent="0.3">
      <c r="A264" s="208"/>
      <c r="B264" s="137">
        <v>1</v>
      </c>
      <c r="C264" s="138">
        <v>0</v>
      </c>
      <c r="D264" s="138">
        <v>0</v>
      </c>
      <c r="E264" s="138">
        <v>0</v>
      </c>
      <c r="F264" s="138">
        <v>0</v>
      </c>
      <c r="G264" s="138">
        <v>0</v>
      </c>
      <c r="H264" s="138">
        <v>0</v>
      </c>
      <c r="I264" s="138">
        <v>0</v>
      </c>
      <c r="J264" s="138">
        <v>0</v>
      </c>
      <c r="K264" s="138">
        <v>0</v>
      </c>
      <c r="L264" s="149">
        <f t="shared" ref="L264:L278" si="456">SUM(C264:K264)</f>
        <v>0</v>
      </c>
      <c r="M264" s="109"/>
      <c r="N264" s="178"/>
      <c r="O264" s="182">
        <f t="shared" ref="O264:T264" si="457">$B264*C264</f>
        <v>0</v>
      </c>
      <c r="P264" s="182">
        <f t="shared" si="457"/>
        <v>0</v>
      </c>
      <c r="Q264" s="182">
        <f t="shared" si="457"/>
        <v>0</v>
      </c>
      <c r="R264" s="182">
        <f t="shared" si="457"/>
        <v>0</v>
      </c>
      <c r="S264" s="182">
        <f t="shared" si="457"/>
        <v>0</v>
      </c>
      <c r="T264" s="182">
        <f t="shared" si="457"/>
        <v>0</v>
      </c>
      <c r="U264" s="182">
        <f t="shared" ref="U264:V278" si="458">$B264*I264</f>
        <v>0</v>
      </c>
      <c r="V264" s="182">
        <f t="shared" si="458"/>
        <v>0</v>
      </c>
      <c r="W264" s="182">
        <f t="shared" ref="W264" si="459">$B264*K264</f>
        <v>0</v>
      </c>
    </row>
    <row r="265" spans="1:23" ht="15.6" x14ac:dyDescent="0.3">
      <c r="A265" s="208"/>
      <c r="B265" s="137"/>
      <c r="C265" s="138">
        <v>0</v>
      </c>
      <c r="D265" s="138">
        <v>0</v>
      </c>
      <c r="E265" s="138">
        <v>0</v>
      </c>
      <c r="F265" s="138">
        <v>0</v>
      </c>
      <c r="G265" s="138">
        <v>0</v>
      </c>
      <c r="H265" s="138">
        <v>0</v>
      </c>
      <c r="I265" s="138">
        <v>0</v>
      </c>
      <c r="J265" s="138">
        <v>0</v>
      </c>
      <c r="K265" s="138">
        <v>0</v>
      </c>
      <c r="L265" s="149">
        <f t="shared" si="456"/>
        <v>0</v>
      </c>
      <c r="M265" s="109"/>
      <c r="N265" s="178"/>
      <c r="O265" s="182">
        <f t="shared" ref="O265:O274" si="460">$B265*C265</f>
        <v>0</v>
      </c>
      <c r="P265" s="182">
        <f t="shared" ref="P265:P274" si="461">$B265*D265</f>
        <v>0</v>
      </c>
      <c r="Q265" s="182">
        <f t="shared" ref="Q265:Q274" si="462">$B265*E265</f>
        <v>0</v>
      </c>
      <c r="R265" s="182">
        <f t="shared" ref="R265:R274" si="463">$B265*F265</f>
        <v>0</v>
      </c>
      <c r="S265" s="182">
        <f t="shared" ref="S265:S274" si="464">$B265*G265</f>
        <v>0</v>
      </c>
      <c r="T265" s="182">
        <f t="shared" ref="T265:T274" si="465">$B265*H265</f>
        <v>0</v>
      </c>
      <c r="U265" s="182">
        <f t="shared" si="458"/>
        <v>0</v>
      </c>
      <c r="V265" s="182">
        <f t="shared" si="458"/>
        <v>0</v>
      </c>
      <c r="W265" s="182">
        <f t="shared" ref="W265:W274" si="466">$B265*K265</f>
        <v>0</v>
      </c>
    </row>
    <row r="266" spans="1:23" ht="15.6" x14ac:dyDescent="0.3">
      <c r="A266" s="208"/>
      <c r="B266" s="137"/>
      <c r="C266" s="138">
        <v>0</v>
      </c>
      <c r="D266" s="138">
        <v>0</v>
      </c>
      <c r="E266" s="138">
        <v>0</v>
      </c>
      <c r="F266" s="138">
        <v>0</v>
      </c>
      <c r="G266" s="138">
        <v>0</v>
      </c>
      <c r="H266" s="138">
        <v>0</v>
      </c>
      <c r="I266" s="138">
        <v>0</v>
      </c>
      <c r="J266" s="138">
        <v>0</v>
      </c>
      <c r="K266" s="138">
        <v>0</v>
      </c>
      <c r="L266" s="149">
        <f t="shared" si="456"/>
        <v>0</v>
      </c>
      <c r="M266" s="109"/>
      <c r="N266" s="178"/>
      <c r="O266" s="182">
        <f t="shared" si="460"/>
        <v>0</v>
      </c>
      <c r="P266" s="182">
        <f t="shared" si="461"/>
        <v>0</v>
      </c>
      <c r="Q266" s="182">
        <f t="shared" si="462"/>
        <v>0</v>
      </c>
      <c r="R266" s="182">
        <f t="shared" si="463"/>
        <v>0</v>
      </c>
      <c r="S266" s="182">
        <f t="shared" si="464"/>
        <v>0</v>
      </c>
      <c r="T266" s="182">
        <f t="shared" si="465"/>
        <v>0</v>
      </c>
      <c r="U266" s="182">
        <f t="shared" si="458"/>
        <v>0</v>
      </c>
      <c r="V266" s="182">
        <f t="shared" si="458"/>
        <v>0</v>
      </c>
      <c r="W266" s="182">
        <f t="shared" si="466"/>
        <v>0</v>
      </c>
    </row>
    <row r="267" spans="1:23" ht="15.6" x14ac:dyDescent="0.3">
      <c r="A267" s="208"/>
      <c r="B267" s="137"/>
      <c r="C267" s="138">
        <v>0</v>
      </c>
      <c r="D267" s="138">
        <v>0</v>
      </c>
      <c r="E267" s="138">
        <v>0</v>
      </c>
      <c r="F267" s="138">
        <v>0</v>
      </c>
      <c r="G267" s="138">
        <v>0</v>
      </c>
      <c r="H267" s="138">
        <v>0</v>
      </c>
      <c r="I267" s="138">
        <v>0</v>
      </c>
      <c r="J267" s="138">
        <v>0</v>
      </c>
      <c r="K267" s="138">
        <v>0</v>
      </c>
      <c r="L267" s="149">
        <f t="shared" si="456"/>
        <v>0</v>
      </c>
      <c r="M267" s="109"/>
      <c r="N267" s="178"/>
      <c r="O267" s="182">
        <f t="shared" si="460"/>
        <v>0</v>
      </c>
      <c r="P267" s="182">
        <f t="shared" si="461"/>
        <v>0</v>
      </c>
      <c r="Q267" s="182">
        <f t="shared" si="462"/>
        <v>0</v>
      </c>
      <c r="R267" s="182">
        <f t="shared" si="463"/>
        <v>0</v>
      </c>
      <c r="S267" s="182">
        <f t="shared" si="464"/>
        <v>0</v>
      </c>
      <c r="T267" s="182">
        <f t="shared" si="465"/>
        <v>0</v>
      </c>
      <c r="U267" s="182">
        <f t="shared" si="458"/>
        <v>0</v>
      </c>
      <c r="V267" s="182">
        <f t="shared" si="458"/>
        <v>0</v>
      </c>
      <c r="W267" s="182">
        <f t="shared" si="466"/>
        <v>0</v>
      </c>
    </row>
    <row r="268" spans="1:23" ht="15.6" x14ac:dyDescent="0.3">
      <c r="A268" s="208"/>
      <c r="B268" s="137"/>
      <c r="C268" s="138">
        <v>0</v>
      </c>
      <c r="D268" s="138">
        <v>0</v>
      </c>
      <c r="E268" s="138">
        <v>0</v>
      </c>
      <c r="F268" s="138">
        <v>0</v>
      </c>
      <c r="G268" s="138">
        <v>0</v>
      </c>
      <c r="H268" s="138">
        <v>0</v>
      </c>
      <c r="I268" s="138">
        <v>0</v>
      </c>
      <c r="J268" s="138">
        <v>0</v>
      </c>
      <c r="K268" s="138">
        <v>0</v>
      </c>
      <c r="L268" s="149">
        <f t="shared" ref="L268:L271" si="467">SUM(C268:K268)</f>
        <v>0</v>
      </c>
      <c r="M268" s="109"/>
      <c r="N268" s="178"/>
      <c r="O268" s="182">
        <f t="shared" ref="O268:O271" si="468">$B268*C268</f>
        <v>0</v>
      </c>
      <c r="P268" s="182">
        <f t="shared" ref="P268:P271" si="469">$B268*D268</f>
        <v>0</v>
      </c>
      <c r="Q268" s="182">
        <f t="shared" ref="Q268:Q271" si="470">$B268*E268</f>
        <v>0</v>
      </c>
      <c r="R268" s="182">
        <f t="shared" ref="R268:R271" si="471">$B268*F268</f>
        <v>0</v>
      </c>
      <c r="S268" s="182">
        <f t="shared" ref="S268:S271" si="472">$B268*G268</f>
        <v>0</v>
      </c>
      <c r="T268" s="182">
        <f t="shared" ref="T268:T271" si="473">$B268*H268</f>
        <v>0</v>
      </c>
      <c r="U268" s="182">
        <f t="shared" ref="U268:U271" si="474">$B268*I268</f>
        <v>0</v>
      </c>
      <c r="V268" s="182">
        <f t="shared" ref="V268:V271" si="475">$B268*J268</f>
        <v>0</v>
      </c>
      <c r="W268" s="182">
        <f t="shared" ref="W268:W271" si="476">$B268*K268</f>
        <v>0</v>
      </c>
    </row>
    <row r="269" spans="1:23" ht="15.6" x14ac:dyDescent="0.3">
      <c r="A269" s="208"/>
      <c r="B269" s="137"/>
      <c r="C269" s="138">
        <v>0</v>
      </c>
      <c r="D269" s="138">
        <v>0</v>
      </c>
      <c r="E269" s="138">
        <v>0</v>
      </c>
      <c r="F269" s="138">
        <v>0</v>
      </c>
      <c r="G269" s="138">
        <v>0</v>
      </c>
      <c r="H269" s="138">
        <v>0</v>
      </c>
      <c r="I269" s="138">
        <v>0</v>
      </c>
      <c r="J269" s="138">
        <v>0</v>
      </c>
      <c r="K269" s="138">
        <v>0</v>
      </c>
      <c r="L269" s="149">
        <f t="shared" si="467"/>
        <v>0</v>
      </c>
      <c r="M269" s="109"/>
      <c r="N269" s="178"/>
      <c r="O269" s="182">
        <f t="shared" si="468"/>
        <v>0</v>
      </c>
      <c r="P269" s="182">
        <f t="shared" si="469"/>
        <v>0</v>
      </c>
      <c r="Q269" s="182">
        <f t="shared" si="470"/>
        <v>0</v>
      </c>
      <c r="R269" s="182">
        <f t="shared" si="471"/>
        <v>0</v>
      </c>
      <c r="S269" s="182">
        <f t="shared" si="472"/>
        <v>0</v>
      </c>
      <c r="T269" s="182">
        <f t="shared" si="473"/>
        <v>0</v>
      </c>
      <c r="U269" s="182">
        <f t="shared" si="474"/>
        <v>0</v>
      </c>
      <c r="V269" s="182">
        <f t="shared" si="475"/>
        <v>0</v>
      </c>
      <c r="W269" s="182">
        <f t="shared" si="476"/>
        <v>0</v>
      </c>
    </row>
    <row r="270" spans="1:23" ht="15.6" x14ac:dyDescent="0.3">
      <c r="A270" s="208"/>
      <c r="B270" s="137"/>
      <c r="C270" s="138">
        <v>0</v>
      </c>
      <c r="D270" s="138">
        <v>0</v>
      </c>
      <c r="E270" s="138">
        <v>0</v>
      </c>
      <c r="F270" s="138">
        <v>0</v>
      </c>
      <c r="G270" s="138">
        <v>0</v>
      </c>
      <c r="H270" s="138">
        <v>0</v>
      </c>
      <c r="I270" s="138">
        <v>0</v>
      </c>
      <c r="J270" s="138">
        <v>0</v>
      </c>
      <c r="K270" s="138">
        <v>0</v>
      </c>
      <c r="L270" s="149">
        <f t="shared" si="467"/>
        <v>0</v>
      </c>
      <c r="M270" s="109"/>
      <c r="N270" s="178"/>
      <c r="O270" s="182">
        <f t="shared" si="468"/>
        <v>0</v>
      </c>
      <c r="P270" s="182">
        <f t="shared" si="469"/>
        <v>0</v>
      </c>
      <c r="Q270" s="182">
        <f t="shared" si="470"/>
        <v>0</v>
      </c>
      <c r="R270" s="182">
        <f t="shared" si="471"/>
        <v>0</v>
      </c>
      <c r="S270" s="182">
        <f t="shared" si="472"/>
        <v>0</v>
      </c>
      <c r="T270" s="182">
        <f t="shared" si="473"/>
        <v>0</v>
      </c>
      <c r="U270" s="182">
        <f t="shared" si="474"/>
        <v>0</v>
      </c>
      <c r="V270" s="182">
        <f t="shared" si="475"/>
        <v>0</v>
      </c>
      <c r="W270" s="182">
        <f t="shared" si="476"/>
        <v>0</v>
      </c>
    </row>
    <row r="271" spans="1:23" ht="15.6" x14ac:dyDescent="0.3">
      <c r="A271" s="208"/>
      <c r="B271" s="137"/>
      <c r="C271" s="138">
        <v>0</v>
      </c>
      <c r="D271" s="138">
        <v>0</v>
      </c>
      <c r="E271" s="138">
        <v>0</v>
      </c>
      <c r="F271" s="138">
        <v>0</v>
      </c>
      <c r="G271" s="138">
        <v>0</v>
      </c>
      <c r="H271" s="138">
        <v>0</v>
      </c>
      <c r="I271" s="138">
        <v>0</v>
      </c>
      <c r="J271" s="138">
        <v>0</v>
      </c>
      <c r="K271" s="138">
        <v>0</v>
      </c>
      <c r="L271" s="149">
        <f t="shared" si="467"/>
        <v>0</v>
      </c>
      <c r="M271" s="109"/>
      <c r="N271" s="178"/>
      <c r="O271" s="182">
        <f t="shared" si="468"/>
        <v>0</v>
      </c>
      <c r="P271" s="182">
        <f t="shared" si="469"/>
        <v>0</v>
      </c>
      <c r="Q271" s="182">
        <f t="shared" si="470"/>
        <v>0</v>
      </c>
      <c r="R271" s="182">
        <f t="shared" si="471"/>
        <v>0</v>
      </c>
      <c r="S271" s="182">
        <f t="shared" si="472"/>
        <v>0</v>
      </c>
      <c r="T271" s="182">
        <f t="shared" si="473"/>
        <v>0</v>
      </c>
      <c r="U271" s="182">
        <f t="shared" si="474"/>
        <v>0</v>
      </c>
      <c r="V271" s="182">
        <f t="shared" si="475"/>
        <v>0</v>
      </c>
      <c r="W271" s="182">
        <f t="shared" si="476"/>
        <v>0</v>
      </c>
    </row>
    <row r="272" spans="1:23" ht="15.6" x14ac:dyDescent="0.3">
      <c r="A272" s="208"/>
      <c r="B272" s="137"/>
      <c r="C272" s="138">
        <v>0</v>
      </c>
      <c r="D272" s="138">
        <v>0</v>
      </c>
      <c r="E272" s="138">
        <v>0</v>
      </c>
      <c r="F272" s="138">
        <v>0</v>
      </c>
      <c r="G272" s="138">
        <v>0</v>
      </c>
      <c r="H272" s="138">
        <v>0</v>
      </c>
      <c r="I272" s="138">
        <v>0</v>
      </c>
      <c r="J272" s="138">
        <v>0</v>
      </c>
      <c r="K272" s="138">
        <v>0</v>
      </c>
      <c r="L272" s="149">
        <f t="shared" si="456"/>
        <v>0</v>
      </c>
      <c r="M272" s="109"/>
      <c r="N272" s="178"/>
      <c r="O272" s="182">
        <f t="shared" si="460"/>
        <v>0</v>
      </c>
      <c r="P272" s="182">
        <f t="shared" si="461"/>
        <v>0</v>
      </c>
      <c r="Q272" s="182">
        <f t="shared" si="462"/>
        <v>0</v>
      </c>
      <c r="R272" s="182">
        <f t="shared" si="463"/>
        <v>0</v>
      </c>
      <c r="S272" s="182">
        <f t="shared" si="464"/>
        <v>0</v>
      </c>
      <c r="T272" s="182">
        <f t="shared" si="465"/>
        <v>0</v>
      </c>
      <c r="U272" s="182">
        <f t="shared" si="458"/>
        <v>0</v>
      </c>
      <c r="V272" s="182">
        <f t="shared" si="458"/>
        <v>0</v>
      </c>
      <c r="W272" s="182">
        <f t="shared" si="466"/>
        <v>0</v>
      </c>
    </row>
    <row r="273" spans="1:23" ht="15.6" x14ac:dyDescent="0.3">
      <c r="A273" s="208"/>
      <c r="B273" s="137"/>
      <c r="C273" s="138">
        <v>0</v>
      </c>
      <c r="D273" s="138">
        <v>0</v>
      </c>
      <c r="E273" s="138">
        <v>0</v>
      </c>
      <c r="F273" s="138">
        <v>0</v>
      </c>
      <c r="G273" s="138">
        <v>0</v>
      </c>
      <c r="H273" s="138">
        <v>0</v>
      </c>
      <c r="I273" s="138">
        <v>0</v>
      </c>
      <c r="J273" s="138">
        <v>0</v>
      </c>
      <c r="K273" s="138">
        <v>0</v>
      </c>
      <c r="L273" s="149">
        <f t="shared" si="456"/>
        <v>0</v>
      </c>
      <c r="M273" s="109"/>
      <c r="N273" s="178"/>
      <c r="O273" s="182">
        <f t="shared" si="460"/>
        <v>0</v>
      </c>
      <c r="P273" s="182">
        <f t="shared" si="461"/>
        <v>0</v>
      </c>
      <c r="Q273" s="182">
        <f t="shared" si="462"/>
        <v>0</v>
      </c>
      <c r="R273" s="182">
        <f t="shared" si="463"/>
        <v>0</v>
      </c>
      <c r="S273" s="182">
        <f t="shared" si="464"/>
        <v>0</v>
      </c>
      <c r="T273" s="182">
        <f t="shared" si="465"/>
        <v>0</v>
      </c>
      <c r="U273" s="182">
        <f t="shared" si="458"/>
        <v>0</v>
      </c>
      <c r="V273" s="182">
        <f t="shared" si="458"/>
        <v>0</v>
      </c>
      <c r="W273" s="182">
        <f t="shared" si="466"/>
        <v>0</v>
      </c>
    </row>
    <row r="274" spans="1:23" ht="15.6" x14ac:dyDescent="0.3">
      <c r="A274" s="208"/>
      <c r="B274" s="137"/>
      <c r="C274" s="138">
        <v>0</v>
      </c>
      <c r="D274" s="138">
        <v>0</v>
      </c>
      <c r="E274" s="138">
        <v>0</v>
      </c>
      <c r="F274" s="138">
        <v>0</v>
      </c>
      <c r="G274" s="138">
        <v>0</v>
      </c>
      <c r="H274" s="138">
        <v>0</v>
      </c>
      <c r="I274" s="138">
        <v>0</v>
      </c>
      <c r="J274" s="138">
        <v>0</v>
      </c>
      <c r="K274" s="138">
        <v>0</v>
      </c>
      <c r="L274" s="149">
        <f t="shared" si="456"/>
        <v>0</v>
      </c>
      <c r="M274" s="109"/>
      <c r="N274" s="178"/>
      <c r="O274" s="182">
        <f t="shared" si="460"/>
        <v>0</v>
      </c>
      <c r="P274" s="182">
        <f t="shared" si="461"/>
        <v>0</v>
      </c>
      <c r="Q274" s="182">
        <f t="shared" si="462"/>
        <v>0</v>
      </c>
      <c r="R274" s="182">
        <f t="shared" si="463"/>
        <v>0</v>
      </c>
      <c r="S274" s="182">
        <f t="shared" si="464"/>
        <v>0</v>
      </c>
      <c r="T274" s="182">
        <f t="shared" si="465"/>
        <v>0</v>
      </c>
      <c r="U274" s="182">
        <f t="shared" si="458"/>
        <v>0</v>
      </c>
      <c r="V274" s="182">
        <f t="shared" si="458"/>
        <v>0</v>
      </c>
      <c r="W274" s="182">
        <f t="shared" si="466"/>
        <v>0</v>
      </c>
    </row>
    <row r="275" spans="1:23" ht="15.6" x14ac:dyDescent="0.3">
      <c r="A275" s="208"/>
      <c r="B275" s="137"/>
      <c r="C275" s="138">
        <v>0</v>
      </c>
      <c r="D275" s="138">
        <v>0</v>
      </c>
      <c r="E275" s="138">
        <v>0</v>
      </c>
      <c r="F275" s="138">
        <v>0</v>
      </c>
      <c r="G275" s="138">
        <v>0</v>
      </c>
      <c r="H275" s="138">
        <v>0</v>
      </c>
      <c r="I275" s="138">
        <v>0</v>
      </c>
      <c r="J275" s="138">
        <v>0</v>
      </c>
      <c r="K275" s="138">
        <v>0</v>
      </c>
      <c r="L275" s="149">
        <f t="shared" si="456"/>
        <v>0</v>
      </c>
      <c r="M275" s="109"/>
      <c r="N275" s="178"/>
      <c r="O275" s="182">
        <f t="shared" ref="O275:T278" si="477">$B275*C275</f>
        <v>0</v>
      </c>
      <c r="P275" s="182">
        <f t="shared" si="477"/>
        <v>0</v>
      </c>
      <c r="Q275" s="182">
        <f t="shared" si="477"/>
        <v>0</v>
      </c>
      <c r="R275" s="182">
        <f t="shared" si="477"/>
        <v>0</v>
      </c>
      <c r="S275" s="182">
        <f t="shared" si="477"/>
        <v>0</v>
      </c>
      <c r="T275" s="182">
        <f t="shared" si="477"/>
        <v>0</v>
      </c>
      <c r="U275" s="182">
        <f t="shared" si="458"/>
        <v>0</v>
      </c>
      <c r="V275" s="182">
        <f t="shared" si="458"/>
        <v>0</v>
      </c>
      <c r="W275" s="182">
        <f t="shared" ref="W275:W278" si="478">$B275*K275</f>
        <v>0</v>
      </c>
    </row>
    <row r="276" spans="1:23" ht="15.6" x14ac:dyDescent="0.3">
      <c r="A276" s="208"/>
      <c r="B276" s="137"/>
      <c r="C276" s="138">
        <v>0</v>
      </c>
      <c r="D276" s="138">
        <v>0</v>
      </c>
      <c r="E276" s="138">
        <v>0</v>
      </c>
      <c r="F276" s="138">
        <v>0</v>
      </c>
      <c r="G276" s="138">
        <v>0</v>
      </c>
      <c r="H276" s="138">
        <v>0</v>
      </c>
      <c r="I276" s="138">
        <v>0</v>
      </c>
      <c r="J276" s="138">
        <v>0</v>
      </c>
      <c r="K276" s="138">
        <v>0</v>
      </c>
      <c r="L276" s="149">
        <f t="shared" si="456"/>
        <v>0</v>
      </c>
      <c r="M276" s="109"/>
      <c r="N276" s="178"/>
      <c r="O276" s="182">
        <f t="shared" si="477"/>
        <v>0</v>
      </c>
      <c r="P276" s="182">
        <f t="shared" si="477"/>
        <v>0</v>
      </c>
      <c r="Q276" s="182">
        <f t="shared" si="477"/>
        <v>0</v>
      </c>
      <c r="R276" s="182">
        <f t="shared" si="477"/>
        <v>0</v>
      </c>
      <c r="S276" s="182">
        <f t="shared" si="477"/>
        <v>0</v>
      </c>
      <c r="T276" s="182">
        <f t="shared" si="477"/>
        <v>0</v>
      </c>
      <c r="U276" s="182">
        <f t="shared" si="458"/>
        <v>0</v>
      </c>
      <c r="V276" s="182">
        <f t="shared" si="458"/>
        <v>0</v>
      </c>
      <c r="W276" s="182">
        <f t="shared" si="478"/>
        <v>0</v>
      </c>
    </row>
    <row r="277" spans="1:23" ht="15.6" x14ac:dyDescent="0.3">
      <c r="A277" s="208"/>
      <c r="B277" s="137"/>
      <c r="C277" s="138">
        <v>0</v>
      </c>
      <c r="D277" s="138">
        <v>0</v>
      </c>
      <c r="E277" s="138">
        <v>0</v>
      </c>
      <c r="F277" s="138">
        <v>0</v>
      </c>
      <c r="G277" s="138">
        <v>0</v>
      </c>
      <c r="H277" s="138">
        <v>0</v>
      </c>
      <c r="I277" s="138">
        <v>0</v>
      </c>
      <c r="J277" s="138">
        <v>0</v>
      </c>
      <c r="K277" s="138">
        <v>0</v>
      </c>
      <c r="L277" s="149">
        <f t="shared" si="456"/>
        <v>0</v>
      </c>
      <c r="M277" s="109"/>
      <c r="N277" s="178"/>
      <c r="O277" s="182">
        <f t="shared" si="477"/>
        <v>0</v>
      </c>
      <c r="P277" s="182">
        <f t="shared" si="477"/>
        <v>0</v>
      </c>
      <c r="Q277" s="182">
        <f t="shared" si="477"/>
        <v>0</v>
      </c>
      <c r="R277" s="182">
        <f t="shared" si="477"/>
        <v>0</v>
      </c>
      <c r="S277" s="182">
        <f t="shared" si="477"/>
        <v>0</v>
      </c>
      <c r="T277" s="182">
        <f t="shared" si="477"/>
        <v>0</v>
      </c>
      <c r="U277" s="182">
        <f t="shared" si="458"/>
        <v>0</v>
      </c>
      <c r="V277" s="182">
        <f t="shared" si="458"/>
        <v>0</v>
      </c>
      <c r="W277" s="182">
        <f t="shared" si="478"/>
        <v>0</v>
      </c>
    </row>
    <row r="278" spans="1:23" ht="15.6" x14ac:dyDescent="0.3">
      <c r="A278" s="208"/>
      <c r="B278" s="137"/>
      <c r="C278" s="138">
        <v>0</v>
      </c>
      <c r="D278" s="138">
        <v>0</v>
      </c>
      <c r="E278" s="138">
        <v>0</v>
      </c>
      <c r="F278" s="138">
        <v>0</v>
      </c>
      <c r="G278" s="138">
        <v>0</v>
      </c>
      <c r="H278" s="138">
        <v>0</v>
      </c>
      <c r="I278" s="138">
        <v>0</v>
      </c>
      <c r="J278" s="138">
        <v>0</v>
      </c>
      <c r="K278" s="138">
        <v>0</v>
      </c>
      <c r="L278" s="149">
        <f t="shared" si="456"/>
        <v>0</v>
      </c>
      <c r="M278" s="109"/>
      <c r="N278" s="178"/>
      <c r="O278" s="182">
        <f t="shared" si="477"/>
        <v>0</v>
      </c>
      <c r="P278" s="182">
        <f t="shared" si="477"/>
        <v>0</v>
      </c>
      <c r="Q278" s="182">
        <f t="shared" si="477"/>
        <v>0</v>
      </c>
      <c r="R278" s="182">
        <f t="shared" si="477"/>
        <v>0</v>
      </c>
      <c r="S278" s="182">
        <f t="shared" si="477"/>
        <v>0</v>
      </c>
      <c r="T278" s="182">
        <f t="shared" si="477"/>
        <v>0</v>
      </c>
      <c r="U278" s="182">
        <f t="shared" si="458"/>
        <v>0</v>
      </c>
      <c r="V278" s="182">
        <f t="shared" si="458"/>
        <v>0</v>
      </c>
      <c r="W278" s="182">
        <f t="shared" si="478"/>
        <v>0</v>
      </c>
    </row>
    <row r="279" spans="1:23" ht="3" customHeight="1" x14ac:dyDescent="0.3">
      <c r="B279" s="139"/>
      <c r="C279" s="139"/>
      <c r="D279" s="139"/>
      <c r="E279" s="139"/>
      <c r="F279" s="139"/>
      <c r="G279" s="139"/>
      <c r="H279" s="139"/>
      <c r="I279" s="139"/>
      <c r="J279" s="139"/>
      <c r="K279" s="139"/>
      <c r="L279" s="139"/>
      <c r="M279" s="126"/>
      <c r="N279" s="178"/>
      <c r="O279" s="174"/>
      <c r="P279" s="174"/>
      <c r="Q279" s="174"/>
      <c r="R279" s="174"/>
      <c r="S279" s="174"/>
      <c r="T279" s="174"/>
      <c r="U279" s="174"/>
      <c r="V279" s="174"/>
      <c r="W279" s="174"/>
    </row>
    <row r="280" spans="1:23" ht="15.6" x14ac:dyDescent="0.3">
      <c r="A280" s="209" t="s">
        <v>132</v>
      </c>
      <c r="B280" s="153">
        <f>SUM(B264:B278)</f>
        <v>1</v>
      </c>
      <c r="C280" s="153">
        <f t="shared" ref="C280:H280" si="479">SUM(O264:O278)</f>
        <v>0</v>
      </c>
      <c r="D280" s="153">
        <f t="shared" si="479"/>
        <v>0</v>
      </c>
      <c r="E280" s="153">
        <f t="shared" si="479"/>
        <v>0</v>
      </c>
      <c r="F280" s="153">
        <f t="shared" si="479"/>
        <v>0</v>
      </c>
      <c r="G280" s="153">
        <f t="shared" si="479"/>
        <v>0</v>
      </c>
      <c r="H280" s="153">
        <f t="shared" si="479"/>
        <v>0</v>
      </c>
      <c r="I280" s="153">
        <f t="shared" ref="I280:J280" si="480">SUM(W264:W278)</f>
        <v>0</v>
      </c>
      <c r="J280" s="153">
        <f t="shared" si="480"/>
        <v>0</v>
      </c>
      <c r="K280" s="153">
        <f t="shared" ref="K280" si="481">SUM(W264:W278)</f>
        <v>0</v>
      </c>
      <c r="L280" s="153"/>
      <c r="M280" s="109"/>
      <c r="N280" s="178"/>
      <c r="O280" s="174"/>
      <c r="P280" s="174"/>
      <c r="Q280" s="174"/>
      <c r="R280" s="174"/>
      <c r="S280" s="174"/>
      <c r="T280" s="174"/>
      <c r="U280" s="174"/>
      <c r="V280" s="174"/>
      <c r="W280" s="174"/>
    </row>
    <row r="281" spans="1:23" x14ac:dyDescent="0.3">
      <c r="A281" s="214"/>
      <c r="B281" s="154"/>
      <c r="C281" s="155">
        <f>C280/$B280</f>
        <v>0</v>
      </c>
      <c r="D281" s="155">
        <f t="shared" ref="D281:K281" si="482">D280/$B280</f>
        <v>0</v>
      </c>
      <c r="E281" s="155">
        <f t="shared" si="482"/>
        <v>0</v>
      </c>
      <c r="F281" s="155">
        <f t="shared" si="482"/>
        <v>0</v>
      </c>
      <c r="G281" s="155">
        <f t="shared" si="482"/>
        <v>0</v>
      </c>
      <c r="H281" s="155">
        <f t="shared" si="482"/>
        <v>0</v>
      </c>
      <c r="I281" s="155">
        <f t="shared" ref="I281:J281" si="483">I280/$B280</f>
        <v>0</v>
      </c>
      <c r="J281" s="155">
        <f t="shared" si="483"/>
        <v>0</v>
      </c>
      <c r="K281" s="155">
        <f t="shared" si="482"/>
        <v>0</v>
      </c>
      <c r="L281" s="155"/>
      <c r="M281" s="126"/>
      <c r="N281" s="178"/>
      <c r="O281" s="180"/>
      <c r="P281" s="180"/>
      <c r="Q281" s="180"/>
      <c r="R281" s="180"/>
      <c r="S281" s="180"/>
      <c r="T281" s="180"/>
      <c r="U281" s="200"/>
      <c r="V281" s="200"/>
      <c r="W281" s="180"/>
    </row>
    <row r="309" ht="21.6" customHeight="1" x14ac:dyDescent="0.3"/>
    <row r="326" spans="1:11" x14ac:dyDescent="0.3">
      <c r="A326" s="216"/>
      <c r="B326" s="132"/>
      <c r="C326" s="130"/>
      <c r="D326" s="130"/>
      <c r="E326" s="130"/>
      <c r="F326" s="130"/>
      <c r="G326" s="130"/>
      <c r="H326" s="130"/>
      <c r="I326" s="130"/>
      <c r="J326" s="130"/>
      <c r="K326" s="130"/>
    </row>
  </sheetData>
  <mergeCells count="2">
    <mergeCell ref="C1:G1"/>
    <mergeCell ref="O1:S1"/>
  </mergeCells>
  <conditionalFormatting sqref="D44:G44 C142:G142 D84:G84 C62:G62 C25:G25 O4:S4 O23:S25 O62:S64 O84:S84 O124:S124 O142:S144 W142:W144 W124 W84 W62:W64 W44 W23:W25 D4:G4 O44:S44 D64:G64 D244:G244 O56:S58 W56:W58 C56:G58 C74:G78 W74:W78 O74:S78 W95:W98 O95:S98 C95:G98 W136:W138 O136:S138 C257:G258 W33:W38 O33:S38 C33:G38 C17:G18 W17:W18 O17:S18 O153:T158 D144:G145 C148:H148 O3:T3 B80:H80 D24:G24 W3:W4 W153:W158 C10:K11 O10:W11 O15:W16 C15:K16 C153:H158 C20:K20">
    <cfRule type="cellIs" dxfId="520" priority="737" operator="equal">
      <formula>0</formula>
    </cfRule>
  </conditionalFormatting>
  <conditionalFormatting sqref="C42:G42">
    <cfRule type="cellIs" dxfId="519" priority="735" operator="equal">
      <formula>0</formula>
    </cfRule>
  </conditionalFormatting>
  <conditionalFormatting sqref="C82:G82">
    <cfRule type="cellIs" dxfId="518" priority="736" operator="equal">
      <formula>0</formula>
    </cfRule>
  </conditionalFormatting>
  <conditionalFormatting sqref="D104:G104 C113:G118 C105:F105">
    <cfRule type="cellIs" dxfId="517" priority="734" operator="equal">
      <formula>0</formula>
    </cfRule>
  </conditionalFormatting>
  <conditionalFormatting sqref="O82:S83 W82:W83">
    <cfRule type="cellIs" dxfId="516" priority="732" operator="equal">
      <formula>0</formula>
    </cfRule>
  </conditionalFormatting>
  <conditionalFormatting sqref="O42:S43 W42:W43">
    <cfRule type="cellIs" dxfId="515" priority="731" operator="equal">
      <formula>0</formula>
    </cfRule>
  </conditionalFormatting>
  <conditionalFormatting sqref="O243:S244 O121:S122 W121:W122 W243:W244 W257:W258 O257:S258">
    <cfRule type="cellIs" dxfId="514" priority="733" operator="equal">
      <formula>0</formula>
    </cfRule>
  </conditionalFormatting>
  <conditionalFormatting sqref="O103:S103 W103">
    <cfRule type="cellIs" dxfId="513" priority="730" operator="equal">
      <formula>0</formula>
    </cfRule>
  </conditionalFormatting>
  <conditionalFormatting sqref="O123:S123 W123">
    <cfRule type="cellIs" dxfId="512" priority="729" operator="equal">
      <formula>0</formula>
    </cfRule>
  </conditionalFormatting>
  <conditionalFormatting sqref="O104:S104 W104">
    <cfRule type="cellIs" dxfId="511" priority="728" operator="equal">
      <formula>0</formula>
    </cfRule>
  </conditionalFormatting>
  <conditionalFormatting sqref="O105:S105 W105 W113:W118 O113:S118">
    <cfRule type="cellIs" dxfId="510" priority="727" operator="equal">
      <formula>0</formula>
    </cfRule>
  </conditionalFormatting>
  <conditionalFormatting sqref="C60:H60">
    <cfRule type="cellIs" dxfId="509" priority="725" operator="equal">
      <formula>0</formula>
    </cfRule>
  </conditionalFormatting>
  <conditionalFormatting sqref="C100:G100">
    <cfRule type="cellIs" dxfId="508" priority="723" operator="equal">
      <formula>0</formula>
    </cfRule>
  </conditionalFormatting>
  <conditionalFormatting sqref="C120:H120">
    <cfRule type="cellIs" dxfId="507" priority="722" operator="equal">
      <formula>0</formula>
    </cfRule>
  </conditionalFormatting>
  <conditionalFormatting sqref="C160:H160">
    <cfRule type="cellIs" dxfId="506" priority="720" operator="equal">
      <formula>0</formula>
    </cfRule>
  </conditionalFormatting>
  <conditionalFormatting sqref="C40:H40">
    <cfRule type="cellIs" dxfId="505" priority="726" operator="equal">
      <formula>0</formula>
    </cfRule>
  </conditionalFormatting>
  <conditionalFormatting sqref="D124:G124 C136:G138">
    <cfRule type="cellIs" dxfId="504" priority="688" operator="equal">
      <formula>0</formula>
    </cfRule>
  </conditionalFormatting>
  <conditionalFormatting sqref="C140:H140">
    <cfRule type="cellIs" dxfId="503" priority="686" operator="equal">
      <formula>0</formula>
    </cfRule>
  </conditionalFormatting>
  <conditionalFormatting sqref="C260:H260">
    <cfRule type="cellIs" dxfId="502" priority="682" operator="equal">
      <formula>0</formula>
    </cfRule>
  </conditionalFormatting>
  <conditionalFormatting sqref="H82">
    <cfRule type="cellIs" dxfId="501" priority="635" operator="equal">
      <formula>0</formula>
    </cfRule>
  </conditionalFormatting>
  <conditionalFormatting sqref="H104 H113:H118">
    <cfRule type="cellIs" dxfId="500" priority="633" operator="equal">
      <formula>0</formula>
    </cfRule>
  </conditionalFormatting>
  <conditionalFormatting sqref="T4 T23:T25 T44 T62:T64 T84 T124 T142:T144 T56:T58 T74:T78 T95:T98 T136:T138 T33:T38 T17:T18">
    <cfRule type="cellIs" dxfId="499" priority="612" operator="equal">
      <formula>0</formula>
    </cfRule>
  </conditionalFormatting>
  <conditionalFormatting sqref="C3:G3">
    <cfRule type="cellIs" dxfId="498" priority="664" operator="equal">
      <formula>0</formula>
    </cfRule>
  </conditionalFormatting>
  <conditionalFormatting sqref="T103">
    <cfRule type="cellIs" dxfId="497" priority="608" operator="equal">
      <formula>0</formula>
    </cfRule>
  </conditionalFormatting>
  <conditionalFormatting sqref="T82:T83">
    <cfRule type="cellIs" dxfId="496" priority="610" operator="equal">
      <formula>0</formula>
    </cfRule>
  </conditionalFormatting>
  <conditionalFormatting sqref="H44 H142 H84 H62 H24:H25 H4 H64 H244 H56:H58 H74:H78 H95:H98 H257:H258 H33:H38 H17:H18 H144:H145">
    <cfRule type="cellIs" dxfId="495" priority="636" operator="equal">
      <formula>0</formula>
    </cfRule>
  </conditionalFormatting>
  <conditionalFormatting sqref="H42">
    <cfRule type="cellIs" dxfId="494" priority="634" operator="equal">
      <formula>0</formula>
    </cfRule>
  </conditionalFormatting>
  <conditionalFormatting sqref="T243:T244 T121:T122 T257:T258">
    <cfRule type="cellIs" dxfId="493" priority="611" operator="equal">
      <formula>0</formula>
    </cfRule>
  </conditionalFormatting>
  <conditionalFormatting sqref="H124 H136:H138">
    <cfRule type="cellIs" dxfId="492" priority="624" operator="equal">
      <formula>0</formula>
    </cfRule>
  </conditionalFormatting>
  <conditionalFormatting sqref="H3">
    <cfRule type="cellIs" dxfId="491" priority="613" operator="equal">
      <formula>0</formula>
    </cfRule>
  </conditionalFormatting>
  <conditionalFormatting sqref="T104">
    <cfRule type="cellIs" dxfId="490" priority="606" operator="equal">
      <formula>0</formula>
    </cfRule>
  </conditionalFormatting>
  <conditionalFormatting sqref="H105:H107">
    <cfRule type="cellIs" dxfId="489" priority="550" operator="equal">
      <formula>0</formula>
    </cfRule>
  </conditionalFormatting>
  <conditionalFormatting sqref="T123">
    <cfRule type="cellIs" dxfId="488" priority="607" operator="equal">
      <formula>0</formula>
    </cfRule>
  </conditionalFormatting>
  <conditionalFormatting sqref="T42:T43">
    <cfRule type="cellIs" dxfId="487" priority="609" operator="equal">
      <formula>0</formula>
    </cfRule>
  </conditionalFormatting>
  <conditionalFormatting sqref="T105 T113:T118">
    <cfRule type="cellIs" dxfId="486" priority="605" operator="equal">
      <formula>0</formula>
    </cfRule>
  </conditionalFormatting>
  <conditionalFormatting sqref="T65:T66 T72:T73">
    <cfRule type="cellIs" dxfId="485" priority="558" operator="equal">
      <formula>0</formula>
    </cfRule>
  </conditionalFormatting>
  <conditionalFormatting sqref="T53">
    <cfRule type="cellIs" dxfId="484" priority="562" operator="equal">
      <formula>0</formula>
    </cfRule>
  </conditionalFormatting>
  <conditionalFormatting sqref="W106:W107 O106:S107">
    <cfRule type="cellIs" dxfId="483" priority="552" operator="equal">
      <formula>0</formula>
    </cfRule>
  </conditionalFormatting>
  <conditionalFormatting sqref="C275:H276">
    <cfRule type="cellIs" dxfId="482" priority="595" operator="equal">
      <formula>0</formula>
    </cfRule>
  </conditionalFormatting>
  <conditionalFormatting sqref="O263:S264 W263:W264 W275:W276 O275:S276">
    <cfRule type="cellIs" dxfId="481" priority="594" operator="equal">
      <formula>0</formula>
    </cfRule>
  </conditionalFormatting>
  <conditionalFormatting sqref="H85:H87 H92:H94">
    <cfRule type="cellIs" dxfId="480" priority="556" operator="equal">
      <formula>0</formula>
    </cfRule>
  </conditionalFormatting>
  <conditionalFormatting sqref="H65:H66 H72:H73">
    <cfRule type="cellIs" dxfId="479" priority="559" operator="equal">
      <formula>0</formula>
    </cfRule>
  </conditionalFormatting>
  <conditionalFormatting sqref="C65:G66 W65:W66 O65:S66 O72:S73 W72:W73 C72:G73">
    <cfRule type="cellIs" dxfId="478" priority="561" operator="equal">
      <formula>0</formula>
    </cfRule>
  </conditionalFormatting>
  <conditionalFormatting sqref="T85:T87 T92:T94">
    <cfRule type="cellIs" dxfId="477" priority="555" operator="equal">
      <formula>0</formula>
    </cfRule>
  </conditionalFormatting>
  <conditionalFormatting sqref="C112:G112">
    <cfRule type="cellIs" dxfId="476" priority="548" operator="equal">
      <formula>0</formula>
    </cfRule>
  </conditionalFormatting>
  <conditionalFormatting sqref="H275:H276">
    <cfRule type="cellIs" dxfId="475" priority="588" operator="equal">
      <formula>0</formula>
    </cfRule>
  </conditionalFormatting>
  <conditionalFormatting sqref="T263:T264 T275:T276">
    <cfRule type="cellIs" dxfId="474" priority="586" operator="equal">
      <formula>0</formula>
    </cfRule>
  </conditionalFormatting>
  <conditionalFormatting sqref="O277:S277 W277">
    <cfRule type="cellIs" dxfId="473" priority="578" operator="equal">
      <formula>0</formula>
    </cfRule>
  </conditionalFormatting>
  <conditionalFormatting sqref="T277">
    <cfRule type="cellIs" dxfId="472" priority="576" operator="equal">
      <formula>0</formula>
    </cfRule>
  </conditionalFormatting>
  <conditionalFormatting sqref="O278:S278 W278">
    <cfRule type="cellIs" dxfId="471" priority="574" operator="equal">
      <formula>0</formula>
    </cfRule>
  </conditionalFormatting>
  <conditionalFormatting sqref="C277:H277">
    <cfRule type="cellIs" dxfId="470" priority="579" operator="equal">
      <formula>0</formula>
    </cfRule>
  </conditionalFormatting>
  <conditionalFormatting sqref="H277">
    <cfRule type="cellIs" dxfId="469" priority="577" operator="equal">
      <formula>0</formula>
    </cfRule>
  </conditionalFormatting>
  <conditionalFormatting sqref="T278">
    <cfRule type="cellIs" dxfId="468" priority="572" operator="equal">
      <formula>0</formula>
    </cfRule>
  </conditionalFormatting>
  <conditionalFormatting sqref="C278:H278">
    <cfRule type="cellIs" dxfId="467" priority="575" operator="equal">
      <formula>0</formula>
    </cfRule>
  </conditionalFormatting>
  <conditionalFormatting sqref="H278">
    <cfRule type="cellIs" dxfId="466" priority="573" operator="equal">
      <formula>0</formula>
    </cfRule>
  </conditionalFormatting>
  <conditionalFormatting sqref="H100">
    <cfRule type="cellIs" dxfId="465" priority="571" operator="equal">
      <formula>0</formula>
    </cfRule>
  </conditionalFormatting>
  <conditionalFormatting sqref="K160">
    <cfRule type="cellIs" dxfId="464" priority="513" operator="equal">
      <formula>0</formula>
    </cfRule>
  </conditionalFormatting>
  <conditionalFormatting sqref="O45:S45 W45 C45:G45 C54:G55 W54:W55 O54:S55 C47:G47 W47 O47:S47 O52:S52 W52 C52:G52">
    <cfRule type="cellIs" dxfId="463" priority="569" operator="equal">
      <formula>0</formula>
    </cfRule>
  </conditionalFormatting>
  <conditionalFormatting sqref="W26 O26:S26 C26:G26 C31:G32 O31:S32 W31:W32">
    <cfRule type="cellIs" dxfId="462" priority="526" operator="equal">
      <formula>0</formula>
    </cfRule>
  </conditionalFormatting>
  <conditionalFormatting sqref="H45 H54:H55 H47 H52">
    <cfRule type="cellIs" dxfId="461" priority="567" operator="equal">
      <formula>0</formula>
    </cfRule>
  </conditionalFormatting>
  <conditionalFormatting sqref="T45 T54:T55 T47 T52">
    <cfRule type="cellIs" dxfId="460" priority="566" operator="equal">
      <formula>0</formula>
    </cfRule>
  </conditionalFormatting>
  <conditionalFormatting sqref="C53:G53 W53 O53:S53">
    <cfRule type="cellIs" dxfId="459" priority="565" operator="equal">
      <formula>0</formula>
    </cfRule>
  </conditionalFormatting>
  <conditionalFormatting sqref="W5:W7 O5:S7 C5:G7 C9:G9 O9:S9 W9">
    <cfRule type="cellIs" dxfId="458" priority="522" operator="equal">
      <formula>0</formula>
    </cfRule>
  </conditionalFormatting>
  <conditionalFormatting sqref="H53">
    <cfRule type="cellIs" dxfId="457" priority="563" operator="equal">
      <formula>0</formula>
    </cfRule>
  </conditionalFormatting>
  <conditionalFormatting sqref="K148 K153:K158">
    <cfRule type="cellIs" dxfId="456" priority="518" operator="equal">
      <formula>0</formula>
    </cfRule>
  </conditionalFormatting>
  <conditionalFormatting sqref="W85:W87 O85:S87 C85:G87 C92:G94 O92:S94 W92:W94">
    <cfRule type="cellIs" dxfId="455" priority="557" operator="equal">
      <formula>0</formula>
    </cfRule>
  </conditionalFormatting>
  <conditionalFormatting sqref="K140">
    <cfRule type="cellIs" dxfId="454" priority="512" operator="equal">
      <formula>0</formula>
    </cfRule>
  </conditionalFormatting>
  <conditionalFormatting sqref="C106:G107 G105">
    <cfRule type="cellIs" dxfId="453" priority="553" operator="equal">
      <formula>0</formula>
    </cfRule>
  </conditionalFormatting>
  <conditionalFormatting sqref="K82">
    <cfRule type="cellIs" dxfId="452" priority="509" operator="equal">
      <formula>0</formula>
    </cfRule>
  </conditionalFormatting>
  <conditionalFormatting sqref="T106:T107">
    <cfRule type="cellIs" dxfId="451" priority="549" operator="equal">
      <formula>0</formula>
    </cfRule>
  </conditionalFormatting>
  <conditionalFormatting sqref="W112 O112:S112">
    <cfRule type="cellIs" dxfId="450" priority="547" operator="equal">
      <formula>0</formula>
    </cfRule>
  </conditionalFormatting>
  <conditionalFormatting sqref="H112">
    <cfRule type="cellIs" dxfId="449" priority="545" operator="equal">
      <formula>0</formula>
    </cfRule>
  </conditionalFormatting>
  <conditionalFormatting sqref="T112">
    <cfRule type="cellIs" dxfId="448" priority="544" operator="equal">
      <formula>0</formula>
    </cfRule>
  </conditionalFormatting>
  <conditionalFormatting sqref="W125:W127 O125:S127 O132:S135 W132:W135">
    <cfRule type="cellIs" dxfId="447" priority="543" operator="equal">
      <formula>0</formula>
    </cfRule>
  </conditionalFormatting>
  <conditionalFormatting sqref="C125:G127 C132:G135">
    <cfRule type="cellIs" dxfId="446" priority="542" operator="equal">
      <formula>0</formula>
    </cfRule>
  </conditionalFormatting>
  <conditionalFormatting sqref="T125:T127 T132:T135">
    <cfRule type="cellIs" dxfId="445" priority="539" operator="equal">
      <formula>0</formula>
    </cfRule>
  </conditionalFormatting>
  <conditionalFormatting sqref="H125:H127 H132:H135">
    <cfRule type="cellIs" dxfId="444" priority="540" operator="equal">
      <formula>0</formula>
    </cfRule>
  </conditionalFormatting>
  <conditionalFormatting sqref="W145 O145:S145 C145 O148:S148 W148">
    <cfRule type="cellIs" dxfId="443" priority="538" operator="equal">
      <formula>0</formula>
    </cfRule>
  </conditionalFormatting>
  <conditionalFormatting sqref="K275:K276">
    <cfRule type="cellIs" dxfId="442" priority="495" operator="equal">
      <formula>0</formula>
    </cfRule>
  </conditionalFormatting>
  <conditionalFormatting sqref="T145 T148">
    <cfRule type="cellIs" dxfId="441" priority="535" operator="equal">
      <formula>0</formula>
    </cfRule>
  </conditionalFormatting>
  <conditionalFormatting sqref="C245:G246 C251:G256">
    <cfRule type="cellIs" dxfId="440" priority="534" operator="equal">
      <formula>0</formula>
    </cfRule>
  </conditionalFormatting>
  <conditionalFormatting sqref="W245:W246 O245:S246 O251:S256 W251:W256">
    <cfRule type="cellIs" dxfId="439" priority="533" operator="equal">
      <formula>0</formula>
    </cfRule>
  </conditionalFormatting>
  <conditionalFormatting sqref="H245:H246 H251:H256">
    <cfRule type="cellIs" dxfId="438" priority="532" operator="equal">
      <formula>0</formula>
    </cfRule>
  </conditionalFormatting>
  <conditionalFormatting sqref="T245:T246 T251:T256">
    <cfRule type="cellIs" dxfId="437" priority="531" operator="equal">
      <formula>0</formula>
    </cfRule>
  </conditionalFormatting>
  <conditionalFormatting sqref="W265:W267 O265:S267 O272:S274 W272:W274">
    <cfRule type="cellIs" dxfId="436" priority="529" operator="equal">
      <formula>0</formula>
    </cfRule>
  </conditionalFormatting>
  <conditionalFormatting sqref="K80">
    <cfRule type="cellIs" dxfId="435" priority="515" operator="equal">
      <formula>0</formula>
    </cfRule>
  </conditionalFormatting>
  <conditionalFormatting sqref="T265:T267 T272:T274">
    <cfRule type="cellIs" dxfId="434" priority="527" operator="equal">
      <formula>0</formula>
    </cfRule>
  </conditionalFormatting>
  <conditionalFormatting sqref="K112">
    <cfRule type="cellIs" dxfId="433" priority="483" operator="equal">
      <formula>0</formula>
    </cfRule>
  </conditionalFormatting>
  <conditionalFormatting sqref="H26 H31:H32">
    <cfRule type="cellIs" dxfId="432" priority="524" operator="equal">
      <formula>0</formula>
    </cfRule>
  </conditionalFormatting>
  <conditionalFormatting sqref="T26 T31:T32">
    <cfRule type="cellIs" dxfId="431" priority="523" operator="equal">
      <formula>0</formula>
    </cfRule>
  </conditionalFormatting>
  <conditionalFormatting sqref="H5:H7 H9">
    <cfRule type="cellIs" dxfId="430" priority="520" operator="equal">
      <formula>0</formula>
    </cfRule>
  </conditionalFormatting>
  <conditionalFormatting sqref="T5:T7 T9">
    <cfRule type="cellIs" dxfId="429" priority="519" operator="equal">
      <formula>0</formula>
    </cfRule>
  </conditionalFormatting>
  <conditionalFormatting sqref="K60">
    <cfRule type="cellIs" dxfId="428" priority="516" operator="equal">
      <formula>0</formula>
    </cfRule>
  </conditionalFormatting>
  <conditionalFormatting sqref="K120">
    <cfRule type="cellIs" dxfId="427" priority="514" operator="equal">
      <formula>0</formula>
    </cfRule>
  </conditionalFormatting>
  <conditionalFormatting sqref="K40">
    <cfRule type="cellIs" dxfId="426" priority="517" operator="equal">
      <formula>0</formula>
    </cfRule>
  </conditionalFormatting>
  <conditionalFormatting sqref="K260">
    <cfRule type="cellIs" dxfId="425" priority="511" operator="equal">
      <formula>0</formula>
    </cfRule>
  </conditionalFormatting>
  <conditionalFormatting sqref="K44 K142 K84 K62 K24:K25 K4 K64 K244 K56:K58 K74:K78 K95:K98 K257:K258 K33:K38 K17:K18 K144:K145">
    <cfRule type="cellIs" dxfId="424" priority="510" operator="equal">
      <formula>0</formula>
    </cfRule>
  </conditionalFormatting>
  <conditionalFormatting sqref="K42">
    <cfRule type="cellIs" dxfId="423" priority="508" operator="equal">
      <formula>0</formula>
    </cfRule>
  </conditionalFormatting>
  <conditionalFormatting sqref="K104 K113:K118">
    <cfRule type="cellIs" dxfId="422" priority="507" operator="equal">
      <formula>0</formula>
    </cfRule>
  </conditionalFormatting>
  <conditionalFormatting sqref="K124 K136:K138">
    <cfRule type="cellIs" dxfId="421" priority="506" operator="equal">
      <formula>0</formula>
    </cfRule>
  </conditionalFormatting>
  <conditionalFormatting sqref="K3:L3">
    <cfRule type="cellIs" dxfId="420" priority="505" operator="equal">
      <formula>0</formula>
    </cfRule>
  </conditionalFormatting>
  <conditionalFormatting sqref="K275:K276">
    <cfRule type="cellIs" dxfId="419" priority="496" operator="equal">
      <formula>0</formula>
    </cfRule>
  </conditionalFormatting>
  <conditionalFormatting sqref="K277">
    <cfRule type="cellIs" dxfId="418" priority="493" operator="equal">
      <formula>0</formula>
    </cfRule>
  </conditionalFormatting>
  <conditionalFormatting sqref="K277">
    <cfRule type="cellIs" dxfId="417" priority="492" operator="equal">
      <formula>0</formula>
    </cfRule>
  </conditionalFormatting>
  <conditionalFormatting sqref="K278">
    <cfRule type="cellIs" dxfId="416" priority="491" operator="equal">
      <formula>0</formula>
    </cfRule>
  </conditionalFormatting>
  <conditionalFormatting sqref="K278">
    <cfRule type="cellIs" dxfId="415" priority="490" operator="equal">
      <formula>0</formula>
    </cfRule>
  </conditionalFormatting>
  <conditionalFormatting sqref="K100">
    <cfRule type="cellIs" dxfId="414" priority="489" operator="equal">
      <formula>0</formula>
    </cfRule>
  </conditionalFormatting>
  <conditionalFormatting sqref="K45 K54:K55 K47 K52">
    <cfRule type="cellIs" dxfId="413" priority="488" operator="equal">
      <formula>0</formula>
    </cfRule>
  </conditionalFormatting>
  <conditionalFormatting sqref="K53">
    <cfRule type="cellIs" dxfId="412" priority="487" operator="equal">
      <formula>0</formula>
    </cfRule>
  </conditionalFormatting>
  <conditionalFormatting sqref="K65:K66 K72:K73">
    <cfRule type="cellIs" dxfId="411" priority="486" operator="equal">
      <formula>0</formula>
    </cfRule>
  </conditionalFormatting>
  <conditionalFormatting sqref="K85:K87 K92:K94">
    <cfRule type="cellIs" dxfId="410" priority="485" operator="equal">
      <formula>0</formula>
    </cfRule>
  </conditionalFormatting>
  <conditionalFormatting sqref="K105:K107">
    <cfRule type="cellIs" dxfId="409" priority="484" operator="equal">
      <formula>0</formula>
    </cfRule>
  </conditionalFormatting>
  <conditionalFormatting sqref="K125:K127 K132:K135">
    <cfRule type="cellIs" dxfId="408" priority="482" operator="equal">
      <formula>0</formula>
    </cfRule>
  </conditionalFormatting>
  <conditionalFormatting sqref="K245:K246 K251:K256">
    <cfRule type="cellIs" dxfId="407" priority="481" operator="equal">
      <formula>0</formula>
    </cfRule>
  </conditionalFormatting>
  <conditionalFormatting sqref="K26 K31:K32">
    <cfRule type="cellIs" dxfId="406" priority="478" operator="equal">
      <formula>0</formula>
    </cfRule>
  </conditionalFormatting>
  <conditionalFormatting sqref="K5:K7 K9">
    <cfRule type="cellIs" dxfId="405" priority="477" operator="equal">
      <formula>0</formula>
    </cfRule>
  </conditionalFormatting>
  <conditionalFormatting sqref="L4:L7 L15:L18 L9:L11">
    <cfRule type="cellIs" dxfId="404" priority="471" operator="between">
      <formula>0.0001</formula>
      <formula>0.9999</formula>
    </cfRule>
    <cfRule type="cellIs" dxfId="403" priority="472" operator="greaterThan">
      <formula>1</formula>
    </cfRule>
  </conditionalFormatting>
  <conditionalFormatting sqref="L4:L7 L15:L18 L9:L11">
    <cfRule type="cellIs" dxfId="402" priority="470" operator="equal">
      <formula>1</formula>
    </cfRule>
  </conditionalFormatting>
  <conditionalFormatting sqref="C23:H23 K23">
    <cfRule type="cellIs" dxfId="401" priority="469" operator="equal">
      <formula>0</formula>
    </cfRule>
  </conditionalFormatting>
  <conditionalFormatting sqref="O223:S224 W223:W224 W237:W238 O237:S238">
    <cfRule type="cellIs" dxfId="400" priority="409" operator="equal">
      <formula>0</formula>
    </cfRule>
  </conditionalFormatting>
  <conditionalFormatting sqref="C240:H240">
    <cfRule type="cellIs" dxfId="399" priority="408" operator="equal">
      <formula>0</formula>
    </cfRule>
  </conditionalFormatting>
  <conditionalFormatting sqref="H224 H237:H238">
    <cfRule type="cellIs" dxfId="398" priority="407" operator="equal">
      <formula>0</formula>
    </cfRule>
  </conditionalFormatting>
  <conditionalFormatting sqref="D224:G224 C237:G238">
    <cfRule type="cellIs" dxfId="397" priority="410" operator="equal">
      <formula>0</formula>
    </cfRule>
  </conditionalFormatting>
  <conditionalFormatting sqref="T223:T224 T237:T238">
    <cfRule type="cellIs" dxfId="396" priority="406" operator="equal">
      <formula>0</formula>
    </cfRule>
  </conditionalFormatting>
  <conditionalFormatting sqref="L264:L267 L272:L278">
    <cfRule type="cellIs" dxfId="395" priority="416" operator="equal">
      <formula>1</formula>
    </cfRule>
  </conditionalFormatting>
  <conditionalFormatting sqref="L24:L26 L31:L38">
    <cfRule type="cellIs" dxfId="394" priority="441" operator="between">
      <formula>0.0001</formula>
      <formula>0.9999</formula>
    </cfRule>
    <cfRule type="cellIs" dxfId="393" priority="442" operator="greaterThan">
      <formula>1</formula>
    </cfRule>
  </conditionalFormatting>
  <conditionalFormatting sqref="L24:L26 L31:L38">
    <cfRule type="cellIs" dxfId="392" priority="440" operator="equal">
      <formula>1</formula>
    </cfRule>
  </conditionalFormatting>
  <conditionalFormatting sqref="L44:L45 L47 L52:L58">
    <cfRule type="cellIs" dxfId="391" priority="438" operator="between">
      <formula>0.0001</formula>
      <formula>0.9999</formula>
    </cfRule>
    <cfRule type="cellIs" dxfId="390" priority="439" operator="greaterThan">
      <formula>1</formula>
    </cfRule>
  </conditionalFormatting>
  <conditionalFormatting sqref="L44:L45 L47 L52:L58">
    <cfRule type="cellIs" dxfId="389" priority="437" operator="equal">
      <formula>1</formula>
    </cfRule>
  </conditionalFormatting>
  <conditionalFormatting sqref="L64:L66 L72:L78">
    <cfRule type="cellIs" dxfId="388" priority="435" operator="between">
      <formula>0.0001</formula>
      <formula>0.9999</formula>
    </cfRule>
    <cfRule type="cellIs" dxfId="387" priority="436" operator="greaterThan">
      <formula>1</formula>
    </cfRule>
  </conditionalFormatting>
  <conditionalFormatting sqref="L64:L66 L72:L78">
    <cfRule type="cellIs" dxfId="386" priority="434" operator="equal">
      <formula>1</formula>
    </cfRule>
  </conditionalFormatting>
  <conditionalFormatting sqref="L84:L87 L92:L98">
    <cfRule type="cellIs" dxfId="385" priority="432" operator="between">
      <formula>0.0001</formula>
      <formula>0.9999</formula>
    </cfRule>
    <cfRule type="cellIs" dxfId="384" priority="433" operator="greaterThan">
      <formula>1</formula>
    </cfRule>
  </conditionalFormatting>
  <conditionalFormatting sqref="L84:L87 L92:L98">
    <cfRule type="cellIs" dxfId="383" priority="431" operator="equal">
      <formula>1</formula>
    </cfRule>
  </conditionalFormatting>
  <conditionalFormatting sqref="L104:L107 L112:L118">
    <cfRule type="cellIs" dxfId="382" priority="429" operator="between">
      <formula>0.0001</formula>
      <formula>0.9999</formula>
    </cfRule>
    <cfRule type="cellIs" dxfId="381" priority="430" operator="greaterThan">
      <formula>1</formula>
    </cfRule>
  </conditionalFormatting>
  <conditionalFormatting sqref="L104:L107 L112:L118">
    <cfRule type="cellIs" dxfId="380" priority="428" operator="equal">
      <formula>1</formula>
    </cfRule>
  </conditionalFormatting>
  <conditionalFormatting sqref="L124:L127 L132:L138">
    <cfRule type="cellIs" dxfId="379" priority="426" operator="between">
      <formula>0.0001</formula>
      <formula>0.9999</formula>
    </cfRule>
    <cfRule type="cellIs" dxfId="378" priority="427" operator="greaterThan">
      <formula>1</formula>
    </cfRule>
  </conditionalFormatting>
  <conditionalFormatting sqref="L124:L127 L132:L138">
    <cfRule type="cellIs" dxfId="377" priority="425" operator="equal">
      <formula>1</formula>
    </cfRule>
  </conditionalFormatting>
  <conditionalFormatting sqref="L144:L145 L148 L153:L158">
    <cfRule type="cellIs" dxfId="376" priority="423" operator="between">
      <formula>0.0001</formula>
      <formula>0.9999</formula>
    </cfRule>
    <cfRule type="cellIs" dxfId="375" priority="424" operator="greaterThan">
      <formula>1</formula>
    </cfRule>
  </conditionalFormatting>
  <conditionalFormatting sqref="L144:L145 L148 L153:L158">
    <cfRule type="cellIs" dxfId="374" priority="422" operator="equal">
      <formula>1</formula>
    </cfRule>
  </conditionalFormatting>
  <conditionalFormatting sqref="L244:L246 L251:L258">
    <cfRule type="cellIs" dxfId="373" priority="420" operator="between">
      <formula>0.0001</formula>
      <formula>0.9999</formula>
    </cfRule>
    <cfRule type="cellIs" dxfId="372" priority="421" operator="greaterThan">
      <formula>1</formula>
    </cfRule>
  </conditionalFormatting>
  <conditionalFormatting sqref="L244:L246 L251:L258">
    <cfRule type="cellIs" dxfId="371" priority="419" operator="equal">
      <formula>1</formula>
    </cfRule>
  </conditionalFormatting>
  <conditionalFormatting sqref="L264:L267 L272:L278">
    <cfRule type="cellIs" dxfId="370" priority="417" operator="between">
      <formula>0.0001</formula>
      <formula>0.9999</formula>
    </cfRule>
    <cfRule type="cellIs" dxfId="369" priority="418" operator="greaterThan">
      <formula>1</formula>
    </cfRule>
  </conditionalFormatting>
  <conditionalFormatting sqref="C225:G227 C232:G236">
    <cfRule type="cellIs" dxfId="368" priority="405" operator="equal">
      <formula>0</formula>
    </cfRule>
  </conditionalFormatting>
  <conditionalFormatting sqref="W225:W227 O225:S227 O232:S236 W232:W236">
    <cfRule type="cellIs" dxfId="367" priority="404" operator="equal">
      <formula>0</formula>
    </cfRule>
  </conditionalFormatting>
  <conditionalFormatting sqref="H225:H227 H232:H236">
    <cfRule type="cellIs" dxfId="366" priority="403" operator="equal">
      <formula>0</formula>
    </cfRule>
  </conditionalFormatting>
  <conditionalFormatting sqref="T225:T227 T232:T236">
    <cfRule type="cellIs" dxfId="365" priority="402" operator="equal">
      <formula>0</formula>
    </cfRule>
  </conditionalFormatting>
  <conditionalFormatting sqref="K240">
    <cfRule type="cellIs" dxfId="364" priority="401" operator="equal">
      <formula>0</formula>
    </cfRule>
  </conditionalFormatting>
  <conditionalFormatting sqref="K224 K237:K238">
    <cfRule type="cellIs" dxfId="363" priority="400" operator="equal">
      <formula>0</formula>
    </cfRule>
  </conditionalFormatting>
  <conditionalFormatting sqref="K225:K227 K232:K236">
    <cfRule type="cellIs" dxfId="362" priority="399" operator="equal">
      <formula>0</formula>
    </cfRule>
  </conditionalFormatting>
  <conditionalFormatting sqref="D184:G184 C197:G198">
    <cfRule type="cellIs" dxfId="361" priority="374" operator="equal">
      <formula>0</formula>
    </cfRule>
  </conditionalFormatting>
  <conditionalFormatting sqref="L224:L227 L232:L238">
    <cfRule type="cellIs" dxfId="360" priority="394" operator="between">
      <formula>0.0001</formula>
      <formula>0.9999</formula>
    </cfRule>
    <cfRule type="cellIs" dxfId="359" priority="395" operator="greaterThan">
      <formula>1</formula>
    </cfRule>
  </conditionalFormatting>
  <conditionalFormatting sqref="L224:L227 L232:L238">
    <cfRule type="cellIs" dxfId="358" priority="393" operator="equal">
      <formula>1</formula>
    </cfRule>
  </conditionalFormatting>
  <conditionalFormatting sqref="D204:G204 C217:G218">
    <cfRule type="cellIs" dxfId="357" priority="392" operator="equal">
      <formula>0</formula>
    </cfRule>
  </conditionalFormatting>
  <conditionalFormatting sqref="O203:S204 W203:W204 W217:W218 O217:S218">
    <cfRule type="cellIs" dxfId="356" priority="391" operator="equal">
      <formula>0</formula>
    </cfRule>
  </conditionalFormatting>
  <conditionalFormatting sqref="C220:H220">
    <cfRule type="cellIs" dxfId="355" priority="390" operator="equal">
      <formula>0</formula>
    </cfRule>
  </conditionalFormatting>
  <conditionalFormatting sqref="H204 H217:H218">
    <cfRule type="cellIs" dxfId="354" priority="389" operator="equal">
      <formula>0</formula>
    </cfRule>
  </conditionalFormatting>
  <conditionalFormatting sqref="T203:T204 T217:T218">
    <cfRule type="cellIs" dxfId="353" priority="388" operator="equal">
      <formula>0</formula>
    </cfRule>
  </conditionalFormatting>
  <conditionalFormatting sqref="C205:G207 C212:G216">
    <cfRule type="cellIs" dxfId="352" priority="387" operator="equal">
      <formula>0</formula>
    </cfRule>
  </conditionalFormatting>
  <conditionalFormatting sqref="W205:W207 O205:S207 O212:S216 W212:W216">
    <cfRule type="cellIs" dxfId="351" priority="386" operator="equal">
      <formula>0</formula>
    </cfRule>
  </conditionalFormatting>
  <conditionalFormatting sqref="H205:H207 H212:H216">
    <cfRule type="cellIs" dxfId="350" priority="385" operator="equal">
      <formula>0</formula>
    </cfRule>
  </conditionalFormatting>
  <conditionalFormatting sqref="T205:T207 T212:T216">
    <cfRule type="cellIs" dxfId="349" priority="384" operator="equal">
      <formula>0</formula>
    </cfRule>
  </conditionalFormatting>
  <conditionalFormatting sqref="K220">
    <cfRule type="cellIs" dxfId="348" priority="383" operator="equal">
      <formula>0</formula>
    </cfRule>
  </conditionalFormatting>
  <conditionalFormatting sqref="K204 K217:K218">
    <cfRule type="cellIs" dxfId="347" priority="382" operator="equal">
      <formula>0</formula>
    </cfRule>
  </conditionalFormatting>
  <conditionalFormatting sqref="K205:K207 K212:K216">
    <cfRule type="cellIs" dxfId="346" priority="381" operator="equal">
      <formula>0</formula>
    </cfRule>
  </conditionalFormatting>
  <conditionalFormatting sqref="O46:S46 W46 C46:G46">
    <cfRule type="cellIs" dxfId="345" priority="338" operator="equal">
      <formula>0</formula>
    </cfRule>
  </conditionalFormatting>
  <conditionalFormatting sqref="L204:L207 L212:L218">
    <cfRule type="cellIs" dxfId="344" priority="376" operator="between">
      <formula>0.0001</formula>
      <formula>0.9999</formula>
    </cfRule>
    <cfRule type="cellIs" dxfId="343" priority="377" operator="greaterThan">
      <formula>1</formula>
    </cfRule>
  </conditionalFormatting>
  <conditionalFormatting sqref="L204:L207 L212:L218">
    <cfRule type="cellIs" dxfId="342" priority="375" operator="equal">
      <formula>1</formula>
    </cfRule>
  </conditionalFormatting>
  <conditionalFormatting sqref="O183:S184 W183:W184 W197:W198 O197:S198">
    <cfRule type="cellIs" dxfId="341" priority="373" operator="equal">
      <formula>0</formula>
    </cfRule>
  </conditionalFormatting>
  <conditionalFormatting sqref="C200:H200">
    <cfRule type="cellIs" dxfId="340" priority="372" operator="equal">
      <formula>0</formula>
    </cfRule>
  </conditionalFormatting>
  <conditionalFormatting sqref="H184 H197:H198">
    <cfRule type="cellIs" dxfId="339" priority="371" operator="equal">
      <formula>0</formula>
    </cfRule>
  </conditionalFormatting>
  <conditionalFormatting sqref="T183:T184 T197:T198">
    <cfRule type="cellIs" dxfId="338" priority="370" operator="equal">
      <formula>0</formula>
    </cfRule>
  </conditionalFormatting>
  <conditionalFormatting sqref="C185:G186 C191:G196">
    <cfRule type="cellIs" dxfId="337" priority="369" operator="equal">
      <formula>0</formula>
    </cfRule>
  </conditionalFormatting>
  <conditionalFormatting sqref="W185:W186 O185:S186 O191:S196 W191:W196">
    <cfRule type="cellIs" dxfId="336" priority="368" operator="equal">
      <formula>0</formula>
    </cfRule>
  </conditionalFormatting>
  <conditionalFormatting sqref="H185:H186 H191:H196">
    <cfRule type="cellIs" dxfId="335" priority="367" operator="equal">
      <formula>0</formula>
    </cfRule>
  </conditionalFormatting>
  <conditionalFormatting sqref="T185:T186 T191:T196">
    <cfRule type="cellIs" dxfId="334" priority="366" operator="equal">
      <formula>0</formula>
    </cfRule>
  </conditionalFormatting>
  <conditionalFormatting sqref="K200">
    <cfRule type="cellIs" dxfId="333" priority="365" operator="equal">
      <formula>0</formula>
    </cfRule>
  </conditionalFormatting>
  <conditionalFormatting sqref="K184 K197:K198">
    <cfRule type="cellIs" dxfId="332" priority="364" operator="equal">
      <formula>0</formula>
    </cfRule>
  </conditionalFormatting>
  <conditionalFormatting sqref="K185:K186 K191:K196">
    <cfRule type="cellIs" dxfId="331" priority="363" operator="equal">
      <formula>0</formula>
    </cfRule>
  </conditionalFormatting>
  <conditionalFormatting sqref="K146:K147">
    <cfRule type="cellIs" dxfId="330" priority="321" operator="equal">
      <formula>0</formula>
    </cfRule>
  </conditionalFormatting>
  <conditionalFormatting sqref="D164:G164 C177:G178">
    <cfRule type="cellIs" dxfId="329" priority="356" operator="equal">
      <formula>0</formula>
    </cfRule>
  </conditionalFormatting>
  <conditionalFormatting sqref="L184:L186 L191:L198">
    <cfRule type="cellIs" dxfId="328" priority="358" operator="between">
      <formula>0.0001</formula>
      <formula>0.9999</formula>
    </cfRule>
    <cfRule type="cellIs" dxfId="327" priority="359" operator="greaterThan">
      <formula>1</formula>
    </cfRule>
  </conditionalFormatting>
  <conditionalFormatting sqref="L184:L186 L191:L198">
    <cfRule type="cellIs" dxfId="326" priority="357" operator="equal">
      <formula>1</formula>
    </cfRule>
  </conditionalFormatting>
  <conditionalFormatting sqref="O163:S164 W163:W164 W177:W178 O177:S178">
    <cfRule type="cellIs" dxfId="325" priority="355" operator="equal">
      <formula>0</formula>
    </cfRule>
  </conditionalFormatting>
  <conditionalFormatting sqref="C180:H180">
    <cfRule type="cellIs" dxfId="324" priority="354" operator="equal">
      <formula>0</formula>
    </cfRule>
  </conditionalFormatting>
  <conditionalFormatting sqref="H164 H177:H178">
    <cfRule type="cellIs" dxfId="323" priority="353" operator="equal">
      <formula>0</formula>
    </cfRule>
  </conditionalFormatting>
  <conditionalFormatting sqref="T163:T164 T177:T178">
    <cfRule type="cellIs" dxfId="322" priority="352" operator="equal">
      <formula>0</formula>
    </cfRule>
  </conditionalFormatting>
  <conditionalFormatting sqref="C165:G167 C172:G176">
    <cfRule type="cellIs" dxfId="321" priority="351" operator="equal">
      <formula>0</formula>
    </cfRule>
  </conditionalFormatting>
  <conditionalFormatting sqref="W165:W167 O165:S167 O172:S176 W172:W176">
    <cfRule type="cellIs" dxfId="320" priority="350" operator="equal">
      <formula>0</formula>
    </cfRule>
  </conditionalFormatting>
  <conditionalFormatting sqref="H165:H167 H172:H176">
    <cfRule type="cellIs" dxfId="319" priority="349" operator="equal">
      <formula>0</formula>
    </cfRule>
  </conditionalFormatting>
  <conditionalFormatting sqref="T165:T167 T172:T176">
    <cfRule type="cellIs" dxfId="318" priority="348" operator="equal">
      <formula>0</formula>
    </cfRule>
  </conditionalFormatting>
  <conditionalFormatting sqref="K180">
    <cfRule type="cellIs" dxfId="317" priority="347" operator="equal">
      <formula>0</formula>
    </cfRule>
  </conditionalFormatting>
  <conditionalFormatting sqref="K164 K177:K178">
    <cfRule type="cellIs" dxfId="316" priority="346" operator="equal">
      <formula>0</formula>
    </cfRule>
  </conditionalFormatting>
  <conditionalFormatting sqref="K165:K167 K172:K176">
    <cfRule type="cellIs" dxfId="315" priority="345" operator="equal">
      <formula>0</formula>
    </cfRule>
  </conditionalFormatting>
  <conditionalFormatting sqref="H46">
    <cfRule type="cellIs" dxfId="314" priority="337" operator="equal">
      <formula>0</formula>
    </cfRule>
  </conditionalFormatting>
  <conditionalFormatting sqref="L164:L167 L172:L178">
    <cfRule type="cellIs" dxfId="313" priority="340" operator="between">
      <formula>0.0001</formula>
      <formula>0.9999</formula>
    </cfRule>
    <cfRule type="cellIs" dxfId="312" priority="341" operator="greaterThan">
      <formula>1</formula>
    </cfRule>
  </conditionalFormatting>
  <conditionalFormatting sqref="L164:L167 L172:L178">
    <cfRule type="cellIs" dxfId="311" priority="339" operator="equal">
      <formula>1</formula>
    </cfRule>
  </conditionalFormatting>
  <conditionalFormatting sqref="C104">
    <cfRule type="cellIs" dxfId="310" priority="300" operator="equal">
      <formula>0</formula>
    </cfRule>
  </conditionalFormatting>
  <conditionalFormatting sqref="T46">
    <cfRule type="cellIs" dxfId="309" priority="336" operator="equal">
      <formula>0</formula>
    </cfRule>
  </conditionalFormatting>
  <conditionalFormatting sqref="K46">
    <cfRule type="cellIs" dxfId="308" priority="335" operator="equal">
      <formula>0</formula>
    </cfRule>
  </conditionalFormatting>
  <conditionalFormatting sqref="L46">
    <cfRule type="cellIs" dxfId="307" priority="333" operator="between">
      <formula>0.0001</formula>
      <formula>0.9999</formula>
    </cfRule>
    <cfRule type="cellIs" dxfId="306" priority="334" operator="greaterThan">
      <formula>1</formula>
    </cfRule>
  </conditionalFormatting>
  <conditionalFormatting sqref="L46">
    <cfRule type="cellIs" dxfId="305" priority="332" operator="equal">
      <formula>1</formula>
    </cfRule>
  </conditionalFormatting>
  <conditionalFormatting sqref="T67">
    <cfRule type="cellIs" dxfId="304" priority="329" operator="equal">
      <formula>0</formula>
    </cfRule>
  </conditionalFormatting>
  <conditionalFormatting sqref="C67:G67 W67 O67:S67">
    <cfRule type="cellIs" dxfId="303" priority="331" operator="equal">
      <formula>0</formula>
    </cfRule>
  </conditionalFormatting>
  <conditionalFormatting sqref="H67">
    <cfRule type="cellIs" dxfId="302" priority="330" operator="equal">
      <formula>0</formula>
    </cfRule>
  </conditionalFormatting>
  <conditionalFormatting sqref="K67">
    <cfRule type="cellIs" dxfId="301" priority="328" operator="equal">
      <formula>0</formula>
    </cfRule>
  </conditionalFormatting>
  <conditionalFormatting sqref="L67">
    <cfRule type="cellIs" dxfId="300" priority="326" operator="between">
      <formula>0.0001</formula>
      <formula>0.9999</formula>
    </cfRule>
    <cfRule type="cellIs" dxfId="299" priority="327" operator="greaterThan">
      <formula>1</formula>
    </cfRule>
  </conditionalFormatting>
  <conditionalFormatting sqref="L67">
    <cfRule type="cellIs" dxfId="298" priority="325" operator="equal">
      <formula>1</formula>
    </cfRule>
  </conditionalFormatting>
  <conditionalFormatting sqref="O147:T147 C146:H147 W147">
    <cfRule type="cellIs" dxfId="297" priority="324" operator="equal">
      <formula>0</formula>
    </cfRule>
  </conditionalFormatting>
  <conditionalFormatting sqref="W146 O146:S146">
    <cfRule type="cellIs" dxfId="296" priority="323" operator="equal">
      <formula>0</formula>
    </cfRule>
  </conditionalFormatting>
  <conditionalFormatting sqref="T146">
    <cfRule type="cellIs" dxfId="295" priority="322" operator="equal">
      <formula>0</formula>
    </cfRule>
  </conditionalFormatting>
  <conditionalFormatting sqref="L146:L147">
    <cfRule type="cellIs" dxfId="294" priority="319" operator="between">
      <formula>0.0001</formula>
      <formula>0.9999</formula>
    </cfRule>
    <cfRule type="cellIs" dxfId="293" priority="320" operator="greaterThan">
      <formula>1</formula>
    </cfRule>
  </conditionalFormatting>
  <conditionalFormatting sqref="L146:L147">
    <cfRule type="cellIs" dxfId="292" priority="318" operator="equal">
      <formula>1</formula>
    </cfRule>
  </conditionalFormatting>
  <conditionalFormatting sqref="C43:H43 K43">
    <cfRule type="cellIs" dxfId="291" priority="317" operator="equal">
      <formula>0</formula>
    </cfRule>
  </conditionalFormatting>
  <conditionalFormatting sqref="C63:H63 K63">
    <cfRule type="cellIs" dxfId="290" priority="316" operator="equal">
      <formula>0</formula>
    </cfRule>
  </conditionalFormatting>
  <conditionalFormatting sqref="C83:H83 K83">
    <cfRule type="cellIs" dxfId="289" priority="315" operator="equal">
      <formula>0</formula>
    </cfRule>
  </conditionalFormatting>
  <conditionalFormatting sqref="C103:H103 K103">
    <cfRule type="cellIs" dxfId="288" priority="314" operator="equal">
      <formula>0</formula>
    </cfRule>
  </conditionalFormatting>
  <conditionalFormatting sqref="C123:H123 K123">
    <cfRule type="cellIs" dxfId="287" priority="313" operator="equal">
      <formula>0</formula>
    </cfRule>
  </conditionalFormatting>
  <conditionalFormatting sqref="C143:H143 K143">
    <cfRule type="cellIs" dxfId="286" priority="312" operator="equal">
      <formula>0</formula>
    </cfRule>
  </conditionalFormatting>
  <conditionalFormatting sqref="C163:H163 K163">
    <cfRule type="cellIs" dxfId="285" priority="311" operator="equal">
      <formula>0</formula>
    </cfRule>
  </conditionalFormatting>
  <conditionalFormatting sqref="C183:H183 K183">
    <cfRule type="cellIs" dxfId="284" priority="310" operator="equal">
      <formula>0</formula>
    </cfRule>
  </conditionalFormatting>
  <conditionalFormatting sqref="C203:H203 K203">
    <cfRule type="cellIs" dxfId="283" priority="309" operator="equal">
      <formula>0</formula>
    </cfRule>
  </conditionalFormatting>
  <conditionalFormatting sqref="C243:H243 K243">
    <cfRule type="cellIs" dxfId="282" priority="308" operator="equal">
      <formula>0</formula>
    </cfRule>
  </conditionalFormatting>
  <conditionalFormatting sqref="C263:H263 K263">
    <cfRule type="cellIs" dxfId="281" priority="307" operator="equal">
      <formula>0</formula>
    </cfRule>
  </conditionalFormatting>
  <conditionalFormatting sqref="C244">
    <cfRule type="cellIs" dxfId="280" priority="293" operator="equal">
      <formula>0</formula>
    </cfRule>
  </conditionalFormatting>
  <conditionalFormatting sqref="C223:H223 K223">
    <cfRule type="cellIs" dxfId="279" priority="291" operator="equal">
      <formula>0</formula>
    </cfRule>
  </conditionalFormatting>
  <conditionalFormatting sqref="C264:H267 C272:H274">
    <cfRule type="cellIs" dxfId="278" priority="284" operator="equal">
      <formula>0</formula>
    </cfRule>
  </conditionalFormatting>
  <conditionalFormatting sqref="H264:H267 H272:H274">
    <cfRule type="cellIs" dxfId="277" priority="283" operator="equal">
      <formula>0</formula>
    </cfRule>
  </conditionalFormatting>
  <conditionalFormatting sqref="C164">
    <cfRule type="cellIs" dxfId="276" priority="277" operator="equal">
      <formula>0</formula>
    </cfRule>
  </conditionalFormatting>
  <conditionalFormatting sqref="C124">
    <cfRule type="cellIs" dxfId="275" priority="275" operator="equal">
      <formula>0</formula>
    </cfRule>
  </conditionalFormatting>
  <conditionalFormatting sqref="C84">
    <cfRule type="cellIs" dxfId="274" priority="274" operator="equal">
      <formula>0</formula>
    </cfRule>
  </conditionalFormatting>
  <conditionalFormatting sqref="C64">
    <cfRule type="cellIs" dxfId="273" priority="273" operator="equal">
      <formula>0</formula>
    </cfRule>
  </conditionalFormatting>
  <conditionalFormatting sqref="C44">
    <cfRule type="cellIs" dxfId="272" priority="272" operator="equal">
      <formula>0</formula>
    </cfRule>
  </conditionalFormatting>
  <conditionalFormatting sqref="C24">
    <cfRule type="cellIs" dxfId="271" priority="271" operator="equal">
      <formula>0</formula>
    </cfRule>
  </conditionalFormatting>
  <conditionalFormatting sqref="C4">
    <cfRule type="cellIs" dxfId="270" priority="270" operator="equal">
      <formula>0</formula>
    </cfRule>
  </conditionalFormatting>
  <conditionalFormatting sqref="K264:K267 K272:K274">
    <cfRule type="cellIs" dxfId="269" priority="282" operator="equal">
      <formula>0</formula>
    </cfRule>
  </conditionalFormatting>
  <conditionalFormatting sqref="K264:K267 K272:K274">
    <cfRule type="cellIs" dxfId="268" priority="281" operator="equal">
      <formula>0</formula>
    </cfRule>
  </conditionalFormatting>
  <conditionalFormatting sqref="C224">
    <cfRule type="cellIs" dxfId="267" priority="280" operator="equal">
      <formula>0</formula>
    </cfRule>
  </conditionalFormatting>
  <conditionalFormatting sqref="C204">
    <cfRule type="cellIs" dxfId="266" priority="279" operator="equal">
      <formula>0</formula>
    </cfRule>
  </conditionalFormatting>
  <conditionalFormatting sqref="C184">
    <cfRule type="cellIs" dxfId="265" priority="278" operator="equal">
      <formula>0</formula>
    </cfRule>
  </conditionalFormatting>
  <conditionalFormatting sqref="C144">
    <cfRule type="cellIs" dxfId="264" priority="276" operator="equal">
      <formula>0</formula>
    </cfRule>
  </conditionalFormatting>
  <conditionalFormatting sqref="I148:J148 I80:J80 I153:J158">
    <cfRule type="cellIs" dxfId="263" priority="268" operator="equal">
      <formula>0</formula>
    </cfRule>
  </conditionalFormatting>
  <conditionalFormatting sqref="I60:J60">
    <cfRule type="cellIs" dxfId="262" priority="266" operator="equal">
      <formula>0</formula>
    </cfRule>
  </conditionalFormatting>
  <conditionalFormatting sqref="I120:J120">
    <cfRule type="cellIs" dxfId="261" priority="265" operator="equal">
      <formula>0</formula>
    </cfRule>
  </conditionalFormatting>
  <conditionalFormatting sqref="I160:J160">
    <cfRule type="cellIs" dxfId="260" priority="264" operator="equal">
      <formula>0</formula>
    </cfRule>
  </conditionalFormatting>
  <conditionalFormatting sqref="I40:J40">
    <cfRule type="cellIs" dxfId="259" priority="267" operator="equal">
      <formula>0</formula>
    </cfRule>
  </conditionalFormatting>
  <conditionalFormatting sqref="I140:J140">
    <cfRule type="cellIs" dxfId="258" priority="263" operator="equal">
      <formula>0</formula>
    </cfRule>
  </conditionalFormatting>
  <conditionalFormatting sqref="I260:J260">
    <cfRule type="cellIs" dxfId="257" priority="262" operator="equal">
      <formula>0</formula>
    </cfRule>
  </conditionalFormatting>
  <conditionalFormatting sqref="I82:J82">
    <cfRule type="cellIs" dxfId="256" priority="260" operator="equal">
      <formula>0</formula>
    </cfRule>
  </conditionalFormatting>
  <conditionalFormatting sqref="I104:J104 I113:J118">
    <cfRule type="cellIs" dxfId="255" priority="258" operator="equal">
      <formula>0</formula>
    </cfRule>
  </conditionalFormatting>
  <conditionalFormatting sqref="I44:J44 I142:J142 I84:J84 I62:J62 I24:J25 I4:J4 I64:J64 I244:J244 I56:J58 I74:J78 I95:J98 I257:J258 I33:J38 I17:J18 I144:J145">
    <cfRule type="cellIs" dxfId="254" priority="261" operator="equal">
      <formula>0</formula>
    </cfRule>
  </conditionalFormatting>
  <conditionalFormatting sqref="I42:J42">
    <cfRule type="cellIs" dxfId="253" priority="259" operator="equal">
      <formula>0</formula>
    </cfRule>
  </conditionalFormatting>
  <conditionalFormatting sqref="I124:J124 I136:J138">
    <cfRule type="cellIs" dxfId="252" priority="257" operator="equal">
      <formula>0</formula>
    </cfRule>
  </conditionalFormatting>
  <conditionalFormatting sqref="I3:J3">
    <cfRule type="cellIs" dxfId="251" priority="256" operator="equal">
      <formula>0</formula>
    </cfRule>
  </conditionalFormatting>
  <conditionalFormatting sqref="I105:J107">
    <cfRule type="cellIs" dxfId="250" priority="244" operator="equal">
      <formula>0</formula>
    </cfRule>
  </conditionalFormatting>
  <conditionalFormatting sqref="I275:J276">
    <cfRule type="cellIs" dxfId="249" priority="255" operator="equal">
      <formula>0</formula>
    </cfRule>
  </conditionalFormatting>
  <conditionalFormatting sqref="I85:J87 I92:J94">
    <cfRule type="cellIs" dxfId="248" priority="245" operator="equal">
      <formula>0</formula>
    </cfRule>
  </conditionalFormatting>
  <conditionalFormatting sqref="I65:J66 I72:J73">
    <cfRule type="cellIs" dxfId="247" priority="246" operator="equal">
      <formula>0</formula>
    </cfRule>
  </conditionalFormatting>
  <conditionalFormatting sqref="I275:J276">
    <cfRule type="cellIs" dxfId="246" priority="254" operator="equal">
      <formula>0</formula>
    </cfRule>
  </conditionalFormatting>
  <conditionalFormatting sqref="I277:J277">
    <cfRule type="cellIs" dxfId="245" priority="253" operator="equal">
      <formula>0</formula>
    </cfRule>
  </conditionalFormatting>
  <conditionalFormatting sqref="I277:J277">
    <cfRule type="cellIs" dxfId="244" priority="252" operator="equal">
      <formula>0</formula>
    </cfRule>
  </conditionalFormatting>
  <conditionalFormatting sqref="I278:J278">
    <cfRule type="cellIs" dxfId="243" priority="251" operator="equal">
      <formula>0</formula>
    </cfRule>
  </conditionalFormatting>
  <conditionalFormatting sqref="I278:J278">
    <cfRule type="cellIs" dxfId="242" priority="250" operator="equal">
      <formula>0</formula>
    </cfRule>
  </conditionalFormatting>
  <conditionalFormatting sqref="I100:J100">
    <cfRule type="cellIs" dxfId="241" priority="249" operator="equal">
      <formula>0</formula>
    </cfRule>
  </conditionalFormatting>
  <conditionalFormatting sqref="I45:J45 I54:J55 I47:J47 I52:J52">
    <cfRule type="cellIs" dxfId="240" priority="248" operator="equal">
      <formula>0</formula>
    </cfRule>
  </conditionalFormatting>
  <conditionalFormatting sqref="I53:J53">
    <cfRule type="cellIs" dxfId="239" priority="247" operator="equal">
      <formula>0</formula>
    </cfRule>
  </conditionalFormatting>
  <conditionalFormatting sqref="I112:J112">
    <cfRule type="cellIs" dxfId="238" priority="243" operator="equal">
      <formula>0</formula>
    </cfRule>
  </conditionalFormatting>
  <conditionalFormatting sqref="I125:J127 I132:J135">
    <cfRule type="cellIs" dxfId="237" priority="242" operator="equal">
      <formula>0</formula>
    </cfRule>
  </conditionalFormatting>
  <conditionalFormatting sqref="I245:J246 I251:J256">
    <cfRule type="cellIs" dxfId="236" priority="241" operator="equal">
      <formula>0</formula>
    </cfRule>
  </conditionalFormatting>
  <conditionalFormatting sqref="I26:J26 I31:J32">
    <cfRule type="cellIs" dxfId="235" priority="240" operator="equal">
      <formula>0</formula>
    </cfRule>
  </conditionalFormatting>
  <conditionalFormatting sqref="I5:J7 I9:J9">
    <cfRule type="cellIs" dxfId="234" priority="239" operator="equal">
      <formula>0</formula>
    </cfRule>
  </conditionalFormatting>
  <conditionalFormatting sqref="I23:J23">
    <cfRule type="cellIs" dxfId="233" priority="238" operator="equal">
      <formula>0</formula>
    </cfRule>
  </conditionalFormatting>
  <conditionalFormatting sqref="I240:J240">
    <cfRule type="cellIs" dxfId="232" priority="235" operator="equal">
      <formula>0</formula>
    </cfRule>
  </conditionalFormatting>
  <conditionalFormatting sqref="I224:J224 I237:J238">
    <cfRule type="cellIs" dxfId="231" priority="234" operator="equal">
      <formula>0</formula>
    </cfRule>
  </conditionalFormatting>
  <conditionalFormatting sqref="I225:J227 I232:J236">
    <cfRule type="cellIs" dxfId="230" priority="233" operator="equal">
      <formula>0</formula>
    </cfRule>
  </conditionalFormatting>
  <conditionalFormatting sqref="I220:J220">
    <cfRule type="cellIs" dxfId="229" priority="232" operator="equal">
      <formula>0</formula>
    </cfRule>
  </conditionalFormatting>
  <conditionalFormatting sqref="I204:J204 I217:J218">
    <cfRule type="cellIs" dxfId="228" priority="231" operator="equal">
      <formula>0</formula>
    </cfRule>
  </conditionalFormatting>
  <conditionalFormatting sqref="I205:J207 I212:J216">
    <cfRule type="cellIs" dxfId="227" priority="230" operator="equal">
      <formula>0</formula>
    </cfRule>
  </conditionalFormatting>
  <conditionalFormatting sqref="I200:J200">
    <cfRule type="cellIs" dxfId="226" priority="229" operator="equal">
      <formula>0</formula>
    </cfRule>
  </conditionalFormatting>
  <conditionalFormatting sqref="I184:J184 I197:J198">
    <cfRule type="cellIs" dxfId="225" priority="228" operator="equal">
      <formula>0</formula>
    </cfRule>
  </conditionalFormatting>
  <conditionalFormatting sqref="I185:J186 I191:J196">
    <cfRule type="cellIs" dxfId="224" priority="227" operator="equal">
      <formula>0</formula>
    </cfRule>
  </conditionalFormatting>
  <conditionalFormatting sqref="I180:J180">
    <cfRule type="cellIs" dxfId="223" priority="226" operator="equal">
      <formula>0</formula>
    </cfRule>
  </conditionalFormatting>
  <conditionalFormatting sqref="I164:J164 I177:J178">
    <cfRule type="cellIs" dxfId="222" priority="225" operator="equal">
      <formula>0</formula>
    </cfRule>
  </conditionalFormatting>
  <conditionalFormatting sqref="I165:J167 I172:J176">
    <cfRule type="cellIs" dxfId="221" priority="224" operator="equal">
      <formula>0</formula>
    </cfRule>
  </conditionalFormatting>
  <conditionalFormatting sqref="I46:J46">
    <cfRule type="cellIs" dxfId="220" priority="223" operator="equal">
      <formula>0</formula>
    </cfRule>
  </conditionalFormatting>
  <conditionalFormatting sqref="I67:J67">
    <cfRule type="cellIs" dxfId="219" priority="222" operator="equal">
      <formula>0</formula>
    </cfRule>
  </conditionalFormatting>
  <conditionalFormatting sqref="I146:J147">
    <cfRule type="cellIs" dxfId="218" priority="221" operator="equal">
      <formula>0</formula>
    </cfRule>
  </conditionalFormatting>
  <conditionalFormatting sqref="I43:J43">
    <cfRule type="cellIs" dxfId="217" priority="220" operator="equal">
      <formula>0</formula>
    </cfRule>
  </conditionalFormatting>
  <conditionalFormatting sqref="I63:J63">
    <cfRule type="cellIs" dxfId="216" priority="219" operator="equal">
      <formula>0</formula>
    </cfRule>
  </conditionalFormatting>
  <conditionalFormatting sqref="I83:J83">
    <cfRule type="cellIs" dxfId="215" priority="218" operator="equal">
      <formula>0</formula>
    </cfRule>
  </conditionalFormatting>
  <conditionalFormatting sqref="I103:J103">
    <cfRule type="cellIs" dxfId="214" priority="217" operator="equal">
      <formula>0</formula>
    </cfRule>
  </conditionalFormatting>
  <conditionalFormatting sqref="I123:J123">
    <cfRule type="cellIs" dxfId="213" priority="216" operator="equal">
      <formula>0</formula>
    </cfRule>
  </conditionalFormatting>
  <conditionalFormatting sqref="I143:J143">
    <cfRule type="cellIs" dxfId="212" priority="215" operator="equal">
      <formula>0</formula>
    </cfRule>
  </conditionalFormatting>
  <conditionalFormatting sqref="I163:J163">
    <cfRule type="cellIs" dxfId="211" priority="214" operator="equal">
      <formula>0</formula>
    </cfRule>
  </conditionalFormatting>
  <conditionalFormatting sqref="I183:J183">
    <cfRule type="cellIs" dxfId="210" priority="213" operator="equal">
      <formula>0</formula>
    </cfRule>
  </conditionalFormatting>
  <conditionalFormatting sqref="I203:J203">
    <cfRule type="cellIs" dxfId="209" priority="212" operator="equal">
      <formula>0</formula>
    </cfRule>
  </conditionalFormatting>
  <conditionalFormatting sqref="I243:J243">
    <cfRule type="cellIs" dxfId="208" priority="211" operator="equal">
      <formula>0</formula>
    </cfRule>
  </conditionalFormatting>
  <conditionalFormatting sqref="I263:J263">
    <cfRule type="cellIs" dxfId="207" priority="210" operator="equal">
      <formula>0</formula>
    </cfRule>
  </conditionalFormatting>
  <conditionalFormatting sqref="I223:J223">
    <cfRule type="cellIs" dxfId="206" priority="207" operator="equal">
      <formula>0</formula>
    </cfRule>
  </conditionalFormatting>
  <conditionalFormatting sqref="I264:J267 I272:J274">
    <cfRule type="cellIs" dxfId="205" priority="206" operator="equal">
      <formula>0</formula>
    </cfRule>
  </conditionalFormatting>
  <conditionalFormatting sqref="I264:J267 I272:J274">
    <cfRule type="cellIs" dxfId="204" priority="205" operator="equal">
      <formula>0</formula>
    </cfRule>
  </conditionalFormatting>
  <conditionalFormatting sqref="U153:V158 U3:V3">
    <cfRule type="cellIs" dxfId="203" priority="204" operator="equal">
      <formula>0</formula>
    </cfRule>
  </conditionalFormatting>
  <conditionalFormatting sqref="U4:V4 U23:V25 U44:V44 U62:V64 U84:V84 U124:V124 U142:V144 U56:V58 U74:V78 U95:V98 U136:V138 U33:V38 U17:V18">
    <cfRule type="cellIs" dxfId="202" priority="203" operator="equal">
      <formula>0</formula>
    </cfRule>
  </conditionalFormatting>
  <conditionalFormatting sqref="U103:V103">
    <cfRule type="cellIs" dxfId="201" priority="199" operator="equal">
      <formula>0</formula>
    </cfRule>
  </conditionalFormatting>
  <conditionalFormatting sqref="U82:V83">
    <cfRule type="cellIs" dxfId="200" priority="201" operator="equal">
      <formula>0</formula>
    </cfRule>
  </conditionalFormatting>
  <conditionalFormatting sqref="U243:V244 U121:V122 U257:V258">
    <cfRule type="cellIs" dxfId="199" priority="202" operator="equal">
      <formula>0</formula>
    </cfRule>
  </conditionalFormatting>
  <conditionalFormatting sqref="U104:V104">
    <cfRule type="cellIs" dxfId="198" priority="197" operator="equal">
      <formula>0</formula>
    </cfRule>
  </conditionalFormatting>
  <conditionalFormatting sqref="U123:V123">
    <cfRule type="cellIs" dxfId="197" priority="198" operator="equal">
      <formula>0</formula>
    </cfRule>
  </conditionalFormatting>
  <conditionalFormatting sqref="U42:V43">
    <cfRule type="cellIs" dxfId="196" priority="200" operator="equal">
      <formula>0</formula>
    </cfRule>
  </conditionalFormatting>
  <conditionalFormatting sqref="U105:V105 U113:V118">
    <cfRule type="cellIs" dxfId="195" priority="196" operator="equal">
      <formula>0</formula>
    </cfRule>
  </conditionalFormatting>
  <conditionalFormatting sqref="U65:V66 U72:V73">
    <cfRule type="cellIs" dxfId="194" priority="190" operator="equal">
      <formula>0</formula>
    </cfRule>
  </conditionalFormatting>
  <conditionalFormatting sqref="U53:V53">
    <cfRule type="cellIs" dxfId="193" priority="191" operator="equal">
      <formula>0</formula>
    </cfRule>
  </conditionalFormatting>
  <conditionalFormatting sqref="U85:V87 U92:V94">
    <cfRule type="cellIs" dxfId="192" priority="189" operator="equal">
      <formula>0</formula>
    </cfRule>
  </conditionalFormatting>
  <conditionalFormatting sqref="U263:V264 U275:V276">
    <cfRule type="cellIs" dxfId="191" priority="195" operator="equal">
      <formula>0</formula>
    </cfRule>
  </conditionalFormatting>
  <conditionalFormatting sqref="U277:V277">
    <cfRule type="cellIs" dxfId="190" priority="194" operator="equal">
      <formula>0</formula>
    </cfRule>
  </conditionalFormatting>
  <conditionalFormatting sqref="U278:V278">
    <cfRule type="cellIs" dxfId="189" priority="193" operator="equal">
      <formula>0</formula>
    </cfRule>
  </conditionalFormatting>
  <conditionalFormatting sqref="U45:V45 U54:V55 U47:V47 U52:V52">
    <cfRule type="cellIs" dxfId="188" priority="192" operator="equal">
      <formula>0</formula>
    </cfRule>
  </conditionalFormatting>
  <conditionalFormatting sqref="U106:V107">
    <cfRule type="cellIs" dxfId="187" priority="188" operator="equal">
      <formula>0</formula>
    </cfRule>
  </conditionalFormatting>
  <conditionalFormatting sqref="U112:V112">
    <cfRule type="cellIs" dxfId="186" priority="187" operator="equal">
      <formula>0</formula>
    </cfRule>
  </conditionalFormatting>
  <conditionalFormatting sqref="U125:V127 U132:V135">
    <cfRule type="cellIs" dxfId="185" priority="186" operator="equal">
      <formula>0</formula>
    </cfRule>
  </conditionalFormatting>
  <conditionalFormatting sqref="U145:V145 U148:V148">
    <cfRule type="cellIs" dxfId="184" priority="185" operator="equal">
      <formula>0</formula>
    </cfRule>
  </conditionalFormatting>
  <conditionalFormatting sqref="U245:V246 U251:V256">
    <cfRule type="cellIs" dxfId="183" priority="184" operator="equal">
      <formula>0</formula>
    </cfRule>
  </conditionalFormatting>
  <conditionalFormatting sqref="U265:V267 U272:V274">
    <cfRule type="cellIs" dxfId="182" priority="183" operator="equal">
      <formula>0</formula>
    </cfRule>
  </conditionalFormatting>
  <conditionalFormatting sqref="U26:V26 U31:V32">
    <cfRule type="cellIs" dxfId="181" priority="182" operator="equal">
      <formula>0</formula>
    </cfRule>
  </conditionalFormatting>
  <conditionalFormatting sqref="U5:V7 U9:V9">
    <cfRule type="cellIs" dxfId="180" priority="181" operator="equal">
      <formula>0</formula>
    </cfRule>
  </conditionalFormatting>
  <conditionalFormatting sqref="U223:V224 U237:V238">
    <cfRule type="cellIs" dxfId="179" priority="180" operator="equal">
      <formula>0</formula>
    </cfRule>
  </conditionalFormatting>
  <conditionalFormatting sqref="U225:V227 U232:V236">
    <cfRule type="cellIs" dxfId="178" priority="179" operator="equal">
      <formula>0</formula>
    </cfRule>
  </conditionalFormatting>
  <conditionalFormatting sqref="U203:V204 U217:V218">
    <cfRule type="cellIs" dxfId="177" priority="178" operator="equal">
      <formula>0</formula>
    </cfRule>
  </conditionalFormatting>
  <conditionalFormatting sqref="U205:V207 U212:V216">
    <cfRule type="cellIs" dxfId="176" priority="177" operator="equal">
      <formula>0</formula>
    </cfRule>
  </conditionalFormatting>
  <conditionalFormatting sqref="U183:V184 U197:V198">
    <cfRule type="cellIs" dxfId="175" priority="176" operator="equal">
      <formula>0</formula>
    </cfRule>
  </conditionalFormatting>
  <conditionalFormatting sqref="U185:V186 U191:V196">
    <cfRule type="cellIs" dxfId="174" priority="175" operator="equal">
      <formula>0</formula>
    </cfRule>
  </conditionalFormatting>
  <conditionalFormatting sqref="U163:V164 U177:V178">
    <cfRule type="cellIs" dxfId="173" priority="174" operator="equal">
      <formula>0</formula>
    </cfRule>
  </conditionalFormatting>
  <conditionalFormatting sqref="U165:V167 U172:V176">
    <cfRule type="cellIs" dxfId="172" priority="173" operator="equal">
      <formula>0</formula>
    </cfRule>
  </conditionalFormatting>
  <conditionalFormatting sqref="U46:V46">
    <cfRule type="cellIs" dxfId="171" priority="172" operator="equal">
      <formula>0</formula>
    </cfRule>
  </conditionalFormatting>
  <conditionalFormatting sqref="U67:V67">
    <cfRule type="cellIs" dxfId="170" priority="171" operator="equal">
      <formula>0</formula>
    </cfRule>
  </conditionalFormatting>
  <conditionalFormatting sqref="U147:V147">
    <cfRule type="cellIs" dxfId="169" priority="170" operator="equal">
      <formula>0</formula>
    </cfRule>
  </conditionalFormatting>
  <conditionalFormatting sqref="U146:V146">
    <cfRule type="cellIs" dxfId="168" priority="169" operator="equal">
      <formula>0</formula>
    </cfRule>
  </conditionalFormatting>
  <conditionalFormatting sqref="C14:G14 W14 O14:S14 C12:K13 O12:W13">
    <cfRule type="cellIs" dxfId="167" priority="159" operator="equal">
      <formula>0</formula>
    </cfRule>
  </conditionalFormatting>
  <conditionalFormatting sqref="T14">
    <cfRule type="cellIs" dxfId="166" priority="157" operator="equal">
      <formula>0</formula>
    </cfRule>
  </conditionalFormatting>
  <conditionalFormatting sqref="H14">
    <cfRule type="cellIs" dxfId="165" priority="158" operator="equal">
      <formula>0</formula>
    </cfRule>
  </conditionalFormatting>
  <conditionalFormatting sqref="K14">
    <cfRule type="cellIs" dxfId="164" priority="156" operator="equal">
      <formula>0</formula>
    </cfRule>
  </conditionalFormatting>
  <conditionalFormatting sqref="L12:L14">
    <cfRule type="cellIs" dxfId="163" priority="154" operator="between">
      <formula>0.0001</formula>
      <formula>0.9999</formula>
    </cfRule>
    <cfRule type="cellIs" dxfId="162" priority="155" operator="greaterThan">
      <formula>1</formula>
    </cfRule>
  </conditionalFormatting>
  <conditionalFormatting sqref="L12:L14">
    <cfRule type="cellIs" dxfId="161" priority="153" operator="equal">
      <formula>1</formula>
    </cfRule>
  </conditionalFormatting>
  <conditionalFormatting sqref="I14:J14">
    <cfRule type="cellIs" dxfId="160" priority="152" operator="equal">
      <formula>0</formula>
    </cfRule>
  </conditionalFormatting>
  <conditionalFormatting sqref="U14:V14">
    <cfRule type="cellIs" dxfId="159" priority="151" operator="equal">
      <formula>0</formula>
    </cfRule>
  </conditionalFormatting>
  <conditionalFormatting sqref="W8 O8:S8 C8:G8">
    <cfRule type="cellIs" dxfId="158" priority="150" operator="equal">
      <formula>0</formula>
    </cfRule>
  </conditionalFormatting>
  <conditionalFormatting sqref="H8">
    <cfRule type="cellIs" dxfId="157" priority="149" operator="equal">
      <formula>0</formula>
    </cfRule>
  </conditionalFormatting>
  <conditionalFormatting sqref="T8">
    <cfRule type="cellIs" dxfId="156" priority="148" operator="equal">
      <formula>0</formula>
    </cfRule>
  </conditionalFormatting>
  <conditionalFormatting sqref="K8">
    <cfRule type="cellIs" dxfId="155" priority="147" operator="equal">
      <formula>0</formula>
    </cfRule>
  </conditionalFormatting>
  <conditionalFormatting sqref="L8">
    <cfRule type="cellIs" dxfId="154" priority="145" operator="between">
      <formula>0.0001</formula>
      <formula>0.9999</formula>
    </cfRule>
    <cfRule type="cellIs" dxfId="153" priority="146" operator="greaterThan">
      <formula>1</formula>
    </cfRule>
  </conditionalFormatting>
  <conditionalFormatting sqref="L8">
    <cfRule type="cellIs" dxfId="152" priority="144" operator="equal">
      <formula>1</formula>
    </cfRule>
  </conditionalFormatting>
  <conditionalFormatting sqref="I8:J8">
    <cfRule type="cellIs" dxfId="151" priority="143" operator="equal">
      <formula>0</formula>
    </cfRule>
  </conditionalFormatting>
  <conditionalFormatting sqref="U8:V8">
    <cfRule type="cellIs" dxfId="150" priority="142" operator="equal">
      <formula>0</formula>
    </cfRule>
  </conditionalFormatting>
  <conditionalFormatting sqref="W27:W30 O27:S30 C27:G30">
    <cfRule type="cellIs" dxfId="149" priority="141" operator="equal">
      <formula>0</formula>
    </cfRule>
  </conditionalFormatting>
  <conditionalFormatting sqref="H27:H30">
    <cfRule type="cellIs" dxfId="148" priority="140" operator="equal">
      <formula>0</formula>
    </cfRule>
  </conditionalFormatting>
  <conditionalFormatting sqref="T27:T30">
    <cfRule type="cellIs" dxfId="147" priority="139" operator="equal">
      <formula>0</formula>
    </cfRule>
  </conditionalFormatting>
  <conditionalFormatting sqref="K27:K30">
    <cfRule type="cellIs" dxfId="146" priority="138" operator="equal">
      <formula>0</formula>
    </cfRule>
  </conditionalFormatting>
  <conditionalFormatting sqref="L27:L30">
    <cfRule type="cellIs" dxfId="145" priority="136" operator="between">
      <formula>0.0001</formula>
      <formula>0.9999</formula>
    </cfRule>
    <cfRule type="cellIs" dxfId="144" priority="137" operator="greaterThan">
      <formula>1</formula>
    </cfRule>
  </conditionalFormatting>
  <conditionalFormatting sqref="L27:L30">
    <cfRule type="cellIs" dxfId="143" priority="135" operator="equal">
      <formula>1</formula>
    </cfRule>
  </conditionalFormatting>
  <conditionalFormatting sqref="I27:J30">
    <cfRule type="cellIs" dxfId="142" priority="134" operator="equal">
      <formula>0</formula>
    </cfRule>
  </conditionalFormatting>
  <conditionalFormatting sqref="U27:V30">
    <cfRule type="cellIs" dxfId="141" priority="133" operator="equal">
      <formula>0</formula>
    </cfRule>
  </conditionalFormatting>
  <conditionalFormatting sqref="C48:G51 W48:W51 O48:S51">
    <cfRule type="cellIs" dxfId="140" priority="132" operator="equal">
      <formula>0</formula>
    </cfRule>
  </conditionalFormatting>
  <conditionalFormatting sqref="H48:H51">
    <cfRule type="cellIs" dxfId="139" priority="131" operator="equal">
      <formula>0</formula>
    </cfRule>
  </conditionalFormatting>
  <conditionalFormatting sqref="T48:T51">
    <cfRule type="cellIs" dxfId="138" priority="130" operator="equal">
      <formula>0</formula>
    </cfRule>
  </conditionalFormatting>
  <conditionalFormatting sqref="K48:K51">
    <cfRule type="cellIs" dxfId="137" priority="129" operator="equal">
      <formula>0</formula>
    </cfRule>
  </conditionalFormatting>
  <conditionalFormatting sqref="L48:L51">
    <cfRule type="cellIs" dxfId="136" priority="127" operator="between">
      <formula>0.0001</formula>
      <formula>0.9999</formula>
    </cfRule>
    <cfRule type="cellIs" dxfId="135" priority="128" operator="greaterThan">
      <formula>1</formula>
    </cfRule>
  </conditionalFormatting>
  <conditionalFormatting sqref="L48:L51">
    <cfRule type="cellIs" dxfId="134" priority="126" operator="equal">
      <formula>1</formula>
    </cfRule>
  </conditionalFormatting>
  <conditionalFormatting sqref="I48:J51">
    <cfRule type="cellIs" dxfId="133" priority="125" operator="equal">
      <formula>0</formula>
    </cfRule>
  </conditionalFormatting>
  <conditionalFormatting sqref="U48:V51">
    <cfRule type="cellIs" dxfId="132" priority="124" operator="equal">
      <formula>0</formula>
    </cfRule>
  </conditionalFormatting>
  <conditionalFormatting sqref="T68:T71">
    <cfRule type="cellIs" dxfId="131" priority="121" operator="equal">
      <formula>0</formula>
    </cfRule>
  </conditionalFormatting>
  <conditionalFormatting sqref="C68:G71 W68:W71 O68:S71">
    <cfRule type="cellIs" dxfId="130" priority="123" operator="equal">
      <formula>0</formula>
    </cfRule>
  </conditionalFormatting>
  <conditionalFormatting sqref="H68:H71">
    <cfRule type="cellIs" dxfId="129" priority="122" operator="equal">
      <formula>0</formula>
    </cfRule>
  </conditionalFormatting>
  <conditionalFormatting sqref="K68:K71">
    <cfRule type="cellIs" dxfId="128" priority="120" operator="equal">
      <formula>0</formula>
    </cfRule>
  </conditionalFormatting>
  <conditionalFormatting sqref="L68:L71">
    <cfRule type="cellIs" dxfId="127" priority="118" operator="between">
      <formula>0.0001</formula>
      <formula>0.9999</formula>
    </cfRule>
    <cfRule type="cellIs" dxfId="126" priority="119" operator="greaterThan">
      <formula>1</formula>
    </cfRule>
  </conditionalFormatting>
  <conditionalFormatting sqref="L68:L71">
    <cfRule type="cellIs" dxfId="125" priority="117" operator="equal">
      <formula>1</formula>
    </cfRule>
  </conditionalFormatting>
  <conditionalFormatting sqref="I68:J71">
    <cfRule type="cellIs" dxfId="124" priority="116" operator="equal">
      <formula>0</formula>
    </cfRule>
  </conditionalFormatting>
  <conditionalFormatting sqref="U68:V71">
    <cfRule type="cellIs" dxfId="123" priority="115" operator="equal">
      <formula>0</formula>
    </cfRule>
  </conditionalFormatting>
  <conditionalFormatting sqref="H88:H91">
    <cfRule type="cellIs" dxfId="122" priority="113" operator="equal">
      <formula>0</formula>
    </cfRule>
  </conditionalFormatting>
  <conditionalFormatting sqref="T88:T91">
    <cfRule type="cellIs" dxfId="121" priority="112" operator="equal">
      <formula>0</formula>
    </cfRule>
  </conditionalFormatting>
  <conditionalFormatting sqref="W88:W91 O88:S91 C88:G91">
    <cfRule type="cellIs" dxfId="120" priority="114" operator="equal">
      <formula>0</formula>
    </cfRule>
  </conditionalFormatting>
  <conditionalFormatting sqref="K88:K91">
    <cfRule type="cellIs" dxfId="119" priority="111" operator="equal">
      <formula>0</formula>
    </cfRule>
  </conditionalFormatting>
  <conditionalFormatting sqref="L88:L91">
    <cfRule type="cellIs" dxfId="118" priority="109" operator="between">
      <formula>0.0001</formula>
      <formula>0.9999</formula>
    </cfRule>
    <cfRule type="cellIs" dxfId="117" priority="110" operator="greaterThan">
      <formula>1</formula>
    </cfRule>
  </conditionalFormatting>
  <conditionalFormatting sqref="L88:L91">
    <cfRule type="cellIs" dxfId="116" priority="108" operator="equal">
      <formula>1</formula>
    </cfRule>
  </conditionalFormatting>
  <conditionalFormatting sqref="I88:J91">
    <cfRule type="cellIs" dxfId="115" priority="107" operator="equal">
      <formula>0</formula>
    </cfRule>
  </conditionalFormatting>
  <conditionalFormatting sqref="U88:V91">
    <cfRule type="cellIs" dxfId="114" priority="106" operator="equal">
      <formula>0</formula>
    </cfRule>
  </conditionalFormatting>
  <conditionalFormatting sqref="H108:H111">
    <cfRule type="cellIs" dxfId="113" priority="103" operator="equal">
      <formula>0</formula>
    </cfRule>
  </conditionalFormatting>
  <conditionalFormatting sqref="W108:W111 O108:S111">
    <cfRule type="cellIs" dxfId="112" priority="104" operator="equal">
      <formula>0</formula>
    </cfRule>
  </conditionalFormatting>
  <conditionalFormatting sqref="C108:G111">
    <cfRule type="cellIs" dxfId="111" priority="105" operator="equal">
      <formula>0</formula>
    </cfRule>
  </conditionalFormatting>
  <conditionalFormatting sqref="T108:T111">
    <cfRule type="cellIs" dxfId="110" priority="102" operator="equal">
      <formula>0</formula>
    </cfRule>
  </conditionalFormatting>
  <conditionalFormatting sqref="K108:K111">
    <cfRule type="cellIs" dxfId="109" priority="101" operator="equal">
      <formula>0</formula>
    </cfRule>
  </conditionalFormatting>
  <conditionalFormatting sqref="L108:L111">
    <cfRule type="cellIs" dxfId="108" priority="99" operator="between">
      <formula>0.0001</formula>
      <formula>0.9999</formula>
    </cfRule>
    <cfRule type="cellIs" dxfId="107" priority="100" operator="greaterThan">
      <formula>1</formula>
    </cfRule>
  </conditionalFormatting>
  <conditionalFormatting sqref="L108:L111">
    <cfRule type="cellIs" dxfId="106" priority="98" operator="equal">
      <formula>1</formula>
    </cfRule>
  </conditionalFormatting>
  <conditionalFormatting sqref="I108:J111">
    <cfRule type="cellIs" dxfId="105" priority="97" operator="equal">
      <formula>0</formula>
    </cfRule>
  </conditionalFormatting>
  <conditionalFormatting sqref="U108:V111">
    <cfRule type="cellIs" dxfId="104" priority="96" operator="equal">
      <formula>0</formula>
    </cfRule>
  </conditionalFormatting>
  <conditionalFormatting sqref="W128:W131 O128:S131">
    <cfRule type="cellIs" dxfId="103" priority="95" operator="equal">
      <formula>0</formula>
    </cfRule>
  </conditionalFormatting>
  <conditionalFormatting sqref="C128:G131">
    <cfRule type="cellIs" dxfId="102" priority="94" operator="equal">
      <formula>0</formula>
    </cfRule>
  </conditionalFormatting>
  <conditionalFormatting sqref="T128:T131">
    <cfRule type="cellIs" dxfId="101" priority="92" operator="equal">
      <formula>0</formula>
    </cfRule>
  </conditionalFormatting>
  <conditionalFormatting sqref="H128:H131">
    <cfRule type="cellIs" dxfId="100" priority="93" operator="equal">
      <formula>0</formula>
    </cfRule>
  </conditionalFormatting>
  <conditionalFormatting sqref="K128:K131">
    <cfRule type="cellIs" dxfId="99" priority="91" operator="equal">
      <formula>0</formula>
    </cfRule>
  </conditionalFormatting>
  <conditionalFormatting sqref="L128:L131">
    <cfRule type="cellIs" dxfId="98" priority="89" operator="between">
      <formula>0.0001</formula>
      <formula>0.9999</formula>
    </cfRule>
    <cfRule type="cellIs" dxfId="97" priority="90" operator="greaterThan">
      <formula>1</formula>
    </cfRule>
  </conditionalFormatting>
  <conditionalFormatting sqref="L128:L131">
    <cfRule type="cellIs" dxfId="96" priority="88" operator="equal">
      <formula>1</formula>
    </cfRule>
  </conditionalFormatting>
  <conditionalFormatting sqref="I128:J131">
    <cfRule type="cellIs" dxfId="95" priority="87" operator="equal">
      <formula>0</formula>
    </cfRule>
  </conditionalFormatting>
  <conditionalFormatting sqref="U128:V131">
    <cfRule type="cellIs" dxfId="94" priority="86" operator="equal">
      <formula>0</formula>
    </cfRule>
  </conditionalFormatting>
  <conditionalFormatting sqref="C149:H152">
    <cfRule type="cellIs" dxfId="93" priority="85" operator="equal">
      <formula>0</formula>
    </cfRule>
  </conditionalFormatting>
  <conditionalFormatting sqref="K149:K152">
    <cfRule type="cellIs" dxfId="92" priority="82" operator="equal">
      <formula>0</formula>
    </cfRule>
  </conditionalFormatting>
  <conditionalFormatting sqref="O149:S152 W149:W152">
    <cfRule type="cellIs" dxfId="91" priority="84" operator="equal">
      <formula>0</formula>
    </cfRule>
  </conditionalFormatting>
  <conditionalFormatting sqref="T149:T152">
    <cfRule type="cellIs" dxfId="90" priority="83" operator="equal">
      <formula>0</formula>
    </cfRule>
  </conditionalFormatting>
  <conditionalFormatting sqref="L149:L152">
    <cfRule type="cellIs" dxfId="89" priority="80" operator="between">
      <formula>0.0001</formula>
      <formula>0.9999</formula>
    </cfRule>
    <cfRule type="cellIs" dxfId="88" priority="81" operator="greaterThan">
      <formula>1</formula>
    </cfRule>
  </conditionalFormatting>
  <conditionalFormatting sqref="L149:L152">
    <cfRule type="cellIs" dxfId="87" priority="79" operator="equal">
      <formula>1</formula>
    </cfRule>
  </conditionalFormatting>
  <conditionalFormatting sqref="I149:J152">
    <cfRule type="cellIs" dxfId="86" priority="78" operator="equal">
      <formula>0</formula>
    </cfRule>
  </conditionalFormatting>
  <conditionalFormatting sqref="U149:V152">
    <cfRule type="cellIs" dxfId="85" priority="77" operator="equal">
      <formula>0</formula>
    </cfRule>
  </conditionalFormatting>
  <conditionalFormatting sqref="C168:G171">
    <cfRule type="cellIs" dxfId="84" priority="76" operator="equal">
      <formula>0</formula>
    </cfRule>
  </conditionalFormatting>
  <conditionalFormatting sqref="W168:W171 O168:S171">
    <cfRule type="cellIs" dxfId="83" priority="75" operator="equal">
      <formula>0</formula>
    </cfRule>
  </conditionalFormatting>
  <conditionalFormatting sqref="H168:H171">
    <cfRule type="cellIs" dxfId="82" priority="74" operator="equal">
      <formula>0</formula>
    </cfRule>
  </conditionalFormatting>
  <conditionalFormatting sqref="T168:T171">
    <cfRule type="cellIs" dxfId="81" priority="73" operator="equal">
      <formula>0</formula>
    </cfRule>
  </conditionalFormatting>
  <conditionalFormatting sqref="K168:K171">
    <cfRule type="cellIs" dxfId="80" priority="72" operator="equal">
      <formula>0</formula>
    </cfRule>
  </conditionalFormatting>
  <conditionalFormatting sqref="L168:L171">
    <cfRule type="cellIs" dxfId="79" priority="70" operator="between">
      <formula>0.0001</formula>
      <formula>0.9999</formula>
    </cfRule>
    <cfRule type="cellIs" dxfId="78" priority="71" operator="greaterThan">
      <formula>1</formula>
    </cfRule>
  </conditionalFormatting>
  <conditionalFormatting sqref="L168:L171">
    <cfRule type="cellIs" dxfId="77" priority="69" operator="equal">
      <formula>1</formula>
    </cfRule>
  </conditionalFormatting>
  <conditionalFormatting sqref="I168:J171">
    <cfRule type="cellIs" dxfId="76" priority="68" operator="equal">
      <formula>0</formula>
    </cfRule>
  </conditionalFormatting>
  <conditionalFormatting sqref="U168:V171">
    <cfRule type="cellIs" dxfId="75" priority="67" operator="equal">
      <formula>0</formula>
    </cfRule>
  </conditionalFormatting>
  <conditionalFormatting sqref="C187:G190">
    <cfRule type="cellIs" dxfId="74" priority="66" operator="equal">
      <formula>0</formula>
    </cfRule>
  </conditionalFormatting>
  <conditionalFormatting sqref="W187:W190 O187:S190">
    <cfRule type="cellIs" dxfId="73" priority="65" operator="equal">
      <formula>0</formula>
    </cfRule>
  </conditionalFormatting>
  <conditionalFormatting sqref="H187:H190">
    <cfRule type="cellIs" dxfId="72" priority="64" operator="equal">
      <formula>0</formula>
    </cfRule>
  </conditionalFormatting>
  <conditionalFormatting sqref="T187:T190">
    <cfRule type="cellIs" dxfId="71" priority="63" operator="equal">
      <formula>0</formula>
    </cfRule>
  </conditionalFormatting>
  <conditionalFormatting sqref="K187:K190">
    <cfRule type="cellIs" dxfId="70" priority="62" operator="equal">
      <formula>0</formula>
    </cfRule>
  </conditionalFormatting>
  <conditionalFormatting sqref="L187:L190">
    <cfRule type="cellIs" dxfId="69" priority="60" operator="between">
      <formula>0.0001</formula>
      <formula>0.9999</formula>
    </cfRule>
    <cfRule type="cellIs" dxfId="68" priority="61" operator="greaterThan">
      <formula>1</formula>
    </cfRule>
  </conditionalFormatting>
  <conditionalFormatting sqref="L187:L190">
    <cfRule type="cellIs" dxfId="67" priority="59" operator="equal">
      <formula>1</formula>
    </cfRule>
  </conditionalFormatting>
  <conditionalFormatting sqref="I187:J190">
    <cfRule type="cellIs" dxfId="66" priority="58" operator="equal">
      <formula>0</formula>
    </cfRule>
  </conditionalFormatting>
  <conditionalFormatting sqref="U187:V190">
    <cfRule type="cellIs" dxfId="65" priority="57" operator="equal">
      <formula>0</formula>
    </cfRule>
  </conditionalFormatting>
  <conditionalFormatting sqref="C208:G211">
    <cfRule type="cellIs" dxfId="64" priority="56" operator="equal">
      <formula>0</formula>
    </cfRule>
  </conditionalFormatting>
  <conditionalFormatting sqref="W208:W211 O208:S211">
    <cfRule type="cellIs" dxfId="63" priority="55" operator="equal">
      <formula>0</formula>
    </cfRule>
  </conditionalFormatting>
  <conditionalFormatting sqref="H208:H211">
    <cfRule type="cellIs" dxfId="62" priority="54" operator="equal">
      <formula>0</formula>
    </cfRule>
  </conditionalFormatting>
  <conditionalFormatting sqref="T208:T211">
    <cfRule type="cellIs" dxfId="61" priority="53" operator="equal">
      <formula>0</formula>
    </cfRule>
  </conditionalFormatting>
  <conditionalFormatting sqref="K208:K211">
    <cfRule type="cellIs" dxfId="60" priority="52" operator="equal">
      <formula>0</formula>
    </cfRule>
  </conditionalFormatting>
  <conditionalFormatting sqref="L208:L211">
    <cfRule type="cellIs" dxfId="59" priority="50" operator="between">
      <formula>0.0001</formula>
      <formula>0.9999</formula>
    </cfRule>
    <cfRule type="cellIs" dxfId="58" priority="51" operator="greaterThan">
      <formula>1</formula>
    </cfRule>
  </conditionalFormatting>
  <conditionalFormatting sqref="L208:L211">
    <cfRule type="cellIs" dxfId="57" priority="49" operator="equal">
      <formula>1</formula>
    </cfRule>
  </conditionalFormatting>
  <conditionalFormatting sqref="I208:J211">
    <cfRule type="cellIs" dxfId="56" priority="48" operator="equal">
      <formula>0</formula>
    </cfRule>
  </conditionalFormatting>
  <conditionalFormatting sqref="U208:V211">
    <cfRule type="cellIs" dxfId="55" priority="47" operator="equal">
      <formula>0</formula>
    </cfRule>
  </conditionalFormatting>
  <conditionalFormatting sqref="C228:G231">
    <cfRule type="cellIs" dxfId="54" priority="46" operator="equal">
      <formula>0</formula>
    </cfRule>
  </conditionalFormatting>
  <conditionalFormatting sqref="W228:W231 O228:S231">
    <cfRule type="cellIs" dxfId="53" priority="45" operator="equal">
      <formula>0</formula>
    </cfRule>
  </conditionalFormatting>
  <conditionalFormatting sqref="H228:H231">
    <cfRule type="cellIs" dxfId="52" priority="44" operator="equal">
      <formula>0</formula>
    </cfRule>
  </conditionalFormatting>
  <conditionalFormatting sqref="T228:T231">
    <cfRule type="cellIs" dxfId="51" priority="43" operator="equal">
      <formula>0</formula>
    </cfRule>
  </conditionalFormatting>
  <conditionalFormatting sqref="K228:K231">
    <cfRule type="cellIs" dxfId="50" priority="42" operator="equal">
      <formula>0</formula>
    </cfRule>
  </conditionalFormatting>
  <conditionalFormatting sqref="L228:L231">
    <cfRule type="cellIs" dxfId="49" priority="40" operator="between">
      <formula>0.0001</formula>
      <formula>0.9999</formula>
    </cfRule>
    <cfRule type="cellIs" dxfId="48" priority="41" operator="greaterThan">
      <formula>1</formula>
    </cfRule>
  </conditionalFormatting>
  <conditionalFormatting sqref="L228:L231">
    <cfRule type="cellIs" dxfId="47" priority="39" operator="equal">
      <formula>1</formula>
    </cfRule>
  </conditionalFormatting>
  <conditionalFormatting sqref="I228:J231">
    <cfRule type="cellIs" dxfId="46" priority="38" operator="equal">
      <formula>0</formula>
    </cfRule>
  </conditionalFormatting>
  <conditionalFormatting sqref="U228:V231">
    <cfRule type="cellIs" dxfId="45" priority="37" operator="equal">
      <formula>0</formula>
    </cfRule>
  </conditionalFormatting>
  <conditionalFormatting sqref="C247:G250">
    <cfRule type="cellIs" dxfId="44" priority="36" operator="equal">
      <formula>0</formula>
    </cfRule>
  </conditionalFormatting>
  <conditionalFormatting sqref="W247:W250 O247:S250">
    <cfRule type="cellIs" dxfId="43" priority="35" operator="equal">
      <formula>0</formula>
    </cfRule>
  </conditionalFormatting>
  <conditionalFormatting sqref="H247:H250">
    <cfRule type="cellIs" dxfId="42" priority="34" operator="equal">
      <formula>0</formula>
    </cfRule>
  </conditionalFormatting>
  <conditionalFormatting sqref="T247:T250">
    <cfRule type="cellIs" dxfId="41" priority="33" operator="equal">
      <formula>0</formula>
    </cfRule>
  </conditionalFormatting>
  <conditionalFormatting sqref="K247:K250">
    <cfRule type="cellIs" dxfId="40" priority="32" operator="equal">
      <formula>0</formula>
    </cfRule>
  </conditionalFormatting>
  <conditionalFormatting sqref="L247:L250">
    <cfRule type="cellIs" dxfId="39" priority="30" operator="between">
      <formula>0.0001</formula>
      <formula>0.9999</formula>
    </cfRule>
    <cfRule type="cellIs" dxfId="38" priority="31" operator="greaterThan">
      <formula>1</formula>
    </cfRule>
  </conditionalFormatting>
  <conditionalFormatting sqref="L247:L250">
    <cfRule type="cellIs" dxfId="37" priority="29" operator="equal">
      <formula>1</formula>
    </cfRule>
  </conditionalFormatting>
  <conditionalFormatting sqref="I247:J250">
    <cfRule type="cellIs" dxfId="36" priority="28" operator="equal">
      <formula>0</formula>
    </cfRule>
  </conditionalFormatting>
  <conditionalFormatting sqref="U247:V250">
    <cfRule type="cellIs" dxfId="35" priority="27" operator="equal">
      <formula>0</formula>
    </cfRule>
  </conditionalFormatting>
  <conditionalFormatting sqref="W268:W271 O268:S271">
    <cfRule type="cellIs" dxfId="34" priority="26" operator="equal">
      <formula>0</formula>
    </cfRule>
  </conditionalFormatting>
  <conditionalFormatting sqref="T268:T271">
    <cfRule type="cellIs" dxfId="33" priority="25" operator="equal">
      <formula>0</formula>
    </cfRule>
  </conditionalFormatting>
  <conditionalFormatting sqref="L268:L271">
    <cfRule type="cellIs" dxfId="32" priority="22" operator="equal">
      <formula>1</formula>
    </cfRule>
  </conditionalFormatting>
  <conditionalFormatting sqref="L268:L271">
    <cfRule type="cellIs" dxfId="31" priority="23" operator="between">
      <formula>0.0001</formula>
      <formula>0.9999</formula>
    </cfRule>
    <cfRule type="cellIs" dxfId="30" priority="24" operator="greaterThan">
      <formula>1</formula>
    </cfRule>
  </conditionalFormatting>
  <conditionalFormatting sqref="C268:H271">
    <cfRule type="cellIs" dxfId="29" priority="21" operator="equal">
      <formula>0</formula>
    </cfRule>
  </conditionalFormatting>
  <conditionalFormatting sqref="H268:H271">
    <cfRule type="cellIs" dxfId="28" priority="20" operator="equal">
      <formula>0</formula>
    </cfRule>
  </conditionalFormatting>
  <conditionalFormatting sqref="K268:K271">
    <cfRule type="cellIs" dxfId="27" priority="19" operator="equal">
      <formula>0</formula>
    </cfRule>
  </conditionalFormatting>
  <conditionalFormatting sqref="K268:K271">
    <cfRule type="cellIs" dxfId="26" priority="18" operator="equal">
      <formula>0</formula>
    </cfRule>
  </conditionalFormatting>
  <conditionalFormatting sqref="I268:J271">
    <cfRule type="cellIs" dxfId="25" priority="17" operator="equal">
      <formula>0</formula>
    </cfRule>
  </conditionalFormatting>
  <conditionalFormatting sqref="I268:J271">
    <cfRule type="cellIs" dxfId="24" priority="16" operator="equal">
      <formula>0</formula>
    </cfRule>
  </conditionalFormatting>
  <conditionalFormatting sqref="U268:V271">
    <cfRule type="cellIs" dxfId="23" priority="15" operator="equal">
      <formula>0</formula>
    </cfRule>
  </conditionalFormatting>
  <conditionalFormatting sqref="L23">
    <cfRule type="cellIs" dxfId="22" priority="13" operator="equal">
      <formula>0</formula>
    </cfRule>
  </conditionalFormatting>
  <conditionalFormatting sqref="L43">
    <cfRule type="cellIs" dxfId="21" priority="12" operator="equal">
      <formula>0</formula>
    </cfRule>
  </conditionalFormatting>
  <conditionalFormatting sqref="L63">
    <cfRule type="cellIs" dxfId="20" priority="11" operator="equal">
      <formula>0</formula>
    </cfRule>
  </conditionalFormatting>
  <conditionalFormatting sqref="L83">
    <cfRule type="cellIs" dxfId="19" priority="10" operator="equal">
      <formula>0</formula>
    </cfRule>
  </conditionalFormatting>
  <conditionalFormatting sqref="L103">
    <cfRule type="cellIs" dxfId="18" priority="9" operator="equal">
      <formula>0</formula>
    </cfRule>
  </conditionalFormatting>
  <conditionalFormatting sqref="L123">
    <cfRule type="cellIs" dxfId="17" priority="8" operator="equal">
      <formula>0</formula>
    </cfRule>
  </conditionalFormatting>
  <conditionalFormatting sqref="L143">
    <cfRule type="cellIs" dxfId="16" priority="7" operator="equal">
      <formula>0</formula>
    </cfRule>
  </conditionalFormatting>
  <conditionalFormatting sqref="L163">
    <cfRule type="cellIs" dxfId="15" priority="6" operator="equal">
      <formula>0</formula>
    </cfRule>
  </conditionalFormatting>
  <conditionalFormatting sqref="L183">
    <cfRule type="cellIs" dxfId="14" priority="5" operator="equal">
      <formula>0</formula>
    </cfRule>
  </conditionalFormatting>
  <conditionalFormatting sqref="L203">
    <cfRule type="cellIs" dxfId="13" priority="4" operator="equal">
      <formula>0</formula>
    </cfRule>
  </conditionalFormatting>
  <conditionalFormatting sqref="L223">
    <cfRule type="cellIs" dxfId="12" priority="3" operator="equal">
      <formula>0</formula>
    </cfRule>
  </conditionalFormatting>
  <conditionalFormatting sqref="L243">
    <cfRule type="cellIs" dxfId="11" priority="2" operator="equal">
      <formula>0</formula>
    </cfRule>
  </conditionalFormatting>
  <conditionalFormatting sqref="L263">
    <cfRule type="cellIs" dxfId="10" priority="1" operator="equal">
      <formula>0</formula>
    </cfRule>
  </conditionalFormatting>
  <pageMargins left="0.70866141732283472" right="0.70866141732283472" top="0.74803149606299213" bottom="0.74803149606299213" header="0.31496062992125984" footer="0.31496062992125984"/>
  <pageSetup paperSize="8" scale="93" fitToHeight="0" orientation="landscape" r:id="rId1"/>
  <rowBreaks count="3" manualBreakCount="3">
    <brk id="62" max="10" man="1"/>
    <brk id="122" max="10" man="1"/>
    <brk id="261" max="10"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R33"/>
  <sheetViews>
    <sheetView showGridLines="0" zoomScale="115" zoomScaleNormal="115" workbookViewId="0">
      <selection activeCell="B29" sqref="B29"/>
    </sheetView>
  </sheetViews>
  <sheetFormatPr defaultColWidth="9.109375" defaultRowHeight="14.4" x14ac:dyDescent="0.3"/>
  <cols>
    <col min="1" max="1" width="9.109375" style="2"/>
    <col min="2" max="2" width="32.44140625" style="2" customWidth="1"/>
    <col min="3" max="8" width="17.6640625" style="2" customWidth="1"/>
    <col min="9" max="11" width="12.109375" style="2" customWidth="1"/>
    <col min="12" max="12" width="1.6640625" style="2" customWidth="1"/>
    <col min="13" max="13" width="6.44140625" style="2" customWidth="1"/>
    <col min="14" max="14" width="9.109375" style="2"/>
    <col min="15" max="15" width="59.88671875" style="2" customWidth="1"/>
    <col min="16" max="16384" width="9.109375" style="2"/>
  </cols>
  <sheetData>
    <row r="2" spans="2:18" x14ac:dyDescent="0.3">
      <c r="B2" s="240" t="str">
        <f>'Time by staff type'!A1</f>
        <v>Capacity required for ### (service, team, pathway)</v>
      </c>
      <c r="C2" s="241"/>
      <c r="D2" s="241"/>
      <c r="E2" s="241"/>
      <c r="F2" s="241"/>
      <c r="G2" s="241"/>
      <c r="H2" s="242"/>
      <c r="I2" s="256"/>
      <c r="J2" s="256"/>
      <c r="K2" s="256"/>
      <c r="M2" s="35"/>
    </row>
    <row r="3" spans="2:18" x14ac:dyDescent="0.3">
      <c r="B3" s="243"/>
      <c r="C3" s="244"/>
      <c r="D3" s="244"/>
      <c r="E3" s="244"/>
      <c r="F3" s="244"/>
      <c r="G3" s="244"/>
      <c r="H3" s="245"/>
      <c r="I3" s="256"/>
      <c r="J3" s="256"/>
      <c r="K3" s="256"/>
    </row>
    <row r="4" spans="2:18" s="3" customFormat="1" ht="48.6" customHeight="1" x14ac:dyDescent="0.3">
      <c r="B4" s="202" t="s">
        <v>142</v>
      </c>
      <c r="C4" s="203" t="s">
        <v>146</v>
      </c>
      <c r="D4" s="203" t="s">
        <v>143</v>
      </c>
      <c r="E4" s="203" t="s">
        <v>144</v>
      </c>
      <c r="F4" s="203" t="str">
        <f>"Productivity Target Hours ("&amp;'key staffing variables'!F5*100&amp;"%)"</f>
        <v>Productivity Target Hours (70%)</v>
      </c>
      <c r="G4" s="203" t="s">
        <v>4</v>
      </c>
      <c r="H4" s="203" t="s">
        <v>3</v>
      </c>
      <c r="I4" s="204" t="str">
        <f>E4</f>
        <v>Total Hours for modules</v>
      </c>
      <c r="J4" s="204" t="str">
        <f>F4</f>
        <v>Productivity Target Hours (70%)</v>
      </c>
      <c r="K4" s="204" t="str">
        <f>RIGHT(G4,24)</f>
        <v>A/L, Sickness &amp; Training</v>
      </c>
      <c r="M4"/>
      <c r="N4"/>
      <c r="O4" s="204" t="s">
        <v>134</v>
      </c>
      <c r="P4"/>
      <c r="Q4"/>
      <c r="R4"/>
    </row>
    <row r="5" spans="2:18" s="3" customFormat="1" ht="18" customHeight="1" x14ac:dyDescent="0.3">
      <c r="B5" s="22" t="str">
        <f>'WTE by module and staff type'!B5</f>
        <v>module 1</v>
      </c>
      <c r="C5" s="30"/>
      <c r="D5" s="31">
        <f>'Time by staff type'!B20/60</f>
        <v>1.6666666666666666E-2</v>
      </c>
      <c r="E5" s="32">
        <f t="shared" ref="E5:E18" si="0">D5*C5</f>
        <v>0</v>
      </c>
      <c r="F5" s="33">
        <f>E5/'key staffing variables'!$F$5</f>
        <v>0</v>
      </c>
      <c r="G5" s="33">
        <f>F5/'key staffing variables'!$F$13</f>
        <v>0</v>
      </c>
      <c r="H5" s="34">
        <f t="shared" ref="H5:H18" si="1">G5/37.5/52</f>
        <v>0</v>
      </c>
      <c r="I5" s="33">
        <f t="shared" ref="I5:I18" si="2">E5</f>
        <v>0</v>
      </c>
      <c r="J5" s="33">
        <f t="shared" ref="J5:J18" si="3">F5-E5</f>
        <v>0</v>
      </c>
      <c r="K5" s="33">
        <f t="shared" ref="K5:K18" si="4">G5-F5</f>
        <v>0</v>
      </c>
      <c r="M5"/>
      <c r="N5"/>
      <c r="O5" s="201"/>
      <c r="P5" s="116"/>
      <c r="Q5"/>
      <c r="R5"/>
    </row>
    <row r="6" spans="2:18" s="3" customFormat="1" ht="18" customHeight="1" x14ac:dyDescent="0.3">
      <c r="B6" s="22">
        <f>'WTE by module and staff type'!B6</f>
        <v>2</v>
      </c>
      <c r="C6" s="30"/>
      <c r="D6" s="31">
        <f>'Time by staff type'!B40/60</f>
        <v>1.6666666666666666E-2</v>
      </c>
      <c r="E6" s="32">
        <f t="shared" si="0"/>
        <v>0</v>
      </c>
      <c r="F6" s="33">
        <f>E6/'key staffing variables'!$F$5</f>
        <v>0</v>
      </c>
      <c r="G6" s="33">
        <f>F6/'key staffing variables'!$F$13</f>
        <v>0</v>
      </c>
      <c r="H6" s="34">
        <f t="shared" si="1"/>
        <v>0</v>
      </c>
      <c r="I6" s="33">
        <f t="shared" si="2"/>
        <v>0</v>
      </c>
      <c r="J6" s="33">
        <f t="shared" si="3"/>
        <v>0</v>
      </c>
      <c r="K6" s="33">
        <f t="shared" si="4"/>
        <v>0</v>
      </c>
      <c r="M6"/>
      <c r="N6"/>
      <c r="O6" s="201"/>
      <c r="P6" s="116"/>
      <c r="Q6"/>
      <c r="R6"/>
    </row>
    <row r="7" spans="2:18" s="3" customFormat="1" ht="18" customHeight="1" x14ac:dyDescent="0.3">
      <c r="B7" s="22">
        <f>'WTE by module and staff type'!B7</f>
        <v>3</v>
      </c>
      <c r="C7" s="30"/>
      <c r="D7" s="31">
        <f>'Time by staff type'!B60/60</f>
        <v>1.6666666666666666E-2</v>
      </c>
      <c r="E7" s="32">
        <f t="shared" si="0"/>
        <v>0</v>
      </c>
      <c r="F7" s="33">
        <f>E7/'key staffing variables'!$F$5</f>
        <v>0</v>
      </c>
      <c r="G7" s="33">
        <f>F7/'key staffing variables'!$F$13</f>
        <v>0</v>
      </c>
      <c r="H7" s="34">
        <f t="shared" si="1"/>
        <v>0</v>
      </c>
      <c r="I7" s="33">
        <f t="shared" si="2"/>
        <v>0</v>
      </c>
      <c r="J7" s="33">
        <f t="shared" si="3"/>
        <v>0</v>
      </c>
      <c r="K7" s="33">
        <f t="shared" si="4"/>
        <v>0</v>
      </c>
      <c r="M7"/>
      <c r="N7"/>
      <c r="O7" s="201"/>
      <c r="P7" s="116"/>
      <c r="Q7"/>
      <c r="R7"/>
    </row>
    <row r="8" spans="2:18" s="3" customFormat="1" ht="18" customHeight="1" x14ac:dyDescent="0.3">
      <c r="B8" s="22">
        <f>'WTE by module and staff type'!B8</f>
        <v>4</v>
      </c>
      <c r="C8" s="30"/>
      <c r="D8" s="31">
        <f>'Time by staff type'!B80/60</f>
        <v>1.6666666666666666E-2</v>
      </c>
      <c r="E8" s="32">
        <f t="shared" si="0"/>
        <v>0</v>
      </c>
      <c r="F8" s="33">
        <f>E8/'key staffing variables'!$F$5</f>
        <v>0</v>
      </c>
      <c r="G8" s="33">
        <f>F8/'key staffing variables'!$F$13</f>
        <v>0</v>
      </c>
      <c r="H8" s="34">
        <f t="shared" si="1"/>
        <v>0</v>
      </c>
      <c r="I8" s="33">
        <f t="shared" si="2"/>
        <v>0</v>
      </c>
      <c r="J8" s="33">
        <f t="shared" si="3"/>
        <v>0</v>
      </c>
      <c r="K8" s="33">
        <f t="shared" si="4"/>
        <v>0</v>
      </c>
      <c r="M8"/>
      <c r="N8"/>
      <c r="O8" s="201"/>
      <c r="P8" s="116"/>
      <c r="Q8"/>
      <c r="R8"/>
    </row>
    <row r="9" spans="2:18" s="3" customFormat="1" ht="18" customHeight="1" x14ac:dyDescent="0.3">
      <c r="B9" s="22">
        <f>'WTE by module and staff type'!B9</f>
        <v>5</v>
      </c>
      <c r="C9" s="30"/>
      <c r="D9" s="31">
        <f>'Time by staff type'!B100/60</f>
        <v>1.6666666666666666E-2</v>
      </c>
      <c r="E9" s="32">
        <f t="shared" si="0"/>
        <v>0</v>
      </c>
      <c r="F9" s="33">
        <f>E9/'key staffing variables'!$F$5</f>
        <v>0</v>
      </c>
      <c r="G9" s="33">
        <f>F9/'key staffing variables'!$F$13</f>
        <v>0</v>
      </c>
      <c r="H9" s="34">
        <f t="shared" si="1"/>
        <v>0</v>
      </c>
      <c r="I9" s="33">
        <f t="shared" si="2"/>
        <v>0</v>
      </c>
      <c r="J9" s="33">
        <f t="shared" si="3"/>
        <v>0</v>
      </c>
      <c r="K9" s="33">
        <f t="shared" si="4"/>
        <v>0</v>
      </c>
      <c r="M9"/>
      <c r="N9"/>
      <c r="O9" s="201"/>
      <c r="P9" s="116"/>
      <c r="Q9"/>
      <c r="R9"/>
    </row>
    <row r="10" spans="2:18" s="3" customFormat="1" ht="18" customHeight="1" x14ac:dyDescent="0.3">
      <c r="B10" s="22">
        <f>'WTE by module and staff type'!B10</f>
        <v>6</v>
      </c>
      <c r="C10" s="30"/>
      <c r="D10" s="31">
        <f>'Time by staff type'!B120/60</f>
        <v>1.6666666666666666E-2</v>
      </c>
      <c r="E10" s="32">
        <f t="shared" si="0"/>
        <v>0</v>
      </c>
      <c r="F10" s="33">
        <f>E10/'key staffing variables'!$F$5</f>
        <v>0</v>
      </c>
      <c r="G10" s="33">
        <f>F10/'key staffing variables'!$F$13</f>
        <v>0</v>
      </c>
      <c r="H10" s="34">
        <f t="shared" si="1"/>
        <v>0</v>
      </c>
      <c r="I10" s="33">
        <f t="shared" si="2"/>
        <v>0</v>
      </c>
      <c r="J10" s="33">
        <f t="shared" si="3"/>
        <v>0</v>
      </c>
      <c r="K10" s="33">
        <f t="shared" si="4"/>
        <v>0</v>
      </c>
      <c r="M10"/>
      <c r="N10"/>
      <c r="O10" s="201"/>
      <c r="P10" s="116"/>
      <c r="Q10"/>
      <c r="R10"/>
    </row>
    <row r="11" spans="2:18" s="3" customFormat="1" ht="18" customHeight="1" x14ac:dyDescent="0.3">
      <c r="B11" s="22">
        <f>'WTE by module and staff type'!B11</f>
        <v>7</v>
      </c>
      <c r="C11" s="30"/>
      <c r="D11" s="31">
        <f>'Time by staff type'!B140/60</f>
        <v>1.6666666666666666E-2</v>
      </c>
      <c r="E11" s="32">
        <f t="shared" si="0"/>
        <v>0</v>
      </c>
      <c r="F11" s="33">
        <f>E11/'key staffing variables'!$F$5</f>
        <v>0</v>
      </c>
      <c r="G11" s="33">
        <f>F11/'key staffing variables'!$F$13</f>
        <v>0</v>
      </c>
      <c r="H11" s="34">
        <f t="shared" si="1"/>
        <v>0</v>
      </c>
      <c r="I11" s="33">
        <f t="shared" si="2"/>
        <v>0</v>
      </c>
      <c r="J11" s="33">
        <f t="shared" si="3"/>
        <v>0</v>
      </c>
      <c r="K11" s="33">
        <f t="shared" si="4"/>
        <v>0</v>
      </c>
      <c r="M11"/>
      <c r="N11"/>
      <c r="O11" s="201"/>
      <c r="P11" s="116"/>
      <c r="Q11"/>
      <c r="R11"/>
    </row>
    <row r="12" spans="2:18" s="3" customFormat="1" ht="18" customHeight="1" x14ac:dyDescent="0.3">
      <c r="B12" s="22">
        <f>'WTE by module and staff type'!B12</f>
        <v>8</v>
      </c>
      <c r="C12" s="30"/>
      <c r="D12" s="31">
        <f>'Time by staff type'!B160/60</f>
        <v>1.6666666666666666E-2</v>
      </c>
      <c r="E12" s="32">
        <f t="shared" si="0"/>
        <v>0</v>
      </c>
      <c r="F12" s="33">
        <f>E12/'key staffing variables'!$F$5</f>
        <v>0</v>
      </c>
      <c r="G12" s="33">
        <f>F12/'key staffing variables'!$F$13</f>
        <v>0</v>
      </c>
      <c r="H12" s="34">
        <f t="shared" si="1"/>
        <v>0</v>
      </c>
      <c r="I12" s="33">
        <f t="shared" si="2"/>
        <v>0</v>
      </c>
      <c r="J12" s="33">
        <f t="shared" si="3"/>
        <v>0</v>
      </c>
      <c r="K12" s="33">
        <f t="shared" si="4"/>
        <v>0</v>
      </c>
      <c r="M12"/>
      <c r="N12"/>
      <c r="O12" s="201"/>
      <c r="P12" s="116"/>
      <c r="Q12"/>
      <c r="R12"/>
    </row>
    <row r="13" spans="2:18" s="3" customFormat="1" ht="18" customHeight="1" x14ac:dyDescent="0.3">
      <c r="B13" s="22">
        <f>'WTE by module and staff type'!B13</f>
        <v>9</v>
      </c>
      <c r="C13" s="30"/>
      <c r="D13" s="31">
        <f>'Time by staff type'!B180/60</f>
        <v>1.6666666666666666E-2</v>
      </c>
      <c r="E13" s="32">
        <f t="shared" si="0"/>
        <v>0</v>
      </c>
      <c r="F13" s="33">
        <f>E13/'key staffing variables'!$F$5</f>
        <v>0</v>
      </c>
      <c r="G13" s="33">
        <f>F13/'key staffing variables'!$F$13</f>
        <v>0</v>
      </c>
      <c r="H13" s="34">
        <f t="shared" si="1"/>
        <v>0</v>
      </c>
      <c r="I13" s="33">
        <f t="shared" si="2"/>
        <v>0</v>
      </c>
      <c r="J13" s="33">
        <f t="shared" si="3"/>
        <v>0</v>
      </c>
      <c r="K13" s="33">
        <f t="shared" si="4"/>
        <v>0</v>
      </c>
      <c r="M13"/>
      <c r="N13"/>
      <c r="O13" s="201"/>
      <c r="P13" s="116"/>
      <c r="Q13"/>
      <c r="R13"/>
    </row>
    <row r="14" spans="2:18" s="3" customFormat="1" ht="18" customHeight="1" x14ac:dyDescent="0.3">
      <c r="B14" s="22">
        <f>'WTE by module and staff type'!B14</f>
        <v>8</v>
      </c>
      <c r="C14" s="30"/>
      <c r="D14" s="31">
        <f>'Time by staff type'!B200/60</f>
        <v>1.6666666666666666E-2</v>
      </c>
      <c r="E14" s="32">
        <f t="shared" si="0"/>
        <v>0</v>
      </c>
      <c r="F14" s="33">
        <f>E14/'key staffing variables'!$F$5</f>
        <v>0</v>
      </c>
      <c r="G14" s="33">
        <f>F14/'key staffing variables'!$F$13</f>
        <v>0</v>
      </c>
      <c r="H14" s="34">
        <f t="shared" si="1"/>
        <v>0</v>
      </c>
      <c r="I14" s="33">
        <f t="shared" si="2"/>
        <v>0</v>
      </c>
      <c r="J14" s="33">
        <f t="shared" si="3"/>
        <v>0</v>
      </c>
      <c r="K14" s="33">
        <f t="shared" si="4"/>
        <v>0</v>
      </c>
      <c r="M14"/>
      <c r="N14"/>
      <c r="O14" s="201"/>
      <c r="P14" s="116"/>
      <c r="Q14"/>
      <c r="R14"/>
    </row>
    <row r="15" spans="2:18" s="3" customFormat="1" ht="18" customHeight="1" x14ac:dyDescent="0.3">
      <c r="B15" s="22">
        <f>'WTE by module and staff type'!B15</f>
        <v>10</v>
      </c>
      <c r="C15" s="30"/>
      <c r="D15" s="31">
        <f>'Time by staff type'!B220/60</f>
        <v>1.6666666666666666E-2</v>
      </c>
      <c r="E15" s="32">
        <f t="shared" si="0"/>
        <v>0</v>
      </c>
      <c r="F15" s="33">
        <f>E15/'key staffing variables'!$F$5</f>
        <v>0</v>
      </c>
      <c r="G15" s="33">
        <f>F15/'key staffing variables'!$F$13</f>
        <v>0</v>
      </c>
      <c r="H15" s="34">
        <f t="shared" si="1"/>
        <v>0</v>
      </c>
      <c r="I15" s="33">
        <f t="shared" si="2"/>
        <v>0</v>
      </c>
      <c r="J15" s="33">
        <f t="shared" si="3"/>
        <v>0</v>
      </c>
      <c r="K15" s="33">
        <f t="shared" si="4"/>
        <v>0</v>
      </c>
      <c r="M15"/>
      <c r="N15"/>
      <c r="O15" s="201"/>
      <c r="P15" s="116"/>
      <c r="Q15"/>
      <c r="R15"/>
    </row>
    <row r="16" spans="2:18" s="3" customFormat="1" ht="18" customHeight="1" x14ac:dyDescent="0.3">
      <c r="B16" s="22">
        <f>'WTE by module and staff type'!B16</f>
        <v>10</v>
      </c>
      <c r="C16" s="30"/>
      <c r="D16" s="31">
        <f>'Time by staff type'!B240/60</f>
        <v>1.6666666666666666E-2</v>
      </c>
      <c r="E16" s="32">
        <f t="shared" si="0"/>
        <v>0</v>
      </c>
      <c r="F16" s="33">
        <f>E16/'key staffing variables'!$F$5</f>
        <v>0</v>
      </c>
      <c r="G16" s="33">
        <f>F16/'key staffing variables'!$F$13</f>
        <v>0</v>
      </c>
      <c r="H16" s="34">
        <f t="shared" si="1"/>
        <v>0</v>
      </c>
      <c r="I16" s="33">
        <f t="shared" si="2"/>
        <v>0</v>
      </c>
      <c r="J16" s="33">
        <f t="shared" si="3"/>
        <v>0</v>
      </c>
      <c r="K16" s="33">
        <f t="shared" si="4"/>
        <v>0</v>
      </c>
      <c r="M16"/>
      <c r="N16"/>
      <c r="O16" s="201"/>
      <c r="P16" s="116"/>
      <c r="Q16"/>
      <c r="R16"/>
    </row>
    <row r="17" spans="2:18" s="3" customFormat="1" ht="18" customHeight="1" x14ac:dyDescent="0.3">
      <c r="B17" s="22">
        <f>'WTE by module and staff type'!B17</f>
        <v>11</v>
      </c>
      <c r="C17" s="30"/>
      <c r="D17" s="31">
        <f>'Time by staff type'!B260/60</f>
        <v>1.6666666666666666E-2</v>
      </c>
      <c r="E17" s="32">
        <f t="shared" si="0"/>
        <v>0</v>
      </c>
      <c r="F17" s="33">
        <f>E17/'key staffing variables'!$F$5</f>
        <v>0</v>
      </c>
      <c r="G17" s="33">
        <f>F17/'key staffing variables'!$F$13</f>
        <v>0</v>
      </c>
      <c r="H17" s="34">
        <f t="shared" si="1"/>
        <v>0</v>
      </c>
      <c r="I17" s="33">
        <f t="shared" si="2"/>
        <v>0</v>
      </c>
      <c r="J17" s="33">
        <f t="shared" si="3"/>
        <v>0</v>
      </c>
      <c r="K17" s="33">
        <f t="shared" si="4"/>
        <v>0</v>
      </c>
      <c r="M17"/>
      <c r="N17"/>
      <c r="O17" s="201"/>
      <c r="P17" s="116"/>
      <c r="Q17"/>
      <c r="R17"/>
    </row>
    <row r="18" spans="2:18" s="3" customFormat="1" ht="18" customHeight="1" x14ac:dyDescent="0.3">
      <c r="B18" s="22">
        <f>'WTE by module and staff type'!B18</f>
        <v>12</v>
      </c>
      <c r="C18" s="30"/>
      <c r="D18" s="31">
        <f>'Time by staff type'!B280/60</f>
        <v>1.6666666666666666E-2</v>
      </c>
      <c r="E18" s="32">
        <f t="shared" si="0"/>
        <v>0</v>
      </c>
      <c r="F18" s="33">
        <f>E18/'key staffing variables'!$F$5</f>
        <v>0</v>
      </c>
      <c r="G18" s="33">
        <f>F18/'key staffing variables'!$F$13</f>
        <v>0</v>
      </c>
      <c r="H18" s="34">
        <f t="shared" si="1"/>
        <v>0</v>
      </c>
      <c r="I18" s="33">
        <f t="shared" si="2"/>
        <v>0</v>
      </c>
      <c r="J18" s="33">
        <f t="shared" si="3"/>
        <v>0</v>
      </c>
      <c r="K18" s="33">
        <f t="shared" si="4"/>
        <v>0</v>
      </c>
      <c r="M18"/>
      <c r="N18"/>
      <c r="O18" s="201"/>
      <c r="P18" s="116"/>
      <c r="Q18"/>
      <c r="R18"/>
    </row>
    <row r="19" spans="2:18" s="3" customFormat="1" ht="18" customHeight="1" x14ac:dyDescent="0.3">
      <c r="B19" s="22"/>
      <c r="C19" s="30"/>
      <c r="D19" s="31"/>
      <c r="E19" s="32"/>
      <c r="F19" s="33"/>
      <c r="G19" s="33"/>
      <c r="H19" s="34"/>
      <c r="I19" s="33"/>
      <c r="J19" s="33"/>
      <c r="K19" s="33"/>
      <c r="M19"/>
      <c r="N19"/>
      <c r="O19" s="201"/>
      <c r="P19" s="116"/>
      <c r="Q19"/>
      <c r="R19"/>
    </row>
    <row r="20" spans="2:18" s="3" customFormat="1" ht="18" customHeight="1" x14ac:dyDescent="0.3">
      <c r="B20" s="22"/>
      <c r="C20" s="30"/>
      <c r="D20" s="31"/>
      <c r="E20" s="32"/>
      <c r="F20" s="33"/>
      <c r="G20" s="33"/>
      <c r="H20" s="34"/>
      <c r="I20" s="33"/>
      <c r="J20" s="33"/>
      <c r="K20" s="33"/>
      <c r="M20"/>
      <c r="N20"/>
      <c r="O20" s="201"/>
      <c r="P20" s="116"/>
      <c r="Q20"/>
      <c r="R20"/>
    </row>
    <row r="21" spans="2:18" s="3" customFormat="1" ht="18" customHeight="1" x14ac:dyDescent="0.3">
      <c r="B21" s="22"/>
      <c r="C21" s="30"/>
      <c r="D21" s="31"/>
      <c r="E21" s="32"/>
      <c r="F21" s="33"/>
      <c r="G21" s="33"/>
      <c r="H21" s="34"/>
      <c r="I21" s="33"/>
      <c r="J21" s="33"/>
      <c r="K21" s="33"/>
      <c r="M21"/>
      <c r="N21"/>
      <c r="O21" s="201"/>
      <c r="P21" s="116"/>
      <c r="Q21"/>
      <c r="R21"/>
    </row>
    <row r="22" spans="2:18" s="3" customFormat="1" ht="18" customHeight="1" x14ac:dyDescent="0.3">
      <c r="B22" s="22"/>
      <c r="C22" s="30"/>
      <c r="D22" s="31"/>
      <c r="E22" s="32"/>
      <c r="F22" s="33"/>
      <c r="G22" s="33"/>
      <c r="H22" s="34"/>
      <c r="I22" s="33"/>
      <c r="J22" s="33"/>
      <c r="K22" s="33"/>
      <c r="M22"/>
      <c r="N22"/>
      <c r="O22" s="201"/>
      <c r="P22" s="116"/>
      <c r="Q22"/>
      <c r="R22"/>
    </row>
    <row r="23" spans="2:18" s="3" customFormat="1" ht="18" customHeight="1" x14ac:dyDescent="0.3">
      <c r="B23" s="22"/>
      <c r="C23" s="30"/>
      <c r="D23" s="31"/>
      <c r="E23" s="32"/>
      <c r="F23" s="33"/>
      <c r="G23" s="33"/>
      <c r="H23" s="34"/>
      <c r="I23" s="33"/>
      <c r="J23" s="33"/>
      <c r="K23" s="33"/>
      <c r="M23"/>
      <c r="N23"/>
      <c r="O23" s="201"/>
      <c r="P23"/>
      <c r="Q23"/>
      <c r="R23"/>
    </row>
    <row r="24" spans="2:18" s="3" customFormat="1" ht="17.25" customHeight="1" x14ac:dyDescent="0.3">
      <c r="B24" s="26" t="s">
        <v>5</v>
      </c>
      <c r="C24" s="27">
        <f>SUM(C5:C23)</f>
        <v>0</v>
      </c>
      <c r="D24" s="28"/>
      <c r="E24" s="27">
        <f>SUM(E5:E23)</f>
        <v>0</v>
      </c>
      <c r="F24" s="27">
        <f>SUM(F5:F23)</f>
        <v>0</v>
      </c>
      <c r="G24" s="27">
        <f>SUM(G5:G23)</f>
        <v>0</v>
      </c>
      <c r="H24" s="117">
        <f>SUM(H5:H23)</f>
        <v>0</v>
      </c>
      <c r="J24" s="23"/>
      <c r="M24"/>
      <c r="N24"/>
      <c r="O24"/>
      <c r="P24"/>
      <c r="Q24"/>
      <c r="R24"/>
    </row>
    <row r="25" spans="2:18" ht="14.55" x14ac:dyDescent="0.35">
      <c r="I25"/>
      <c r="J25"/>
      <c r="K25"/>
    </row>
    <row r="26" spans="2:18" x14ac:dyDescent="0.3">
      <c r="I26"/>
      <c r="J26"/>
      <c r="K26"/>
    </row>
    <row r="27" spans="2:18" x14ac:dyDescent="0.3">
      <c r="B27" s="228" t="s">
        <v>165</v>
      </c>
      <c r="I27"/>
      <c r="J27"/>
      <c r="K27"/>
    </row>
    <row r="28" spans="2:18" ht="32.25" customHeight="1" x14ac:dyDescent="0.3">
      <c r="I28"/>
      <c r="J28"/>
      <c r="K28"/>
    </row>
    <row r="29" spans="2:18" ht="32.25" customHeight="1" x14ac:dyDescent="0.3"/>
    <row r="31" spans="2:18" ht="27.75" customHeight="1" x14ac:dyDescent="0.3"/>
    <row r="32" spans="2:18" ht="27.75" customHeight="1" x14ac:dyDescent="0.3"/>
    <row r="33" ht="27.75" customHeight="1" x14ac:dyDescent="0.3"/>
  </sheetData>
  <mergeCells count="2">
    <mergeCell ref="B2:H3"/>
    <mergeCell ref="I2:K3"/>
  </mergeCells>
  <dataValidations count="1">
    <dataValidation type="list" allowBlank="1" showInputMessage="1" showErrorMessage="1" sqref="I2:K3" xr:uid="{00000000-0002-0000-0500-000000000000}">
      <formula1>$B$43:$B$49</formula1>
    </dataValidation>
  </dataValidations>
  <pageMargins left="0.7" right="0.7" top="0.75" bottom="0.75" header="0.3" footer="0.3"/>
  <pageSetup paperSize="8" scale="92"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7F55C-813E-4292-A57B-EF97F3412A45}">
  <dimension ref="B1:X47"/>
  <sheetViews>
    <sheetView showGridLines="0" workbookViewId="0">
      <pane ySplit="1" topLeftCell="A20" activePane="bottomLeft" state="frozen"/>
      <selection pane="bottomLeft" activeCell="D26" sqref="D26"/>
    </sheetView>
  </sheetViews>
  <sheetFormatPr defaultRowHeight="14.4" x14ac:dyDescent="0.3"/>
  <cols>
    <col min="2" max="2" width="42.44140625" customWidth="1"/>
    <col min="13" max="13" width="8.88671875" customWidth="1"/>
    <col min="14" max="14" width="49.33203125" customWidth="1"/>
    <col min="16" max="16" width="11.109375" customWidth="1"/>
  </cols>
  <sheetData>
    <row r="1" spans="2:24" ht="18" x14ac:dyDescent="0.35">
      <c r="B1" s="36" t="str">
        <f>'Time by staff type'!A1</f>
        <v>Capacity required for ### (service, team, pathway)</v>
      </c>
    </row>
    <row r="2" spans="2:24" ht="15" thickBot="1" x14ac:dyDescent="0.35"/>
    <row r="3" spans="2:24" ht="29.4" thickBot="1" x14ac:dyDescent="0.35">
      <c r="B3" s="215" t="s">
        <v>141</v>
      </c>
      <c r="C3" s="196">
        <f>'Capacity Summary'!$C$24</f>
        <v>0</v>
      </c>
      <c r="D3" s="257" t="s">
        <v>150</v>
      </c>
      <c r="E3" s="257"/>
      <c r="F3" s="257"/>
      <c r="G3" s="257"/>
      <c r="H3" s="257"/>
      <c r="I3" s="257"/>
      <c r="J3" s="257"/>
      <c r="K3" s="257"/>
      <c r="L3" s="257"/>
      <c r="M3" s="158"/>
      <c r="N3" s="25"/>
      <c r="O3" s="171" t="s">
        <v>125</v>
      </c>
      <c r="P3" s="172">
        <f>'key staffing variables'!$F$5</f>
        <v>0.7</v>
      </c>
      <c r="Q3" s="173">
        <f>'key staffing variables'!$F$13</f>
        <v>0.79846153846153844</v>
      </c>
      <c r="R3" s="174"/>
      <c r="S3" s="174"/>
      <c r="T3" s="174"/>
      <c r="U3" s="174"/>
      <c r="V3" s="174"/>
      <c r="W3" s="174"/>
      <c r="X3" s="174"/>
    </row>
    <row r="4" spans="2:24" ht="57.6" x14ac:dyDescent="0.3">
      <c r="B4" s="216"/>
      <c r="C4" s="167" t="s">
        <v>147</v>
      </c>
      <c r="D4" s="229" t="str">
        <f>'Time by staff type'!C$3</f>
        <v>staff type 1</v>
      </c>
      <c r="E4" s="229" t="str">
        <f>'Time by staff type'!D$3</f>
        <v>staff type 2</v>
      </c>
      <c r="F4" s="229">
        <f>'Time by staff type'!E$3</f>
        <v>0</v>
      </c>
      <c r="G4" s="229">
        <f>'Time by staff type'!F$3</f>
        <v>0</v>
      </c>
      <c r="H4" s="229">
        <f>'Time by staff type'!G$3</f>
        <v>0</v>
      </c>
      <c r="I4" s="229">
        <f>'Time by staff type'!H$3</f>
        <v>0</v>
      </c>
      <c r="J4" s="229">
        <f>'Time by staff type'!I$3</f>
        <v>0</v>
      </c>
      <c r="K4" s="229">
        <f>'Time by staff type'!J$3</f>
        <v>0</v>
      </c>
      <c r="L4" s="229">
        <f>'Time by staff type'!K$3</f>
        <v>0</v>
      </c>
      <c r="M4" s="159"/>
      <c r="N4" s="218" t="s">
        <v>148</v>
      </c>
      <c r="O4" s="171" t="s">
        <v>126</v>
      </c>
      <c r="P4" s="175" t="s">
        <v>127</v>
      </c>
      <c r="Q4" s="176" t="s">
        <v>128</v>
      </c>
      <c r="R4" s="176" t="s">
        <v>139</v>
      </c>
      <c r="S4" s="174"/>
      <c r="T4" s="174"/>
      <c r="U4" s="174"/>
      <c r="V4" s="174"/>
      <c r="W4" s="174"/>
      <c r="X4" s="174"/>
    </row>
    <row r="5" spans="2:24" x14ac:dyDescent="0.3">
      <c r="B5" s="216" t="str">
        <f>'Time by staff type'!A3</f>
        <v>module 1</v>
      </c>
      <c r="C5" s="156">
        <f>'Capacity Summary'!C5</f>
        <v>0</v>
      </c>
      <c r="D5" s="156">
        <f>'Capacity Summary'!$E5*'Time by staff type'!C$21</f>
        <v>0</v>
      </c>
      <c r="E5" s="156">
        <f>'Capacity Summary'!$E5*'Time by staff type'!D$21</f>
        <v>0</v>
      </c>
      <c r="F5" s="156">
        <f>'Capacity Summary'!$E5*'Time by staff type'!E$21</f>
        <v>0</v>
      </c>
      <c r="G5" s="156">
        <f>'Capacity Summary'!$E5*'Time by staff type'!F$21</f>
        <v>0</v>
      </c>
      <c r="H5" s="156">
        <f>'Capacity Summary'!$E5*'Time by staff type'!G$21</f>
        <v>0</v>
      </c>
      <c r="I5" s="156">
        <f>'Capacity Summary'!$E5*'Time by staff type'!H$21</f>
        <v>0</v>
      </c>
      <c r="J5" s="156">
        <f>'Capacity Summary'!$E5*'Time by staff type'!I$21</f>
        <v>0</v>
      </c>
      <c r="K5" s="156">
        <f>'Capacity Summary'!$E5*'Time by staff type'!J$21</f>
        <v>0</v>
      </c>
      <c r="L5" s="156">
        <f>'Capacity Summary'!$E5*'Time by staff type'!K$21</f>
        <v>0</v>
      </c>
      <c r="M5" s="160"/>
      <c r="N5" s="25"/>
      <c r="O5" s="177">
        <f t="shared" ref="O5:O18" si="0">SUM(D5:L5)</f>
        <v>0</v>
      </c>
      <c r="P5" s="193">
        <f t="shared" ref="P5:P18" si="1">O5/$P$3</f>
        <v>0</v>
      </c>
      <c r="Q5" s="194">
        <f t="shared" ref="Q5:Q18" si="2">P5/$Q$3</f>
        <v>0</v>
      </c>
      <c r="R5" s="194">
        <f t="shared" ref="R5:R18" si="3">Q5/37.5/52</f>
        <v>0</v>
      </c>
      <c r="S5" s="194"/>
      <c r="T5" s="174"/>
      <c r="U5" s="174"/>
      <c r="V5" s="174"/>
      <c r="W5" s="174"/>
      <c r="X5" s="174"/>
    </row>
    <row r="6" spans="2:24" x14ac:dyDescent="0.3">
      <c r="B6" s="216">
        <f>'Time by staff type'!A23</f>
        <v>2</v>
      </c>
      <c r="C6" s="156">
        <f>'Capacity Summary'!C6</f>
        <v>0</v>
      </c>
      <c r="D6" s="156">
        <f>'Capacity Summary'!$E6*'Time by staff type'!C$41</f>
        <v>0</v>
      </c>
      <c r="E6" s="156">
        <f>'Capacity Summary'!$E6*'Time by staff type'!D$41</f>
        <v>0</v>
      </c>
      <c r="F6" s="156">
        <f>'Capacity Summary'!$E6*'Time by staff type'!E$41</f>
        <v>0</v>
      </c>
      <c r="G6" s="156">
        <f>'Capacity Summary'!$E6*'Time by staff type'!F$41</f>
        <v>0</v>
      </c>
      <c r="H6" s="156">
        <f>'Capacity Summary'!$E6*'Time by staff type'!G$41</f>
        <v>0</v>
      </c>
      <c r="I6" s="156">
        <f>'Capacity Summary'!$E6*'Time by staff type'!H$41</f>
        <v>0</v>
      </c>
      <c r="J6" s="156">
        <f>'Capacity Summary'!$E6*'Time by staff type'!I$41</f>
        <v>0</v>
      </c>
      <c r="K6" s="156">
        <f>'Capacity Summary'!$E6*'Time by staff type'!J$41</f>
        <v>0</v>
      </c>
      <c r="L6" s="156">
        <f>'Capacity Summary'!$E6*'Time by staff type'!K$41</f>
        <v>0</v>
      </c>
      <c r="M6" s="160"/>
      <c r="N6" s="25"/>
      <c r="O6" s="177">
        <f t="shared" si="0"/>
        <v>0</v>
      </c>
      <c r="P6" s="193">
        <f t="shared" si="1"/>
        <v>0</v>
      </c>
      <c r="Q6" s="194">
        <f t="shared" si="2"/>
        <v>0</v>
      </c>
      <c r="R6" s="194">
        <f t="shared" si="3"/>
        <v>0</v>
      </c>
      <c r="S6" s="194"/>
      <c r="T6" s="174"/>
      <c r="U6" s="174"/>
      <c r="V6" s="174"/>
      <c r="W6" s="174"/>
      <c r="X6" s="174"/>
    </row>
    <row r="7" spans="2:24" x14ac:dyDescent="0.3">
      <c r="B7" s="216">
        <f>'Time by staff type'!A43</f>
        <v>3</v>
      </c>
      <c r="C7" s="156">
        <f>'Capacity Summary'!C7</f>
        <v>0</v>
      </c>
      <c r="D7" s="156">
        <f>'Capacity Summary'!$E7*'Time by staff type'!C$61</f>
        <v>0</v>
      </c>
      <c r="E7" s="156">
        <f>'Capacity Summary'!$E7*'Time by staff type'!D$61</f>
        <v>0</v>
      </c>
      <c r="F7" s="156">
        <f>'Capacity Summary'!$E7*'Time by staff type'!E$61</f>
        <v>0</v>
      </c>
      <c r="G7" s="156">
        <f>'Capacity Summary'!$E7*'Time by staff type'!F$61</f>
        <v>0</v>
      </c>
      <c r="H7" s="156">
        <f>'Capacity Summary'!$E7*'Time by staff type'!G$61</f>
        <v>0</v>
      </c>
      <c r="I7" s="156">
        <f>'Capacity Summary'!$E7*'Time by staff type'!H$61</f>
        <v>0</v>
      </c>
      <c r="J7" s="156">
        <f>'Capacity Summary'!$E7*'Time by staff type'!I$61</f>
        <v>0</v>
      </c>
      <c r="K7" s="156">
        <f>'Capacity Summary'!$E7*'Time by staff type'!J$61</f>
        <v>0</v>
      </c>
      <c r="L7" s="156">
        <f>'Capacity Summary'!$E7*'Time by staff type'!K$61</f>
        <v>0</v>
      </c>
      <c r="M7" s="160"/>
      <c r="N7" s="25"/>
      <c r="O7" s="177">
        <f t="shared" si="0"/>
        <v>0</v>
      </c>
      <c r="P7" s="193">
        <f t="shared" si="1"/>
        <v>0</v>
      </c>
      <c r="Q7" s="194">
        <f t="shared" si="2"/>
        <v>0</v>
      </c>
      <c r="R7" s="194">
        <f t="shared" si="3"/>
        <v>0</v>
      </c>
      <c r="S7" s="194"/>
      <c r="T7" s="174"/>
      <c r="U7" s="174"/>
      <c r="V7" s="174"/>
      <c r="W7" s="174"/>
      <c r="X7" s="174"/>
    </row>
    <row r="8" spans="2:24" x14ac:dyDescent="0.3">
      <c r="B8" s="216">
        <f>'Time by staff type'!A63</f>
        <v>4</v>
      </c>
      <c r="C8" s="156">
        <f>'Capacity Summary'!C8</f>
        <v>0</v>
      </c>
      <c r="D8" s="156">
        <f>'Capacity Summary'!$E8*'Time by staff type'!C$81</f>
        <v>0</v>
      </c>
      <c r="E8" s="156">
        <f>'Capacity Summary'!$E8*'Time by staff type'!D$81</f>
        <v>0</v>
      </c>
      <c r="F8" s="156">
        <f>'Capacity Summary'!$E8*'Time by staff type'!E$81</f>
        <v>0</v>
      </c>
      <c r="G8" s="156">
        <f>'Capacity Summary'!$E8*'Time by staff type'!F$81</f>
        <v>0</v>
      </c>
      <c r="H8" s="156">
        <f>'Capacity Summary'!$E8*'Time by staff type'!G$81</f>
        <v>0</v>
      </c>
      <c r="I8" s="156">
        <f>'Capacity Summary'!$E8*'Time by staff type'!H$81</f>
        <v>0</v>
      </c>
      <c r="J8" s="156">
        <f>'Capacity Summary'!$E8*'Time by staff type'!I$81</f>
        <v>0</v>
      </c>
      <c r="K8" s="156">
        <f>'Capacity Summary'!$E8*'Time by staff type'!J$81</f>
        <v>0</v>
      </c>
      <c r="L8" s="156">
        <f>'Capacity Summary'!$E8*'Time by staff type'!K$81</f>
        <v>0</v>
      </c>
      <c r="M8" s="160"/>
      <c r="N8" s="25"/>
      <c r="O8" s="177">
        <f t="shared" si="0"/>
        <v>0</v>
      </c>
      <c r="P8" s="193">
        <f t="shared" si="1"/>
        <v>0</v>
      </c>
      <c r="Q8" s="194">
        <f t="shared" si="2"/>
        <v>0</v>
      </c>
      <c r="R8" s="194">
        <f t="shared" si="3"/>
        <v>0</v>
      </c>
      <c r="S8" s="194"/>
      <c r="T8" s="174"/>
      <c r="U8" s="174"/>
      <c r="V8" s="174"/>
      <c r="W8" s="174"/>
      <c r="X8" s="174"/>
    </row>
    <row r="9" spans="2:24" x14ac:dyDescent="0.3">
      <c r="B9" s="216">
        <f>'Time by staff type'!A83</f>
        <v>5</v>
      </c>
      <c r="C9" s="156">
        <f>'Capacity Summary'!C9</f>
        <v>0</v>
      </c>
      <c r="D9" s="156">
        <f>'Capacity Summary'!$E9*'Time by staff type'!C$101</f>
        <v>0</v>
      </c>
      <c r="E9" s="156">
        <f>'Capacity Summary'!$E9*'Time by staff type'!D$101</f>
        <v>0</v>
      </c>
      <c r="F9" s="156">
        <f>'Capacity Summary'!$E9*'Time by staff type'!E$101</f>
        <v>0</v>
      </c>
      <c r="G9" s="156">
        <f>'Capacity Summary'!$E9*'Time by staff type'!F$101</f>
        <v>0</v>
      </c>
      <c r="H9" s="156">
        <f>'Capacity Summary'!$E9*'Time by staff type'!G$101</f>
        <v>0</v>
      </c>
      <c r="I9" s="156">
        <f>'Capacity Summary'!$E9*'Time by staff type'!H$101</f>
        <v>0</v>
      </c>
      <c r="J9" s="156">
        <f>'Capacity Summary'!$E9*'Time by staff type'!I$101</f>
        <v>0</v>
      </c>
      <c r="K9" s="156">
        <f>'Capacity Summary'!$E9*'Time by staff type'!J$101</f>
        <v>0</v>
      </c>
      <c r="L9" s="156">
        <f>'Capacity Summary'!$E9*'Time by staff type'!K$101</f>
        <v>0</v>
      </c>
      <c r="M9" s="160"/>
      <c r="N9" s="25"/>
      <c r="O9" s="177">
        <f t="shared" si="0"/>
        <v>0</v>
      </c>
      <c r="P9" s="193">
        <f t="shared" si="1"/>
        <v>0</v>
      </c>
      <c r="Q9" s="194">
        <f t="shared" si="2"/>
        <v>0</v>
      </c>
      <c r="R9" s="194">
        <f t="shared" si="3"/>
        <v>0</v>
      </c>
      <c r="S9" s="194"/>
      <c r="T9" s="174"/>
      <c r="U9" s="174"/>
      <c r="V9" s="174"/>
      <c r="W9" s="174"/>
      <c r="X9" s="174"/>
    </row>
    <row r="10" spans="2:24" x14ac:dyDescent="0.3">
      <c r="B10" s="216">
        <f>'Time by staff type'!A103</f>
        <v>6</v>
      </c>
      <c r="C10" s="156">
        <f>'Capacity Summary'!C10</f>
        <v>0</v>
      </c>
      <c r="D10" s="156">
        <f>'Capacity Summary'!$E10*'Time by staff type'!C$121</f>
        <v>0</v>
      </c>
      <c r="E10" s="156">
        <f>'Capacity Summary'!$E10*'Time by staff type'!D$121</f>
        <v>0</v>
      </c>
      <c r="F10" s="156">
        <f>'Capacity Summary'!$E10*'Time by staff type'!E$121</f>
        <v>0</v>
      </c>
      <c r="G10" s="156">
        <f>'Capacity Summary'!$E10*'Time by staff type'!F$121</f>
        <v>0</v>
      </c>
      <c r="H10" s="156">
        <f>'Capacity Summary'!$E10*'Time by staff type'!G$121</f>
        <v>0</v>
      </c>
      <c r="I10" s="156">
        <f>'Capacity Summary'!$E10*'Time by staff type'!H$121</f>
        <v>0</v>
      </c>
      <c r="J10" s="156">
        <f>'Capacity Summary'!$E10*'Time by staff type'!I$121</f>
        <v>0</v>
      </c>
      <c r="K10" s="156">
        <f>'Capacity Summary'!$E10*'Time by staff type'!J$121</f>
        <v>0</v>
      </c>
      <c r="L10" s="156">
        <f>'Capacity Summary'!$E10*'Time by staff type'!K$121</f>
        <v>0</v>
      </c>
      <c r="M10" s="160"/>
      <c r="N10" s="25"/>
      <c r="O10" s="177">
        <f t="shared" si="0"/>
        <v>0</v>
      </c>
      <c r="P10" s="193">
        <f t="shared" si="1"/>
        <v>0</v>
      </c>
      <c r="Q10" s="194">
        <f t="shared" si="2"/>
        <v>0</v>
      </c>
      <c r="R10" s="194">
        <f t="shared" si="3"/>
        <v>0</v>
      </c>
      <c r="S10" s="194"/>
      <c r="T10" s="174"/>
      <c r="U10" s="174"/>
      <c r="V10" s="174"/>
      <c r="W10" s="174"/>
      <c r="X10" s="174"/>
    </row>
    <row r="11" spans="2:24" x14ac:dyDescent="0.3">
      <c r="B11" s="216">
        <f>'Time by staff type'!A123</f>
        <v>7</v>
      </c>
      <c r="C11" s="156">
        <f>'Capacity Summary'!C11</f>
        <v>0</v>
      </c>
      <c r="D11" s="156">
        <f>'Capacity Summary'!$E11*'Time by staff type'!C$141</f>
        <v>0</v>
      </c>
      <c r="E11" s="156">
        <f>'Capacity Summary'!$E11*'Time by staff type'!D$141</f>
        <v>0</v>
      </c>
      <c r="F11" s="156">
        <f>'Capacity Summary'!$E11*'Time by staff type'!E$141</f>
        <v>0</v>
      </c>
      <c r="G11" s="156">
        <f>'Capacity Summary'!$E11*'Time by staff type'!F$141</f>
        <v>0</v>
      </c>
      <c r="H11" s="156">
        <f>'Capacity Summary'!$E11*'Time by staff type'!G$141</f>
        <v>0</v>
      </c>
      <c r="I11" s="156">
        <f>'Capacity Summary'!$E11*'Time by staff type'!H$141</f>
        <v>0</v>
      </c>
      <c r="J11" s="156">
        <f>'Capacity Summary'!$E11*'Time by staff type'!I$141</f>
        <v>0</v>
      </c>
      <c r="K11" s="156">
        <f>'Capacity Summary'!$E11*'Time by staff type'!J$141</f>
        <v>0</v>
      </c>
      <c r="L11" s="156">
        <f>'Capacity Summary'!$E11*'Time by staff type'!K$141</f>
        <v>0</v>
      </c>
      <c r="M11" s="160"/>
      <c r="N11" s="25"/>
      <c r="O11" s="177">
        <f t="shared" si="0"/>
        <v>0</v>
      </c>
      <c r="P11" s="193">
        <f t="shared" si="1"/>
        <v>0</v>
      </c>
      <c r="Q11" s="194">
        <f t="shared" si="2"/>
        <v>0</v>
      </c>
      <c r="R11" s="194">
        <f t="shared" si="3"/>
        <v>0</v>
      </c>
      <c r="S11" s="194"/>
      <c r="T11" s="174"/>
      <c r="U11" s="174"/>
      <c r="V11" s="174"/>
      <c r="W11" s="174"/>
      <c r="X11" s="174"/>
    </row>
    <row r="12" spans="2:24" x14ac:dyDescent="0.3">
      <c r="B12" s="216">
        <f>'Time by staff type'!A143</f>
        <v>8</v>
      </c>
      <c r="C12" s="156">
        <f>'Capacity Summary'!C12</f>
        <v>0</v>
      </c>
      <c r="D12" s="156">
        <f>'Capacity Summary'!$E12*'Time by staff type'!C$161</f>
        <v>0</v>
      </c>
      <c r="E12" s="156">
        <f>'Capacity Summary'!$E12*'Time by staff type'!D$161</f>
        <v>0</v>
      </c>
      <c r="F12" s="156">
        <f>'Capacity Summary'!$E12*'Time by staff type'!E$161</f>
        <v>0</v>
      </c>
      <c r="G12" s="156">
        <f>'Capacity Summary'!$E12*'Time by staff type'!F$161</f>
        <v>0</v>
      </c>
      <c r="H12" s="156">
        <f>'Capacity Summary'!$E12*'Time by staff type'!G$161</f>
        <v>0</v>
      </c>
      <c r="I12" s="156">
        <f>'Capacity Summary'!$E12*'Time by staff type'!H$161</f>
        <v>0</v>
      </c>
      <c r="J12" s="156">
        <f>'Capacity Summary'!$E12*'Time by staff type'!I$161</f>
        <v>0</v>
      </c>
      <c r="K12" s="156">
        <f>'Capacity Summary'!$E12*'Time by staff type'!J$161</f>
        <v>0</v>
      </c>
      <c r="L12" s="156">
        <f>'Capacity Summary'!$E12*'Time by staff type'!K$161</f>
        <v>0</v>
      </c>
      <c r="M12" s="160"/>
      <c r="N12" s="25"/>
      <c r="O12" s="177">
        <f t="shared" si="0"/>
        <v>0</v>
      </c>
      <c r="P12" s="193">
        <f t="shared" si="1"/>
        <v>0</v>
      </c>
      <c r="Q12" s="194">
        <f t="shared" si="2"/>
        <v>0</v>
      </c>
      <c r="R12" s="194">
        <f t="shared" si="3"/>
        <v>0</v>
      </c>
      <c r="S12" s="194"/>
      <c r="T12" s="174"/>
      <c r="U12" s="174"/>
      <c r="V12" s="174"/>
      <c r="W12" s="174"/>
      <c r="X12" s="174"/>
    </row>
    <row r="13" spans="2:24" x14ac:dyDescent="0.3">
      <c r="B13" s="216">
        <f>'Time by staff type'!A163</f>
        <v>9</v>
      </c>
      <c r="C13" s="156">
        <f>'Capacity Summary'!C13</f>
        <v>0</v>
      </c>
      <c r="D13" s="156">
        <f>'Capacity Summary'!$E13*'Time by staff type'!C$181</f>
        <v>0</v>
      </c>
      <c r="E13" s="156">
        <f>'Capacity Summary'!$E13*'Time by staff type'!D$181</f>
        <v>0</v>
      </c>
      <c r="F13" s="156">
        <f>'Capacity Summary'!$E13*'Time by staff type'!E$181</f>
        <v>0</v>
      </c>
      <c r="G13" s="156">
        <f>'Capacity Summary'!$E13*'Time by staff type'!F$181</f>
        <v>0</v>
      </c>
      <c r="H13" s="156">
        <f>'Capacity Summary'!$E13*'Time by staff type'!G$181</f>
        <v>0</v>
      </c>
      <c r="I13" s="156">
        <f>'Capacity Summary'!$E13*'Time by staff type'!H$181</f>
        <v>0</v>
      </c>
      <c r="J13" s="156">
        <f>'Capacity Summary'!$E13*'Time by staff type'!I$181</f>
        <v>0</v>
      </c>
      <c r="K13" s="156">
        <f>'Capacity Summary'!$E13*'Time by staff type'!J$181</f>
        <v>0</v>
      </c>
      <c r="L13" s="156">
        <f>'Capacity Summary'!$E13*'Time by staff type'!K$181</f>
        <v>0</v>
      </c>
      <c r="M13" s="160"/>
      <c r="N13" s="25"/>
      <c r="O13" s="177">
        <f t="shared" si="0"/>
        <v>0</v>
      </c>
      <c r="P13" s="193">
        <f t="shared" si="1"/>
        <v>0</v>
      </c>
      <c r="Q13" s="194">
        <f t="shared" si="2"/>
        <v>0</v>
      </c>
      <c r="R13" s="194">
        <f t="shared" si="3"/>
        <v>0</v>
      </c>
      <c r="S13" s="194"/>
      <c r="T13" s="174"/>
      <c r="U13" s="174"/>
      <c r="V13" s="174"/>
      <c r="W13" s="174"/>
      <c r="X13" s="174"/>
    </row>
    <row r="14" spans="2:24" x14ac:dyDescent="0.3">
      <c r="B14" s="216">
        <f>'Time by staff type'!A183</f>
        <v>8</v>
      </c>
      <c r="C14" s="156">
        <f>'Capacity Summary'!C14</f>
        <v>0</v>
      </c>
      <c r="D14" s="156">
        <f>'Capacity Summary'!$E14*'Time by staff type'!C$201</f>
        <v>0</v>
      </c>
      <c r="E14" s="156">
        <f>'Capacity Summary'!$E14*'Time by staff type'!D$201</f>
        <v>0</v>
      </c>
      <c r="F14" s="156">
        <f>'Capacity Summary'!$E14*'Time by staff type'!E$201</f>
        <v>0</v>
      </c>
      <c r="G14" s="156">
        <f>'Capacity Summary'!$E14*'Time by staff type'!F$201</f>
        <v>0</v>
      </c>
      <c r="H14" s="156">
        <f>'Capacity Summary'!$E14*'Time by staff type'!G$201</f>
        <v>0</v>
      </c>
      <c r="I14" s="156">
        <f>'Capacity Summary'!$E14*'Time by staff type'!H$201</f>
        <v>0</v>
      </c>
      <c r="J14" s="156">
        <f>'Capacity Summary'!$E14*'Time by staff type'!I$201</f>
        <v>0</v>
      </c>
      <c r="K14" s="156">
        <f>'Capacity Summary'!$E14*'Time by staff type'!J$201</f>
        <v>0</v>
      </c>
      <c r="L14" s="156">
        <f>'Capacity Summary'!$E14*'Time by staff type'!K$201</f>
        <v>0</v>
      </c>
      <c r="M14" s="160"/>
      <c r="N14" s="25"/>
      <c r="O14" s="177">
        <f t="shared" si="0"/>
        <v>0</v>
      </c>
      <c r="P14" s="193">
        <f t="shared" si="1"/>
        <v>0</v>
      </c>
      <c r="Q14" s="194">
        <f t="shared" si="2"/>
        <v>0</v>
      </c>
      <c r="R14" s="194">
        <f t="shared" si="3"/>
        <v>0</v>
      </c>
      <c r="S14" s="194"/>
      <c r="T14" s="174"/>
      <c r="U14" s="174"/>
      <c r="V14" s="174"/>
      <c r="W14" s="174"/>
      <c r="X14" s="174"/>
    </row>
    <row r="15" spans="2:24" x14ac:dyDescent="0.3">
      <c r="B15" s="216">
        <f>'Time by staff type'!A203</f>
        <v>10</v>
      </c>
      <c r="C15" s="156">
        <f>'Capacity Summary'!C13</f>
        <v>0</v>
      </c>
      <c r="D15" s="156">
        <f>'Capacity Summary'!$E15*'Time by staff type'!C$221</f>
        <v>0</v>
      </c>
      <c r="E15" s="156">
        <f>'Capacity Summary'!$E15*'Time by staff type'!D$221</f>
        <v>0</v>
      </c>
      <c r="F15" s="156">
        <f>'Capacity Summary'!$E15*'Time by staff type'!E$221</f>
        <v>0</v>
      </c>
      <c r="G15" s="156">
        <f>'Capacity Summary'!$E15*'Time by staff type'!F$221</f>
        <v>0</v>
      </c>
      <c r="H15" s="156">
        <f>'Capacity Summary'!$E15*'Time by staff type'!G$221</f>
        <v>0</v>
      </c>
      <c r="I15" s="156">
        <f>'Capacity Summary'!$E15*'Time by staff type'!H$221</f>
        <v>0</v>
      </c>
      <c r="J15" s="156">
        <f>'Capacity Summary'!$E15*'Time by staff type'!I$221</f>
        <v>0</v>
      </c>
      <c r="K15" s="156">
        <f>'Capacity Summary'!$E15*'Time by staff type'!J$221</f>
        <v>0</v>
      </c>
      <c r="L15" s="156">
        <f>'Capacity Summary'!$E15*'Time by staff type'!K$221</f>
        <v>0</v>
      </c>
      <c r="M15" s="160"/>
      <c r="N15" s="25"/>
      <c r="O15" s="177">
        <f t="shared" si="0"/>
        <v>0</v>
      </c>
      <c r="P15" s="193">
        <f t="shared" si="1"/>
        <v>0</v>
      </c>
      <c r="Q15" s="194">
        <f t="shared" si="2"/>
        <v>0</v>
      </c>
      <c r="R15" s="194">
        <f t="shared" si="3"/>
        <v>0</v>
      </c>
      <c r="S15" s="194"/>
      <c r="T15" s="174"/>
      <c r="U15" s="174"/>
      <c r="V15" s="174"/>
      <c r="W15" s="174"/>
      <c r="X15" s="174"/>
    </row>
    <row r="16" spans="2:24" x14ac:dyDescent="0.3">
      <c r="B16" s="216">
        <f>'Time by staff type'!A223</f>
        <v>10</v>
      </c>
      <c r="C16" s="156">
        <f>'Capacity Summary'!C14</f>
        <v>0</v>
      </c>
      <c r="D16" s="156">
        <f>'Capacity Summary'!$E16*'Time by staff type'!C$241</f>
        <v>0</v>
      </c>
      <c r="E16" s="156">
        <f>'Capacity Summary'!$E16*'Time by staff type'!D$241</f>
        <v>0</v>
      </c>
      <c r="F16" s="156">
        <f>'Capacity Summary'!$E16*'Time by staff type'!E$241</f>
        <v>0</v>
      </c>
      <c r="G16" s="156">
        <f>'Capacity Summary'!$E16*'Time by staff type'!F$241</f>
        <v>0</v>
      </c>
      <c r="H16" s="156">
        <f>'Capacity Summary'!$E16*'Time by staff type'!G$241</f>
        <v>0</v>
      </c>
      <c r="I16" s="156">
        <f>'Capacity Summary'!$E16*'Time by staff type'!H$241</f>
        <v>0</v>
      </c>
      <c r="J16" s="156">
        <f>'Capacity Summary'!$E16*'Time by staff type'!I$241</f>
        <v>0</v>
      </c>
      <c r="K16" s="156">
        <f>'Capacity Summary'!$E16*'Time by staff type'!J$241</f>
        <v>0</v>
      </c>
      <c r="L16" s="156">
        <f>'Capacity Summary'!$E16*'Time by staff type'!K$241</f>
        <v>0</v>
      </c>
      <c r="M16" s="160"/>
      <c r="N16" s="25"/>
      <c r="O16" s="177">
        <f t="shared" si="0"/>
        <v>0</v>
      </c>
      <c r="P16" s="193">
        <f t="shared" si="1"/>
        <v>0</v>
      </c>
      <c r="Q16" s="194">
        <f t="shared" si="2"/>
        <v>0</v>
      </c>
      <c r="R16" s="194">
        <f t="shared" si="3"/>
        <v>0</v>
      </c>
      <c r="S16" s="194"/>
      <c r="T16" s="174"/>
      <c r="U16" s="174"/>
      <c r="V16" s="174"/>
      <c r="W16" s="174"/>
      <c r="X16" s="174"/>
    </row>
    <row r="17" spans="2:24" x14ac:dyDescent="0.3">
      <c r="B17" s="216">
        <f>'Time by staff type'!A243</f>
        <v>11</v>
      </c>
      <c r="C17" s="156">
        <f>'Capacity Summary'!C15</f>
        <v>0</v>
      </c>
      <c r="D17" s="156">
        <f>'Capacity Summary'!$E17*'Time by staff type'!C$261</f>
        <v>0</v>
      </c>
      <c r="E17" s="156">
        <f>'Capacity Summary'!$E17*'Time by staff type'!D$261</f>
        <v>0</v>
      </c>
      <c r="F17" s="156">
        <f>'Capacity Summary'!$E17*'Time by staff type'!E$261</f>
        <v>0</v>
      </c>
      <c r="G17" s="156">
        <f>'Capacity Summary'!$E17*'Time by staff type'!F$261</f>
        <v>0</v>
      </c>
      <c r="H17" s="156">
        <f>'Capacity Summary'!$E17*'Time by staff type'!G$261</f>
        <v>0</v>
      </c>
      <c r="I17" s="156">
        <f>'Capacity Summary'!$E17*'Time by staff type'!H$261</f>
        <v>0</v>
      </c>
      <c r="J17" s="156">
        <f>'Capacity Summary'!$E17*'Time by staff type'!I$261</f>
        <v>0</v>
      </c>
      <c r="K17" s="156">
        <f>'Capacity Summary'!$E17*'Time by staff type'!J$261</f>
        <v>0</v>
      </c>
      <c r="L17" s="156">
        <f>'Capacity Summary'!$E17*'Time by staff type'!K$261</f>
        <v>0</v>
      </c>
      <c r="M17" s="160"/>
      <c r="N17" s="25"/>
      <c r="O17" s="177">
        <f t="shared" si="0"/>
        <v>0</v>
      </c>
      <c r="P17" s="193">
        <f t="shared" si="1"/>
        <v>0</v>
      </c>
      <c r="Q17" s="194">
        <f t="shared" si="2"/>
        <v>0</v>
      </c>
      <c r="R17" s="194">
        <f t="shared" si="3"/>
        <v>0</v>
      </c>
      <c r="S17" s="194"/>
      <c r="T17" s="174"/>
      <c r="U17" s="174"/>
      <c r="V17" s="174"/>
      <c r="W17" s="174"/>
      <c r="X17" s="174"/>
    </row>
    <row r="18" spans="2:24" x14ac:dyDescent="0.3">
      <c r="B18" s="216">
        <f>'Time by staff type'!A263</f>
        <v>12</v>
      </c>
      <c r="C18" s="156">
        <f>'Capacity Summary'!C16</f>
        <v>0</v>
      </c>
      <c r="D18" s="156">
        <f>'Capacity Summary'!$E18*'Time by staff type'!C$281</f>
        <v>0</v>
      </c>
      <c r="E18" s="156">
        <f>'Capacity Summary'!$E18*'Time by staff type'!D$281</f>
        <v>0</v>
      </c>
      <c r="F18" s="156">
        <f>'Capacity Summary'!$E18*'Time by staff type'!E$281</f>
        <v>0</v>
      </c>
      <c r="G18" s="156">
        <f>'Capacity Summary'!$E18*'Time by staff type'!F$281</f>
        <v>0</v>
      </c>
      <c r="H18" s="156">
        <f>'Capacity Summary'!$E18*'Time by staff type'!G$281</f>
        <v>0</v>
      </c>
      <c r="I18" s="156">
        <f>'Capacity Summary'!$E18*'Time by staff type'!H$281</f>
        <v>0</v>
      </c>
      <c r="J18" s="156">
        <f>'Capacity Summary'!$E18*'Time by staff type'!I$281</f>
        <v>0</v>
      </c>
      <c r="K18" s="156">
        <f>'Capacity Summary'!$E18*'Time by staff type'!J$281</f>
        <v>0</v>
      </c>
      <c r="L18" s="156">
        <f>'Capacity Summary'!$E18*'Time by staff type'!K$281</f>
        <v>0</v>
      </c>
      <c r="M18" s="160"/>
      <c r="N18" s="25"/>
      <c r="O18" s="177">
        <f t="shared" si="0"/>
        <v>0</v>
      </c>
      <c r="P18" s="193">
        <f t="shared" si="1"/>
        <v>0</v>
      </c>
      <c r="Q18" s="194">
        <f t="shared" si="2"/>
        <v>0</v>
      </c>
      <c r="R18" s="194">
        <f t="shared" si="3"/>
        <v>0</v>
      </c>
      <c r="S18" s="194"/>
      <c r="T18" s="174"/>
      <c r="U18" s="174"/>
      <c r="V18" s="174"/>
      <c r="W18" s="174"/>
      <c r="X18" s="174"/>
    </row>
    <row r="19" spans="2:24" x14ac:dyDescent="0.3">
      <c r="B19" s="215" t="s">
        <v>133</v>
      </c>
      <c r="C19" s="131">
        <f t="shared" ref="C19:L19" si="4">SUM(C5:C18)</f>
        <v>0</v>
      </c>
      <c r="D19" s="131">
        <f t="shared" si="4"/>
        <v>0</v>
      </c>
      <c r="E19" s="131">
        <f t="shared" si="4"/>
        <v>0</v>
      </c>
      <c r="F19" s="131">
        <f t="shared" si="4"/>
        <v>0</v>
      </c>
      <c r="G19" s="131">
        <f t="shared" si="4"/>
        <v>0</v>
      </c>
      <c r="H19" s="131">
        <f t="shared" si="4"/>
        <v>0</v>
      </c>
      <c r="I19" s="131">
        <f t="shared" si="4"/>
        <v>0</v>
      </c>
      <c r="J19" s="131">
        <f t="shared" si="4"/>
        <v>0</v>
      </c>
      <c r="K19" s="131">
        <f t="shared" si="4"/>
        <v>0</v>
      </c>
      <c r="L19" s="131">
        <f t="shared" si="4"/>
        <v>0</v>
      </c>
      <c r="M19" s="161"/>
      <c r="N19" s="25"/>
      <c r="O19" s="179"/>
      <c r="P19" s="193"/>
      <c r="Q19" s="194"/>
      <c r="R19" s="195">
        <f>SUM(R5:R18)</f>
        <v>0</v>
      </c>
      <c r="S19" s="194"/>
      <c r="T19" s="174"/>
      <c r="U19" s="174"/>
      <c r="V19" s="174"/>
      <c r="W19" s="174"/>
      <c r="X19" s="174"/>
    </row>
    <row r="20" spans="2:24" x14ac:dyDescent="0.3">
      <c r="B20" s="216"/>
      <c r="C20" s="132"/>
      <c r="D20" s="130"/>
      <c r="E20" s="130"/>
      <c r="F20" s="130"/>
      <c r="G20" s="130"/>
      <c r="H20" s="130"/>
      <c r="I20" s="130"/>
      <c r="J20" s="130"/>
      <c r="K20" s="130"/>
      <c r="L20" s="130"/>
      <c r="M20" s="130"/>
      <c r="N20" s="25"/>
      <c r="O20" s="179"/>
      <c r="P20" s="178"/>
      <c r="Q20" s="174"/>
      <c r="R20" s="174"/>
      <c r="S20" s="174"/>
      <c r="T20" s="174"/>
      <c r="U20" s="174"/>
      <c r="V20" s="174"/>
      <c r="W20" s="174"/>
      <c r="X20" s="174"/>
    </row>
    <row r="21" spans="2:24" x14ac:dyDescent="0.3">
      <c r="B21" s="219" t="s">
        <v>124</v>
      </c>
      <c r="C21" s="133"/>
      <c r="D21" s="134">
        <f t="shared" ref="D21:L21" si="5">D19/$P$3</f>
        <v>0</v>
      </c>
      <c r="E21" s="134">
        <f t="shared" si="5"/>
        <v>0</v>
      </c>
      <c r="F21" s="134">
        <f t="shared" si="5"/>
        <v>0</v>
      </c>
      <c r="G21" s="134">
        <f t="shared" si="5"/>
        <v>0</v>
      </c>
      <c r="H21" s="134">
        <f t="shared" si="5"/>
        <v>0</v>
      </c>
      <c r="I21" s="134">
        <f t="shared" si="5"/>
        <v>0</v>
      </c>
      <c r="J21" s="134">
        <f t="shared" si="5"/>
        <v>0</v>
      </c>
      <c r="K21" s="134">
        <f t="shared" si="5"/>
        <v>0</v>
      </c>
      <c r="L21" s="134">
        <f t="shared" si="5"/>
        <v>0</v>
      </c>
      <c r="M21" s="162"/>
      <c r="N21" s="25"/>
      <c r="O21" s="179"/>
      <c r="P21" s="178"/>
      <c r="Q21" s="174"/>
      <c r="R21" s="174"/>
      <c r="S21" s="174"/>
      <c r="T21" s="174"/>
      <c r="U21" s="174"/>
      <c r="V21" s="174"/>
      <c r="W21" s="174"/>
      <c r="X21" s="174"/>
    </row>
    <row r="22" spans="2:24" x14ac:dyDescent="0.3">
      <c r="B22" s="219" t="s">
        <v>4</v>
      </c>
      <c r="C22" s="133"/>
      <c r="D22" s="134">
        <f t="shared" ref="D22:L22" si="6">D21/$Q$3</f>
        <v>0</v>
      </c>
      <c r="E22" s="134">
        <f t="shared" si="6"/>
        <v>0</v>
      </c>
      <c r="F22" s="134">
        <f t="shared" si="6"/>
        <v>0</v>
      </c>
      <c r="G22" s="134">
        <f t="shared" si="6"/>
        <v>0</v>
      </c>
      <c r="H22" s="134">
        <f t="shared" si="6"/>
        <v>0</v>
      </c>
      <c r="I22" s="134">
        <f t="shared" si="6"/>
        <v>0</v>
      </c>
      <c r="J22" s="134">
        <f t="shared" si="6"/>
        <v>0</v>
      </c>
      <c r="K22" s="134">
        <f t="shared" si="6"/>
        <v>0</v>
      </c>
      <c r="L22" s="134">
        <f t="shared" si="6"/>
        <v>0</v>
      </c>
      <c r="M22" s="162"/>
      <c r="N22" s="25"/>
      <c r="O22" s="179"/>
      <c r="P22" s="178"/>
      <c r="Q22" s="174"/>
      <c r="R22" s="174"/>
      <c r="S22" s="174"/>
      <c r="T22" s="174"/>
      <c r="U22" s="174"/>
      <c r="V22" s="174"/>
      <c r="W22" s="174"/>
      <c r="X22" s="174"/>
    </row>
    <row r="23" spans="2:24" x14ac:dyDescent="0.3">
      <c r="B23" s="219" t="s">
        <v>3</v>
      </c>
      <c r="C23" s="133"/>
      <c r="D23" s="135">
        <f t="shared" ref="D23:L23" si="7">D22/37.5/52</f>
        <v>0</v>
      </c>
      <c r="E23" s="135">
        <f t="shared" si="7"/>
        <v>0</v>
      </c>
      <c r="F23" s="135">
        <f t="shared" si="7"/>
        <v>0</v>
      </c>
      <c r="G23" s="135">
        <f t="shared" si="7"/>
        <v>0</v>
      </c>
      <c r="H23" s="135">
        <f t="shared" si="7"/>
        <v>0</v>
      </c>
      <c r="I23" s="135">
        <f t="shared" si="7"/>
        <v>0</v>
      </c>
      <c r="J23" s="135">
        <f t="shared" si="7"/>
        <v>0</v>
      </c>
      <c r="K23" s="135">
        <f t="shared" si="7"/>
        <v>0</v>
      </c>
      <c r="L23" s="135">
        <f t="shared" si="7"/>
        <v>0</v>
      </c>
      <c r="M23" s="163"/>
      <c r="N23" s="25"/>
      <c r="O23" s="179"/>
      <c r="P23" s="178"/>
      <c r="Q23" s="174"/>
      <c r="R23" s="174"/>
      <c r="S23" s="174"/>
      <c r="T23" s="174"/>
      <c r="U23" s="174"/>
      <c r="V23" s="174"/>
      <c r="W23" s="174"/>
      <c r="X23" s="174"/>
    </row>
    <row r="24" spans="2:24" ht="15.6" x14ac:dyDescent="0.3">
      <c r="B24" s="216"/>
      <c r="C24" s="130"/>
      <c r="D24" s="130"/>
      <c r="E24" s="130"/>
      <c r="F24" s="130"/>
      <c r="G24" s="130"/>
      <c r="H24" s="130"/>
      <c r="I24" s="130"/>
      <c r="J24" s="130"/>
      <c r="K24" s="130"/>
      <c r="L24" s="136">
        <f>SUM(D23:L23)</f>
        <v>0</v>
      </c>
      <c r="M24" s="164"/>
      <c r="N24" s="25"/>
      <c r="O24" s="179"/>
      <c r="P24" s="178"/>
      <c r="Q24" s="174"/>
      <c r="R24" s="174"/>
      <c r="S24" s="174"/>
      <c r="T24" s="174"/>
      <c r="U24" s="174"/>
      <c r="V24" s="174"/>
      <c r="W24" s="174"/>
      <c r="X24" s="174"/>
    </row>
    <row r="25" spans="2:24" x14ac:dyDescent="0.3">
      <c r="B25" s="207"/>
      <c r="C25" s="1"/>
      <c r="D25" s="1"/>
      <c r="E25" s="1"/>
      <c r="F25" s="1"/>
      <c r="G25" s="1"/>
      <c r="H25" s="1"/>
      <c r="I25" s="1"/>
      <c r="J25" s="1"/>
      <c r="K25" s="1"/>
      <c r="L25" s="1"/>
      <c r="M25" s="1"/>
      <c r="N25" s="25"/>
      <c r="O25" s="179"/>
      <c r="P25" s="178"/>
      <c r="Q25" s="174"/>
      <c r="R25" s="174"/>
      <c r="S25" s="174"/>
      <c r="T25" s="174"/>
      <c r="U25" s="174"/>
      <c r="V25" s="174"/>
      <c r="W25" s="174"/>
      <c r="X25" s="174"/>
    </row>
    <row r="26" spans="2:24" x14ac:dyDescent="0.3">
      <c r="B26" s="217" t="s">
        <v>161</v>
      </c>
      <c r="C26" s="1"/>
      <c r="D26" s="31"/>
      <c r="E26" s="31"/>
      <c r="F26" s="31"/>
      <c r="G26" s="31"/>
      <c r="H26" s="31"/>
      <c r="I26" s="31"/>
      <c r="J26" s="31"/>
      <c r="K26" s="31"/>
      <c r="L26" s="31"/>
      <c r="M26" s="31">
        <f>SUM(D26:L26)</f>
        <v>0</v>
      </c>
      <c r="N26" s="25"/>
      <c r="O26" s="179"/>
      <c r="P26" s="178"/>
      <c r="Q26" s="174"/>
      <c r="R26" s="174"/>
      <c r="S26" s="174"/>
      <c r="T26" s="174"/>
      <c r="U26" s="174"/>
      <c r="V26" s="174"/>
      <c r="W26" s="174"/>
      <c r="X26" s="174"/>
    </row>
    <row r="27" spans="2:24" x14ac:dyDescent="0.3">
      <c r="B27" s="217" t="s">
        <v>159</v>
      </c>
      <c r="C27" s="1"/>
      <c r="D27" s="31">
        <f>D23-D26</f>
        <v>0</v>
      </c>
      <c r="E27" s="31">
        <f t="shared" ref="E27:L27" si="8">E23-E26</f>
        <v>0</v>
      </c>
      <c r="F27" s="31">
        <f t="shared" si="8"/>
        <v>0</v>
      </c>
      <c r="G27" s="31">
        <f t="shared" si="8"/>
        <v>0</v>
      </c>
      <c r="H27" s="31">
        <f t="shared" si="8"/>
        <v>0</v>
      </c>
      <c r="I27" s="31">
        <f t="shared" si="8"/>
        <v>0</v>
      </c>
      <c r="J27" s="31">
        <f t="shared" si="8"/>
        <v>0</v>
      </c>
      <c r="K27" s="31">
        <f t="shared" si="8"/>
        <v>0</v>
      </c>
      <c r="L27" s="31">
        <f t="shared" si="8"/>
        <v>0</v>
      </c>
      <c r="M27" s="31">
        <f>SUM(D27:L27)</f>
        <v>0</v>
      </c>
      <c r="N27" s="25"/>
      <c r="O27" s="179"/>
      <c r="P27" s="178"/>
      <c r="Q27" s="174"/>
      <c r="R27" s="174"/>
      <c r="S27" s="174"/>
      <c r="T27" s="174"/>
      <c r="U27" s="174"/>
      <c r="V27" s="174"/>
      <c r="W27" s="174"/>
      <c r="X27" s="174"/>
    </row>
    <row r="28" spans="2:24" x14ac:dyDescent="0.3">
      <c r="B28" s="230" t="s">
        <v>160</v>
      </c>
      <c r="C28" s="1"/>
      <c r="D28" s="1"/>
      <c r="E28" s="1"/>
      <c r="F28" s="1"/>
      <c r="G28" s="1"/>
      <c r="H28" s="1"/>
      <c r="I28" s="1"/>
      <c r="J28" s="1"/>
      <c r="K28" s="1"/>
      <c r="L28" s="1"/>
      <c r="M28" s="1"/>
      <c r="N28" s="25"/>
      <c r="P28" s="1"/>
      <c r="Q28" s="1"/>
      <c r="R28" s="1"/>
      <c r="S28" s="1"/>
      <c r="T28" s="1"/>
      <c r="U28" s="1"/>
      <c r="V28" s="1"/>
      <c r="W28" s="1"/>
      <c r="X28" s="1"/>
    </row>
    <row r="29" spans="2:24" x14ac:dyDescent="0.3">
      <c r="B29" s="207"/>
      <c r="C29" s="1"/>
      <c r="D29" s="1"/>
      <c r="E29" s="1"/>
      <c r="F29" s="1"/>
      <c r="G29" s="1"/>
      <c r="H29" s="1"/>
      <c r="I29" s="1"/>
      <c r="J29" s="1"/>
      <c r="K29" s="1"/>
      <c r="L29" s="1"/>
      <c r="M29" s="1"/>
      <c r="N29" s="25"/>
      <c r="P29" s="1"/>
      <c r="Q29" s="1"/>
      <c r="R29" s="1"/>
      <c r="S29" s="1"/>
      <c r="T29" s="1"/>
      <c r="U29" s="1"/>
      <c r="V29" s="1"/>
      <c r="W29" s="1"/>
      <c r="X29" s="1"/>
    </row>
    <row r="30" spans="2:24" ht="15" thickBot="1" x14ac:dyDescent="0.35">
      <c r="B30" s="207"/>
      <c r="C30" s="1"/>
      <c r="D30" s="1"/>
      <c r="E30" s="1"/>
      <c r="F30" s="1"/>
      <c r="G30" s="1"/>
      <c r="H30" s="1"/>
      <c r="I30" s="1"/>
      <c r="J30" s="1"/>
      <c r="K30" s="1"/>
      <c r="L30" s="1"/>
      <c r="M30" s="1"/>
      <c r="N30" s="25"/>
      <c r="P30" s="1"/>
      <c r="Q30" s="1"/>
      <c r="R30" s="1"/>
      <c r="S30" s="1"/>
      <c r="T30" s="1"/>
      <c r="U30" s="1"/>
      <c r="V30" s="1"/>
      <c r="W30" s="1"/>
      <c r="X30" s="1"/>
    </row>
    <row r="31" spans="2:24" ht="21.6" thickBot="1" x14ac:dyDescent="0.35">
      <c r="B31" s="129" t="s">
        <v>141</v>
      </c>
      <c r="C31" s="196">
        <f>'Capacity Summary'!$C$24</f>
        <v>0</v>
      </c>
      <c r="D31" s="257" t="s">
        <v>151</v>
      </c>
      <c r="E31" s="257"/>
      <c r="F31" s="257"/>
      <c r="G31" s="257"/>
      <c r="H31" s="257"/>
      <c r="I31" s="257"/>
      <c r="J31" s="257"/>
      <c r="K31" s="257"/>
      <c r="L31" s="257"/>
      <c r="M31" s="1"/>
      <c r="N31" s="258" t="s">
        <v>149</v>
      </c>
      <c r="P31" s="1"/>
      <c r="Q31" s="1"/>
      <c r="R31" s="1"/>
      <c r="S31" s="1"/>
      <c r="T31" s="1"/>
      <c r="U31" s="1"/>
      <c r="V31" s="1"/>
      <c r="W31" s="1"/>
      <c r="X31" s="1"/>
    </row>
    <row r="32" spans="2:24" ht="35.4" customHeight="1" x14ac:dyDescent="0.3">
      <c r="B32" s="216"/>
      <c r="C32" s="167" t="s">
        <v>147</v>
      </c>
      <c r="D32" s="168" t="str">
        <f>D4</f>
        <v>staff type 1</v>
      </c>
      <c r="E32" s="168" t="str">
        <f t="shared" ref="E32:L32" si="9">E4</f>
        <v>staff type 2</v>
      </c>
      <c r="F32" s="168">
        <f t="shared" si="9"/>
        <v>0</v>
      </c>
      <c r="G32" s="168">
        <f t="shared" si="9"/>
        <v>0</v>
      </c>
      <c r="H32" s="168">
        <f t="shared" si="9"/>
        <v>0</v>
      </c>
      <c r="I32" s="168">
        <f t="shared" si="9"/>
        <v>0</v>
      </c>
      <c r="J32" s="168">
        <f t="shared" si="9"/>
        <v>0</v>
      </c>
      <c r="K32" s="168">
        <f t="shared" si="9"/>
        <v>0</v>
      </c>
      <c r="L32" s="168">
        <f t="shared" si="9"/>
        <v>0</v>
      </c>
      <c r="M32" s="1"/>
      <c r="N32" s="258"/>
      <c r="P32" s="1"/>
      <c r="Q32" s="1"/>
      <c r="R32" s="1"/>
      <c r="S32" s="1"/>
      <c r="T32" s="1"/>
      <c r="U32" s="1"/>
      <c r="V32" s="1"/>
      <c r="W32" s="1"/>
      <c r="X32" s="1"/>
    </row>
    <row r="33" spans="2:24" x14ac:dyDescent="0.3">
      <c r="B33" s="216" t="str">
        <f t="shared" ref="B33:B46" si="10">B5</f>
        <v>module 1</v>
      </c>
      <c r="C33" s="156">
        <f>'Capacity Summary'!C5</f>
        <v>0</v>
      </c>
      <c r="D33" s="197">
        <f t="shared" ref="D33:L33" si="11">((D5/$P$3)/$Q$3)/37.5/52</f>
        <v>0</v>
      </c>
      <c r="E33" s="197">
        <f t="shared" si="11"/>
        <v>0</v>
      </c>
      <c r="F33" s="197">
        <f t="shared" si="11"/>
        <v>0</v>
      </c>
      <c r="G33" s="197">
        <f t="shared" si="11"/>
        <v>0</v>
      </c>
      <c r="H33" s="197">
        <f t="shared" si="11"/>
        <v>0</v>
      </c>
      <c r="I33" s="197">
        <f t="shared" si="11"/>
        <v>0</v>
      </c>
      <c r="J33" s="197">
        <f t="shared" si="11"/>
        <v>0</v>
      </c>
      <c r="K33" s="197">
        <f t="shared" si="11"/>
        <v>0</v>
      </c>
      <c r="L33" s="197">
        <f t="shared" si="11"/>
        <v>0</v>
      </c>
      <c r="M33" s="1"/>
      <c r="N33" s="258"/>
      <c r="P33" s="1"/>
      <c r="Q33" s="1"/>
      <c r="R33" s="1"/>
      <c r="S33" s="1"/>
      <c r="T33" s="1"/>
      <c r="U33" s="1"/>
      <c r="V33" s="1"/>
      <c r="W33" s="1"/>
      <c r="X33" s="1"/>
    </row>
    <row r="34" spans="2:24" x14ac:dyDescent="0.3">
      <c r="B34" s="216">
        <f t="shared" si="10"/>
        <v>2</v>
      </c>
      <c r="C34" s="156">
        <f>'Capacity Summary'!C6</f>
        <v>0</v>
      </c>
      <c r="D34" s="197">
        <f t="shared" ref="D34:L34" si="12">((D6/$P$3)/$Q$3)/37.5/52</f>
        <v>0</v>
      </c>
      <c r="E34" s="197">
        <f t="shared" si="12"/>
        <v>0</v>
      </c>
      <c r="F34" s="197">
        <f t="shared" si="12"/>
        <v>0</v>
      </c>
      <c r="G34" s="197">
        <f t="shared" si="12"/>
        <v>0</v>
      </c>
      <c r="H34" s="197">
        <f t="shared" si="12"/>
        <v>0</v>
      </c>
      <c r="I34" s="197">
        <f t="shared" si="12"/>
        <v>0</v>
      </c>
      <c r="J34" s="197">
        <f t="shared" si="12"/>
        <v>0</v>
      </c>
      <c r="K34" s="197">
        <f t="shared" si="12"/>
        <v>0</v>
      </c>
      <c r="L34" s="197">
        <f t="shared" si="12"/>
        <v>0</v>
      </c>
      <c r="M34" s="1"/>
      <c r="N34" s="258"/>
      <c r="P34" s="1"/>
      <c r="Q34" s="1"/>
      <c r="R34" s="1"/>
      <c r="S34" s="1"/>
      <c r="T34" s="1"/>
      <c r="U34" s="1"/>
      <c r="V34" s="1"/>
      <c r="W34" s="1"/>
      <c r="X34" s="1"/>
    </row>
    <row r="35" spans="2:24" x14ac:dyDescent="0.3">
      <c r="B35" s="216">
        <f t="shared" si="10"/>
        <v>3</v>
      </c>
      <c r="C35" s="156">
        <f>'Capacity Summary'!C7</f>
        <v>0</v>
      </c>
      <c r="D35" s="197">
        <f t="shared" ref="D35:L35" si="13">((D7/$P$3)/$Q$3)/37.5/52</f>
        <v>0</v>
      </c>
      <c r="E35" s="197">
        <f t="shared" si="13"/>
        <v>0</v>
      </c>
      <c r="F35" s="197">
        <f t="shared" si="13"/>
        <v>0</v>
      </c>
      <c r="G35" s="197">
        <f t="shared" si="13"/>
        <v>0</v>
      </c>
      <c r="H35" s="197">
        <f t="shared" si="13"/>
        <v>0</v>
      </c>
      <c r="I35" s="197">
        <f t="shared" si="13"/>
        <v>0</v>
      </c>
      <c r="J35" s="197">
        <f t="shared" si="13"/>
        <v>0</v>
      </c>
      <c r="K35" s="197">
        <f t="shared" si="13"/>
        <v>0</v>
      </c>
      <c r="L35" s="197">
        <f t="shared" si="13"/>
        <v>0</v>
      </c>
      <c r="M35" s="1"/>
      <c r="N35" s="25"/>
      <c r="P35" s="1"/>
      <c r="Q35" s="1"/>
      <c r="R35" s="1"/>
      <c r="S35" s="1"/>
      <c r="T35" s="1"/>
      <c r="U35" s="1"/>
      <c r="V35" s="1"/>
      <c r="W35" s="1"/>
      <c r="X35" s="1"/>
    </row>
    <row r="36" spans="2:24" x14ac:dyDescent="0.3">
      <c r="B36" s="216">
        <f t="shared" si="10"/>
        <v>4</v>
      </c>
      <c r="C36" s="156">
        <f>'Capacity Summary'!C8</f>
        <v>0</v>
      </c>
      <c r="D36" s="197">
        <f t="shared" ref="D36:L36" si="14">((D8/$P$3)/$Q$3)/37.5/52</f>
        <v>0</v>
      </c>
      <c r="E36" s="197">
        <f t="shared" si="14"/>
        <v>0</v>
      </c>
      <c r="F36" s="197">
        <f t="shared" si="14"/>
        <v>0</v>
      </c>
      <c r="G36" s="197">
        <f t="shared" si="14"/>
        <v>0</v>
      </c>
      <c r="H36" s="197">
        <f t="shared" si="14"/>
        <v>0</v>
      </c>
      <c r="I36" s="197">
        <f t="shared" si="14"/>
        <v>0</v>
      </c>
      <c r="J36" s="197">
        <f t="shared" si="14"/>
        <v>0</v>
      </c>
      <c r="K36" s="197">
        <f t="shared" si="14"/>
        <v>0</v>
      </c>
      <c r="L36" s="197">
        <f t="shared" si="14"/>
        <v>0</v>
      </c>
      <c r="M36" s="1"/>
      <c r="N36" s="25"/>
      <c r="P36" s="1"/>
      <c r="Q36" s="1"/>
      <c r="R36" s="1"/>
      <c r="S36" s="1"/>
      <c r="T36" s="1"/>
      <c r="U36" s="1"/>
      <c r="V36" s="1"/>
      <c r="W36" s="1"/>
      <c r="X36" s="1"/>
    </row>
    <row r="37" spans="2:24" x14ac:dyDescent="0.3">
      <c r="B37" s="216">
        <f t="shared" si="10"/>
        <v>5</v>
      </c>
      <c r="C37" s="156">
        <f>'Capacity Summary'!C9</f>
        <v>0</v>
      </c>
      <c r="D37" s="197">
        <f t="shared" ref="D37:L37" si="15">((D9/$P$3)/$Q$3)/37.5/52</f>
        <v>0</v>
      </c>
      <c r="E37" s="197">
        <f t="shared" si="15"/>
        <v>0</v>
      </c>
      <c r="F37" s="197">
        <f t="shared" si="15"/>
        <v>0</v>
      </c>
      <c r="G37" s="197">
        <f t="shared" si="15"/>
        <v>0</v>
      </c>
      <c r="H37" s="197">
        <f t="shared" si="15"/>
        <v>0</v>
      </c>
      <c r="I37" s="197">
        <f t="shared" si="15"/>
        <v>0</v>
      </c>
      <c r="J37" s="197">
        <f t="shared" si="15"/>
        <v>0</v>
      </c>
      <c r="K37" s="197">
        <f t="shared" si="15"/>
        <v>0</v>
      </c>
      <c r="L37" s="197">
        <f t="shared" si="15"/>
        <v>0</v>
      </c>
      <c r="M37" s="1"/>
      <c r="N37" s="25"/>
      <c r="P37" s="1"/>
      <c r="Q37" s="1"/>
      <c r="R37" s="1"/>
      <c r="S37" s="1"/>
      <c r="T37" s="1"/>
      <c r="U37" s="1"/>
      <c r="V37" s="1"/>
      <c r="W37" s="1"/>
      <c r="X37" s="1"/>
    </row>
    <row r="38" spans="2:24" x14ac:dyDescent="0.3">
      <c r="B38" s="216">
        <f t="shared" si="10"/>
        <v>6</v>
      </c>
      <c r="C38" s="156">
        <f>'Capacity Summary'!C10</f>
        <v>0</v>
      </c>
      <c r="D38" s="197">
        <f t="shared" ref="D38:L38" si="16">((D10/$P$3)/$Q$3)/37.5/52</f>
        <v>0</v>
      </c>
      <c r="E38" s="197">
        <f t="shared" si="16"/>
        <v>0</v>
      </c>
      <c r="F38" s="197">
        <f t="shared" si="16"/>
        <v>0</v>
      </c>
      <c r="G38" s="197">
        <f t="shared" si="16"/>
        <v>0</v>
      </c>
      <c r="H38" s="197">
        <f t="shared" si="16"/>
        <v>0</v>
      </c>
      <c r="I38" s="197">
        <f t="shared" si="16"/>
        <v>0</v>
      </c>
      <c r="J38" s="197">
        <f t="shared" si="16"/>
        <v>0</v>
      </c>
      <c r="K38" s="197">
        <f t="shared" si="16"/>
        <v>0</v>
      </c>
      <c r="L38" s="197">
        <f t="shared" si="16"/>
        <v>0</v>
      </c>
      <c r="M38" s="1"/>
      <c r="N38" s="25"/>
      <c r="P38" s="1"/>
      <c r="Q38" s="1"/>
      <c r="R38" s="1"/>
      <c r="S38" s="1"/>
      <c r="T38" s="1"/>
      <c r="U38" s="1"/>
      <c r="V38" s="1"/>
      <c r="W38" s="1"/>
      <c r="X38" s="1"/>
    </row>
    <row r="39" spans="2:24" x14ac:dyDescent="0.3">
      <c r="B39" s="216">
        <f t="shared" si="10"/>
        <v>7</v>
      </c>
      <c r="C39" s="156">
        <f>'Capacity Summary'!C11</f>
        <v>0</v>
      </c>
      <c r="D39" s="197">
        <f t="shared" ref="D39:L39" si="17">((D11/$P$3)/$Q$3)/37.5/52</f>
        <v>0</v>
      </c>
      <c r="E39" s="197">
        <f t="shared" si="17"/>
        <v>0</v>
      </c>
      <c r="F39" s="197">
        <f t="shared" si="17"/>
        <v>0</v>
      </c>
      <c r="G39" s="197">
        <f t="shared" si="17"/>
        <v>0</v>
      </c>
      <c r="H39" s="197">
        <f t="shared" si="17"/>
        <v>0</v>
      </c>
      <c r="I39" s="197">
        <f t="shared" si="17"/>
        <v>0</v>
      </c>
      <c r="J39" s="197">
        <f t="shared" si="17"/>
        <v>0</v>
      </c>
      <c r="K39" s="197">
        <f t="shared" si="17"/>
        <v>0</v>
      </c>
      <c r="L39" s="197">
        <f t="shared" si="17"/>
        <v>0</v>
      </c>
      <c r="M39" s="1"/>
      <c r="N39" s="25"/>
      <c r="P39" s="1"/>
      <c r="Q39" s="1"/>
      <c r="R39" s="1"/>
      <c r="S39" s="1"/>
      <c r="T39" s="1"/>
      <c r="U39" s="1"/>
      <c r="V39" s="1"/>
      <c r="W39" s="1"/>
      <c r="X39" s="1"/>
    </row>
    <row r="40" spans="2:24" x14ac:dyDescent="0.3">
      <c r="B40" s="216">
        <f t="shared" si="10"/>
        <v>8</v>
      </c>
      <c r="C40" s="156">
        <f>'Capacity Summary'!C12</f>
        <v>0</v>
      </c>
      <c r="D40" s="197">
        <f t="shared" ref="D40:L40" si="18">((D12/$P$3)/$Q$3)/37.5/52</f>
        <v>0</v>
      </c>
      <c r="E40" s="197">
        <f t="shared" si="18"/>
        <v>0</v>
      </c>
      <c r="F40" s="197">
        <f t="shared" si="18"/>
        <v>0</v>
      </c>
      <c r="G40" s="197">
        <f t="shared" si="18"/>
        <v>0</v>
      </c>
      <c r="H40" s="197">
        <f t="shared" si="18"/>
        <v>0</v>
      </c>
      <c r="I40" s="197">
        <f t="shared" si="18"/>
        <v>0</v>
      </c>
      <c r="J40" s="197">
        <f t="shared" si="18"/>
        <v>0</v>
      </c>
      <c r="K40" s="197">
        <f t="shared" si="18"/>
        <v>0</v>
      </c>
      <c r="L40" s="197">
        <f t="shared" si="18"/>
        <v>0</v>
      </c>
      <c r="M40" s="1"/>
      <c r="N40" s="25"/>
      <c r="P40" s="1"/>
      <c r="Q40" s="1"/>
      <c r="R40" s="1"/>
      <c r="S40" s="1"/>
      <c r="T40" s="1"/>
      <c r="U40" s="1"/>
      <c r="V40" s="1"/>
      <c r="W40" s="1"/>
      <c r="X40" s="1"/>
    </row>
    <row r="41" spans="2:24" x14ac:dyDescent="0.3">
      <c r="B41" s="216">
        <f t="shared" si="10"/>
        <v>9</v>
      </c>
      <c r="C41" s="156">
        <f>'Capacity Summary'!C13</f>
        <v>0</v>
      </c>
      <c r="D41" s="197">
        <f t="shared" ref="D41:L41" si="19">((D13/$P$3)/$Q$3)/37.5/52</f>
        <v>0</v>
      </c>
      <c r="E41" s="197">
        <f t="shared" si="19"/>
        <v>0</v>
      </c>
      <c r="F41" s="197">
        <f t="shared" si="19"/>
        <v>0</v>
      </c>
      <c r="G41" s="197">
        <f t="shared" si="19"/>
        <v>0</v>
      </c>
      <c r="H41" s="197">
        <f t="shared" si="19"/>
        <v>0</v>
      </c>
      <c r="I41" s="197">
        <f t="shared" si="19"/>
        <v>0</v>
      </c>
      <c r="J41" s="197">
        <f t="shared" si="19"/>
        <v>0</v>
      </c>
      <c r="K41" s="197">
        <f t="shared" si="19"/>
        <v>0</v>
      </c>
      <c r="L41" s="197">
        <f t="shared" si="19"/>
        <v>0</v>
      </c>
      <c r="M41" s="1"/>
      <c r="N41" s="25"/>
      <c r="P41" s="1"/>
      <c r="Q41" s="1"/>
      <c r="R41" s="1"/>
      <c r="S41" s="1"/>
      <c r="T41" s="1"/>
      <c r="U41" s="1"/>
      <c r="V41" s="1"/>
      <c r="W41" s="1"/>
      <c r="X41" s="1"/>
    </row>
    <row r="42" spans="2:24" x14ac:dyDescent="0.3">
      <c r="B42" s="216">
        <f t="shared" si="10"/>
        <v>8</v>
      </c>
      <c r="C42" s="156">
        <f>'Capacity Summary'!C14</f>
        <v>0</v>
      </c>
      <c r="D42" s="197">
        <f t="shared" ref="D42:L42" si="20">((D14/$P$3)/$Q$3)/37.5/52</f>
        <v>0</v>
      </c>
      <c r="E42" s="197">
        <f t="shared" si="20"/>
        <v>0</v>
      </c>
      <c r="F42" s="197">
        <f t="shared" si="20"/>
        <v>0</v>
      </c>
      <c r="G42" s="197">
        <f t="shared" si="20"/>
        <v>0</v>
      </c>
      <c r="H42" s="197">
        <f t="shared" si="20"/>
        <v>0</v>
      </c>
      <c r="I42" s="197">
        <f t="shared" si="20"/>
        <v>0</v>
      </c>
      <c r="J42" s="197">
        <f t="shared" si="20"/>
        <v>0</v>
      </c>
      <c r="K42" s="197">
        <f t="shared" si="20"/>
        <v>0</v>
      </c>
      <c r="L42" s="197">
        <f t="shared" si="20"/>
        <v>0</v>
      </c>
      <c r="M42" s="1"/>
      <c r="N42" s="25"/>
      <c r="P42" s="1"/>
      <c r="Q42" s="1"/>
      <c r="R42" s="1"/>
      <c r="S42" s="1"/>
      <c r="T42" s="1"/>
      <c r="U42" s="1"/>
      <c r="V42" s="1"/>
      <c r="W42" s="1"/>
      <c r="X42" s="1"/>
    </row>
    <row r="43" spans="2:24" x14ac:dyDescent="0.3">
      <c r="B43" s="216">
        <f t="shared" si="10"/>
        <v>10</v>
      </c>
      <c r="C43" s="156">
        <f>'Capacity Summary'!C15</f>
        <v>0</v>
      </c>
      <c r="D43" s="197">
        <f t="shared" ref="D43:L43" si="21">((D15/$P$3)/$Q$3)/37.5/52</f>
        <v>0</v>
      </c>
      <c r="E43" s="197">
        <f t="shared" si="21"/>
        <v>0</v>
      </c>
      <c r="F43" s="197">
        <f t="shared" si="21"/>
        <v>0</v>
      </c>
      <c r="G43" s="197">
        <f t="shared" si="21"/>
        <v>0</v>
      </c>
      <c r="H43" s="197">
        <f t="shared" si="21"/>
        <v>0</v>
      </c>
      <c r="I43" s="197">
        <f t="shared" si="21"/>
        <v>0</v>
      </c>
      <c r="J43" s="197">
        <f t="shared" si="21"/>
        <v>0</v>
      </c>
      <c r="K43" s="197">
        <f t="shared" si="21"/>
        <v>0</v>
      </c>
      <c r="L43" s="197">
        <f t="shared" si="21"/>
        <v>0</v>
      </c>
      <c r="M43" s="1"/>
      <c r="N43" s="25"/>
      <c r="P43" s="1"/>
      <c r="Q43" s="1"/>
      <c r="R43" s="1"/>
      <c r="S43" s="1"/>
      <c r="T43" s="1"/>
      <c r="U43" s="1"/>
      <c r="V43" s="1"/>
      <c r="W43" s="1"/>
      <c r="X43" s="1"/>
    </row>
    <row r="44" spans="2:24" x14ac:dyDescent="0.3">
      <c r="B44" s="216">
        <f t="shared" si="10"/>
        <v>10</v>
      </c>
      <c r="C44" s="156">
        <f>'Capacity Summary'!C16</f>
        <v>0</v>
      </c>
      <c r="D44" s="197">
        <f t="shared" ref="D44:L44" si="22">((D16/$P$3)/$Q$3)/37.5/52</f>
        <v>0</v>
      </c>
      <c r="E44" s="197">
        <f t="shared" si="22"/>
        <v>0</v>
      </c>
      <c r="F44" s="197">
        <f t="shared" si="22"/>
        <v>0</v>
      </c>
      <c r="G44" s="197">
        <f t="shared" si="22"/>
        <v>0</v>
      </c>
      <c r="H44" s="197">
        <f t="shared" si="22"/>
        <v>0</v>
      </c>
      <c r="I44" s="197">
        <f t="shared" si="22"/>
        <v>0</v>
      </c>
      <c r="J44" s="197">
        <f t="shared" si="22"/>
        <v>0</v>
      </c>
      <c r="K44" s="197">
        <f t="shared" si="22"/>
        <v>0</v>
      </c>
      <c r="L44" s="197">
        <f t="shared" si="22"/>
        <v>0</v>
      </c>
      <c r="M44" s="1"/>
      <c r="N44" s="25"/>
      <c r="P44" s="1"/>
      <c r="Q44" s="1"/>
      <c r="R44" s="1"/>
      <c r="S44" s="1"/>
      <c r="T44" s="1"/>
      <c r="U44" s="1"/>
      <c r="V44" s="1"/>
      <c r="W44" s="1"/>
      <c r="X44" s="1"/>
    </row>
    <row r="45" spans="2:24" x14ac:dyDescent="0.3">
      <c r="B45" s="216">
        <f t="shared" si="10"/>
        <v>11</v>
      </c>
      <c r="C45" s="156">
        <f>'Capacity Summary'!C17</f>
        <v>0</v>
      </c>
      <c r="D45" s="197">
        <f t="shared" ref="D45:L45" si="23">((D17/$P$3)/$Q$3)/37.5/52</f>
        <v>0</v>
      </c>
      <c r="E45" s="197">
        <f t="shared" si="23"/>
        <v>0</v>
      </c>
      <c r="F45" s="197">
        <f t="shared" si="23"/>
        <v>0</v>
      </c>
      <c r="G45" s="197">
        <f t="shared" si="23"/>
        <v>0</v>
      </c>
      <c r="H45" s="197">
        <f t="shared" si="23"/>
        <v>0</v>
      </c>
      <c r="I45" s="197">
        <f t="shared" si="23"/>
        <v>0</v>
      </c>
      <c r="J45" s="197">
        <f t="shared" si="23"/>
        <v>0</v>
      </c>
      <c r="K45" s="197">
        <f t="shared" si="23"/>
        <v>0</v>
      </c>
      <c r="L45" s="197">
        <f t="shared" si="23"/>
        <v>0</v>
      </c>
      <c r="M45" s="1"/>
      <c r="N45" s="25"/>
      <c r="P45" s="1"/>
      <c r="Q45" s="1"/>
      <c r="R45" s="1"/>
      <c r="S45" s="1"/>
      <c r="T45" s="1"/>
      <c r="U45" s="1"/>
      <c r="V45" s="1"/>
      <c r="W45" s="1"/>
      <c r="X45" s="1"/>
    </row>
    <row r="46" spans="2:24" x14ac:dyDescent="0.3">
      <c r="B46" s="216">
        <f t="shared" si="10"/>
        <v>12</v>
      </c>
      <c r="C46" s="156">
        <f>'Capacity Summary'!C18</f>
        <v>0</v>
      </c>
      <c r="D46" s="197">
        <f t="shared" ref="D46:L46" si="24">((D18/$P$3)/$Q$3)/37.5/52</f>
        <v>0</v>
      </c>
      <c r="E46" s="197">
        <f t="shared" si="24"/>
        <v>0</v>
      </c>
      <c r="F46" s="197">
        <f t="shared" si="24"/>
        <v>0</v>
      </c>
      <c r="G46" s="197">
        <f t="shared" si="24"/>
        <v>0</v>
      </c>
      <c r="H46" s="197">
        <f t="shared" si="24"/>
        <v>0</v>
      </c>
      <c r="I46" s="197">
        <f t="shared" si="24"/>
        <v>0</v>
      </c>
      <c r="J46" s="197">
        <f t="shared" si="24"/>
        <v>0</v>
      </c>
      <c r="K46" s="197">
        <f t="shared" si="24"/>
        <v>0</v>
      </c>
      <c r="L46" s="197">
        <f t="shared" si="24"/>
        <v>0</v>
      </c>
      <c r="M46" s="1"/>
      <c r="N46" s="25"/>
      <c r="P46" s="1"/>
      <c r="Q46" s="1"/>
      <c r="R46" s="1"/>
      <c r="S46" s="1"/>
      <c r="T46" s="1"/>
      <c r="U46" s="1"/>
      <c r="V46" s="1"/>
      <c r="W46" s="1"/>
      <c r="X46" s="1"/>
    </row>
    <row r="47" spans="2:24" x14ac:dyDescent="0.3">
      <c r="B47" s="129" t="s">
        <v>133</v>
      </c>
      <c r="C47" s="131">
        <f t="shared" ref="C47:L47" si="25">SUM(C33:C46)</f>
        <v>0</v>
      </c>
      <c r="D47" s="131">
        <f t="shared" si="25"/>
        <v>0</v>
      </c>
      <c r="E47" s="131">
        <f t="shared" si="25"/>
        <v>0</v>
      </c>
      <c r="F47" s="131">
        <f t="shared" si="25"/>
        <v>0</v>
      </c>
      <c r="G47" s="131">
        <f t="shared" si="25"/>
        <v>0</v>
      </c>
      <c r="H47" s="131">
        <f t="shared" si="25"/>
        <v>0</v>
      </c>
      <c r="I47" s="131">
        <f t="shared" si="25"/>
        <v>0</v>
      </c>
      <c r="J47" s="131">
        <f t="shared" si="25"/>
        <v>0</v>
      </c>
      <c r="K47" s="131">
        <f t="shared" si="25"/>
        <v>0</v>
      </c>
      <c r="L47" s="131">
        <f t="shared" si="25"/>
        <v>0</v>
      </c>
      <c r="M47" s="1"/>
      <c r="N47" s="25"/>
      <c r="P47" s="1"/>
      <c r="Q47" s="1"/>
      <c r="R47" s="1"/>
      <c r="S47" s="1"/>
      <c r="T47" s="1"/>
      <c r="U47" s="1"/>
      <c r="V47" s="1"/>
      <c r="W47" s="1"/>
      <c r="X47" s="1"/>
    </row>
  </sheetData>
  <mergeCells count="3">
    <mergeCell ref="D3:L3"/>
    <mergeCell ref="D31:L31"/>
    <mergeCell ref="N31:N34"/>
  </mergeCells>
  <conditionalFormatting sqref="C5:I12 C15:I18 L15:M18 L5:M12">
    <cfRule type="cellIs" dxfId="9" priority="14" operator="equal">
      <formula>0</formula>
    </cfRule>
  </conditionalFormatting>
  <conditionalFormatting sqref="M4">
    <cfRule type="cellIs" dxfId="8" priority="13" operator="equal">
      <formula>0</formula>
    </cfRule>
  </conditionalFormatting>
  <conditionalFormatting sqref="D32:L32">
    <cfRule type="cellIs" dxfId="7" priority="11" operator="equal">
      <formula>0</formula>
    </cfRule>
  </conditionalFormatting>
  <conditionalFormatting sqref="C33:I46 L33:L46">
    <cfRule type="cellIs" dxfId="6" priority="12" operator="equal">
      <formula>0</formula>
    </cfRule>
  </conditionalFormatting>
  <conditionalFormatting sqref="D4:I4 L4">
    <cfRule type="cellIs" dxfId="5" priority="7" operator="equal">
      <formula>0</formula>
    </cfRule>
  </conditionalFormatting>
  <conditionalFormatting sqref="C13:I14 L13:M14">
    <cfRule type="cellIs" dxfId="4" priority="6" operator="equal">
      <formula>0</formula>
    </cfRule>
  </conditionalFormatting>
  <conditionalFormatting sqref="J5:K12 J15:K18">
    <cfRule type="cellIs" dxfId="3" priority="5" operator="equal">
      <formula>0</formula>
    </cfRule>
  </conditionalFormatting>
  <conditionalFormatting sqref="J33:K46">
    <cfRule type="cellIs" dxfId="2" priority="4" operator="equal">
      <formula>0</formula>
    </cfRule>
  </conditionalFormatting>
  <conditionalFormatting sqref="J4:K4">
    <cfRule type="cellIs" dxfId="1" priority="2" operator="equal">
      <formula>0</formula>
    </cfRule>
  </conditionalFormatting>
  <conditionalFormatting sqref="J13:K14">
    <cfRule type="cellIs" dxfId="0"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Capacity Calculator OLD</vt:lpstr>
      <vt:lpstr>Sheet1</vt:lpstr>
      <vt:lpstr>Sheet2</vt:lpstr>
      <vt:lpstr>Capacity Calculator STAFF_TYPE</vt:lpstr>
      <vt:lpstr>key staffing variables</vt:lpstr>
      <vt:lpstr>Time by staff type</vt:lpstr>
      <vt:lpstr>Capacity Summary</vt:lpstr>
      <vt:lpstr>WTE by module and staff type</vt:lpstr>
      <vt:lpstr>'Capacity Calculator OLD'!Print_Area</vt:lpstr>
      <vt:lpstr>'Capacity Calculator STAFF_TYPE'!Print_Area</vt:lpstr>
      <vt:lpstr>'Capacity Summary'!Print_Area</vt:lpstr>
      <vt:lpstr>'Time by staff type'!Print_Area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Elton</dc:creator>
  <cp:lastModifiedBy>Administrator</cp:lastModifiedBy>
  <cp:lastPrinted>2018-05-09T10:30:10Z</cp:lastPrinted>
  <dcterms:created xsi:type="dcterms:W3CDTF">2015-12-02T10:56:20Z</dcterms:created>
  <dcterms:modified xsi:type="dcterms:W3CDTF">2023-03-27T08:13:30Z</dcterms:modified>
</cp:coreProperties>
</file>