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V:\Corporate\BI\Private\Performance\Capacity &amp; Demand\C&amp;D TOOLS\00AAA CURRENT TEMPLATES\"/>
    </mc:Choice>
  </mc:AlternateContent>
  <xr:revisionPtr revIDLastSave="0" documentId="8_{8DA430D5-21DB-4008-A8D0-FC44233EBB0F}" xr6:coauthVersionLast="47" xr6:coauthVersionMax="47" xr10:uidLastSave="{00000000-0000-0000-0000-000000000000}"/>
  <bookViews>
    <workbookView xWindow="22932" yWindow="-108" windowWidth="23256" windowHeight="12576" firstSheet="5" activeTab="5" xr2:uid="{00000000-000D-0000-FFFF-FFFF00000000}"/>
  </bookViews>
  <sheets>
    <sheet name="Capacity Calculator OLD" sheetId="4" state="hidden" r:id="rId1"/>
    <sheet name="Sheet1" sheetId="5" state="hidden" r:id="rId2"/>
    <sheet name="Sheet2" sheetId="6" state="hidden" r:id="rId3"/>
    <sheet name="Capacity Calculator STAFF_TYPE" sheetId="7" state="hidden" r:id="rId4"/>
    <sheet name="key staffing variables" sheetId="11" state="hidden" r:id="rId5"/>
    <sheet name="General Guidance" sheetId="13" r:id="rId6"/>
    <sheet name="Staffing Variables" sheetId="12" r:id="rId7"/>
    <sheet name="Time by staff type" sheetId="9" r:id="rId8"/>
    <sheet name="Events" sheetId="17" r:id="rId9"/>
    <sheet name="Sheet3" sheetId="18" state="hidden" r:id="rId10"/>
    <sheet name="Demand and Outputs" sheetId="10" r:id="rId11"/>
    <sheet name="Total Module hours needed" sheetId="15" r:id="rId12"/>
    <sheet name="Total Event hours needed" sheetId="19" r:id="rId13"/>
    <sheet name="Funded hours as % of Reqd" sheetId="16" r:id="rId14"/>
    <sheet name="tracking changes" sheetId="14" r:id="rId15"/>
    <sheet name="Capacity Summary" sheetId="8" state="hidden" r:id="rId16"/>
  </sheets>
  <definedNames>
    <definedName name="_xlnm.Print_Area" localSheetId="0">'Capacity Calculator OLD'!$A$1:$M$33</definedName>
    <definedName name="_xlnm.Print_Area" localSheetId="3">'Capacity Calculator STAFF_TYPE'!$A$1:$M$33</definedName>
    <definedName name="_xlnm.Print_Area" localSheetId="15">'Capacity Summary'!$A$1:$L$40</definedName>
    <definedName name="_xlnm.Print_Area" localSheetId="7">'Time by staff type'!$A$1:$V$281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18" l="1"/>
  <c r="B22" i="18"/>
  <c r="B21" i="18"/>
  <c r="B20" i="18"/>
  <c r="B19" i="18"/>
  <c r="B18" i="18"/>
  <c r="B17" i="18"/>
  <c r="B16" i="18"/>
  <c r="B15" i="18"/>
  <c r="B14" i="18"/>
  <c r="B13" i="18"/>
  <c r="B12" i="18"/>
  <c r="B11" i="18"/>
  <c r="B10" i="18"/>
  <c r="B9" i="18"/>
  <c r="B8" i="18"/>
  <c r="R7" i="18"/>
  <c r="Q7" i="18"/>
  <c r="P7" i="18"/>
  <c r="O7" i="18"/>
  <c r="N7" i="18"/>
  <c r="M7" i="18"/>
  <c r="L7" i="18"/>
  <c r="K7" i="18"/>
  <c r="J7" i="18"/>
  <c r="I7" i="18"/>
  <c r="H7" i="18"/>
  <c r="G7" i="18"/>
  <c r="F7" i="18"/>
  <c r="E7" i="18"/>
  <c r="D7" i="18"/>
  <c r="C7" i="18"/>
  <c r="AB85" i="10"/>
  <c r="AS85" i="10" s="1"/>
  <c r="AC85" i="10"/>
  <c r="AD85" i="10"/>
  <c r="AE85" i="10"/>
  <c r="AF85" i="10"/>
  <c r="AG85" i="10"/>
  <c r="AH85" i="10"/>
  <c r="AI85" i="10"/>
  <c r="AJ85" i="10"/>
  <c r="AK85" i="10"/>
  <c r="AL85" i="10"/>
  <c r="AM85" i="10"/>
  <c r="AN85" i="10"/>
  <c r="AO85" i="10"/>
  <c r="AP85" i="10"/>
  <c r="AQ85" i="10"/>
  <c r="E55" i="12"/>
  <c r="F55" i="12"/>
  <c r="G55" i="12"/>
  <c r="H55" i="12"/>
  <c r="I55" i="12"/>
  <c r="J55" i="12"/>
  <c r="K55" i="12"/>
  <c r="L55" i="12"/>
  <c r="M55" i="12"/>
  <c r="N55" i="12"/>
  <c r="O55" i="12"/>
  <c r="P55" i="12"/>
  <c r="Q55" i="12"/>
  <c r="R55" i="12"/>
  <c r="S55" i="12"/>
  <c r="D55" i="12"/>
  <c r="AC69" i="10"/>
  <c r="AD69" i="10"/>
  <c r="AE69" i="10"/>
  <c r="AF69" i="10"/>
  <c r="AG69" i="10"/>
  <c r="AH69" i="10"/>
  <c r="AI69" i="10"/>
  <c r="AJ69" i="10"/>
  <c r="AK69" i="10"/>
  <c r="AL69" i="10"/>
  <c r="AM69" i="10"/>
  <c r="AN69" i="10"/>
  <c r="AO69" i="10"/>
  <c r="AP69" i="10"/>
  <c r="AQ69" i="10"/>
  <c r="AB69" i="10"/>
  <c r="Z84" i="10"/>
  <c r="Z83" i="10"/>
  <c r="Z82" i="10"/>
  <c r="Z81" i="10"/>
  <c r="Z80" i="10"/>
  <c r="Z79" i="10"/>
  <c r="Z78" i="10"/>
  <c r="Z77" i="10"/>
  <c r="Z76" i="10"/>
  <c r="Z75" i="10"/>
  <c r="Z74" i="10"/>
  <c r="Z73" i="10"/>
  <c r="Z72" i="10"/>
  <c r="Z71" i="10"/>
  <c r="Z70" i="10"/>
  <c r="C11" i="17"/>
  <c r="C137" i="17" s="1"/>
  <c r="D11" i="17"/>
  <c r="D137" i="17" s="1"/>
  <c r="E11" i="17"/>
  <c r="E137" i="17" s="1"/>
  <c r="F11" i="17"/>
  <c r="F137" i="17" s="1"/>
  <c r="G11" i="17"/>
  <c r="G137" i="17" s="1"/>
  <c r="H11" i="17"/>
  <c r="H137" i="17" s="1"/>
  <c r="I11" i="17"/>
  <c r="I137" i="17" s="1"/>
  <c r="J11" i="17"/>
  <c r="J137" i="17" s="1"/>
  <c r="K11" i="17"/>
  <c r="K137" i="17" s="1"/>
  <c r="L11" i="17"/>
  <c r="L137" i="17" s="1"/>
  <c r="M11" i="17"/>
  <c r="M137" i="17" s="1"/>
  <c r="N11" i="17"/>
  <c r="N137" i="17" s="1"/>
  <c r="O11" i="17"/>
  <c r="O137" i="17" s="1"/>
  <c r="P11" i="17"/>
  <c r="P137" i="17" s="1"/>
  <c r="Q11" i="17"/>
  <c r="Q137" i="17" s="1"/>
  <c r="R11" i="17"/>
  <c r="R137" i="17" s="1"/>
  <c r="C20" i="10"/>
  <c r="C21" i="10"/>
  <c r="C22" i="10"/>
  <c r="C23" i="10"/>
  <c r="C24" i="10"/>
  <c r="C25" i="10"/>
  <c r="C26" i="10"/>
  <c r="C27" i="10"/>
  <c r="C28" i="10"/>
  <c r="C29" i="10"/>
  <c r="C30" i="10"/>
  <c r="C31" i="10"/>
  <c r="C32" i="10"/>
  <c r="C33" i="10"/>
  <c r="Q29" i="17" l="1"/>
  <c r="Q65" i="17"/>
  <c r="Q101" i="17"/>
  <c r="Q47" i="17"/>
  <c r="Q119" i="17"/>
  <c r="Q83" i="17"/>
  <c r="I20" i="17"/>
  <c r="I38" i="17"/>
  <c r="I56" i="17"/>
  <c r="I74" i="17"/>
  <c r="I92" i="17"/>
  <c r="I110" i="17"/>
  <c r="I128" i="17"/>
  <c r="Q20" i="17"/>
  <c r="Q38" i="17"/>
  <c r="Q56" i="17"/>
  <c r="Q74" i="17"/>
  <c r="Q92" i="17"/>
  <c r="Q110" i="17"/>
  <c r="Q128" i="17"/>
  <c r="I29" i="17"/>
  <c r="I47" i="17"/>
  <c r="I65" i="17"/>
  <c r="I83" i="17"/>
  <c r="I101" i="17"/>
  <c r="I119" i="17"/>
  <c r="J20" i="17"/>
  <c r="R20" i="17"/>
  <c r="J29" i="17"/>
  <c r="R29" i="17"/>
  <c r="J38" i="17"/>
  <c r="R38" i="17"/>
  <c r="J47" i="17"/>
  <c r="R47" i="17"/>
  <c r="J56" i="17"/>
  <c r="R56" i="17"/>
  <c r="J65" i="17"/>
  <c r="R65" i="17"/>
  <c r="J74" i="17"/>
  <c r="R74" i="17"/>
  <c r="J83" i="17"/>
  <c r="R83" i="17"/>
  <c r="J92" i="17"/>
  <c r="R92" i="17"/>
  <c r="J101" i="17"/>
  <c r="R101" i="17"/>
  <c r="J110" i="17"/>
  <c r="R110" i="17"/>
  <c r="J119" i="17"/>
  <c r="R119" i="17"/>
  <c r="J128" i="17"/>
  <c r="R128" i="17"/>
  <c r="E20" i="17"/>
  <c r="M20" i="17"/>
  <c r="E29" i="17"/>
  <c r="M29" i="17"/>
  <c r="E38" i="17"/>
  <c r="M38" i="17"/>
  <c r="E47" i="17"/>
  <c r="M47" i="17"/>
  <c r="E56" i="17"/>
  <c r="M56" i="17"/>
  <c r="E65" i="17"/>
  <c r="M65" i="17"/>
  <c r="E74" i="17"/>
  <c r="M74" i="17"/>
  <c r="E83" i="17"/>
  <c r="M83" i="17"/>
  <c r="E92" i="17"/>
  <c r="M92" i="17"/>
  <c r="E101" i="17"/>
  <c r="M101" i="17"/>
  <c r="E110" i="17"/>
  <c r="M110" i="17"/>
  <c r="E119" i="17"/>
  <c r="M119" i="17"/>
  <c r="E128" i="17"/>
  <c r="M128" i="17"/>
  <c r="F20" i="17"/>
  <c r="N20" i="17"/>
  <c r="F29" i="17"/>
  <c r="N29" i="17"/>
  <c r="F38" i="17"/>
  <c r="N38" i="17"/>
  <c r="F47" i="17"/>
  <c r="N47" i="17"/>
  <c r="F56" i="17"/>
  <c r="N56" i="17"/>
  <c r="F65" i="17"/>
  <c r="N65" i="17"/>
  <c r="F74" i="17"/>
  <c r="N74" i="17"/>
  <c r="F83" i="17"/>
  <c r="N83" i="17"/>
  <c r="F92" i="17"/>
  <c r="N92" i="17"/>
  <c r="F101" i="17"/>
  <c r="N101" i="17"/>
  <c r="F110" i="17"/>
  <c r="N110" i="17"/>
  <c r="F119" i="17"/>
  <c r="N119" i="17"/>
  <c r="F128" i="17"/>
  <c r="N128" i="17"/>
  <c r="C20" i="17"/>
  <c r="G20" i="17"/>
  <c r="K20" i="17"/>
  <c r="O20" i="17"/>
  <c r="C29" i="17"/>
  <c r="G29" i="17"/>
  <c r="K29" i="17"/>
  <c r="O29" i="17"/>
  <c r="C38" i="17"/>
  <c r="G38" i="17"/>
  <c r="K38" i="17"/>
  <c r="O38" i="17"/>
  <c r="C47" i="17"/>
  <c r="G47" i="17"/>
  <c r="K47" i="17"/>
  <c r="O47" i="17"/>
  <c r="C56" i="17"/>
  <c r="G56" i="17"/>
  <c r="K56" i="17"/>
  <c r="O56" i="17"/>
  <c r="C65" i="17"/>
  <c r="G65" i="17"/>
  <c r="K65" i="17"/>
  <c r="O65" i="17"/>
  <c r="C74" i="17"/>
  <c r="G74" i="17"/>
  <c r="K74" i="17"/>
  <c r="O74" i="17"/>
  <c r="C83" i="17"/>
  <c r="G83" i="17"/>
  <c r="K83" i="17"/>
  <c r="O83" i="17"/>
  <c r="C92" i="17"/>
  <c r="G92" i="17"/>
  <c r="K92" i="17"/>
  <c r="O92" i="17"/>
  <c r="C101" i="17"/>
  <c r="G101" i="17"/>
  <c r="K101" i="17"/>
  <c r="O101" i="17"/>
  <c r="C110" i="17"/>
  <c r="G110" i="17"/>
  <c r="K110" i="17"/>
  <c r="O110" i="17"/>
  <c r="C119" i="17"/>
  <c r="G119" i="17"/>
  <c r="K119" i="17"/>
  <c r="O119" i="17"/>
  <c r="C128" i="17"/>
  <c r="G128" i="17"/>
  <c r="K128" i="17"/>
  <c r="O128" i="17"/>
  <c r="D20" i="17"/>
  <c r="H20" i="17"/>
  <c r="L20" i="17"/>
  <c r="P20" i="17"/>
  <c r="D29" i="17"/>
  <c r="H29" i="17"/>
  <c r="L29" i="17"/>
  <c r="P29" i="17"/>
  <c r="D38" i="17"/>
  <c r="H38" i="17"/>
  <c r="L38" i="17"/>
  <c r="P38" i="17"/>
  <c r="D47" i="17"/>
  <c r="H47" i="17"/>
  <c r="L47" i="17"/>
  <c r="P47" i="17"/>
  <c r="D56" i="17"/>
  <c r="H56" i="17"/>
  <c r="L56" i="17"/>
  <c r="P56" i="17"/>
  <c r="D65" i="17"/>
  <c r="H65" i="17"/>
  <c r="L65" i="17"/>
  <c r="P65" i="17"/>
  <c r="D74" i="17"/>
  <c r="H74" i="17"/>
  <c r="L74" i="17"/>
  <c r="P74" i="17"/>
  <c r="D83" i="17"/>
  <c r="H83" i="17"/>
  <c r="L83" i="17"/>
  <c r="P83" i="17"/>
  <c r="D92" i="17"/>
  <c r="H92" i="17"/>
  <c r="L92" i="17"/>
  <c r="P92" i="17"/>
  <c r="D101" i="17"/>
  <c r="H101" i="17"/>
  <c r="L101" i="17"/>
  <c r="P101" i="17"/>
  <c r="D110" i="17"/>
  <c r="H110" i="17"/>
  <c r="L110" i="17"/>
  <c r="P110" i="17"/>
  <c r="D119" i="17"/>
  <c r="H119" i="17"/>
  <c r="L119" i="17"/>
  <c r="P119" i="17"/>
  <c r="D128" i="17"/>
  <c r="H128" i="17"/>
  <c r="L128" i="17"/>
  <c r="P128" i="17"/>
  <c r="A43" i="10"/>
  <c r="B84" i="10"/>
  <c r="B83" i="10"/>
  <c r="B82" i="10"/>
  <c r="B81" i="10"/>
  <c r="B80" i="10"/>
  <c r="B79" i="10"/>
  <c r="B78" i="10"/>
  <c r="B77" i="10"/>
  <c r="B76" i="10"/>
  <c r="B75" i="10"/>
  <c r="B74" i="10"/>
  <c r="B73" i="10"/>
  <c r="B72" i="10"/>
  <c r="B71" i="10"/>
  <c r="B70" i="10"/>
  <c r="R143" i="17"/>
  <c r="Q143" i="17"/>
  <c r="P143" i="17"/>
  <c r="O143" i="17"/>
  <c r="N143" i="17"/>
  <c r="M143" i="17"/>
  <c r="L143" i="17"/>
  <c r="K143" i="17"/>
  <c r="J143" i="17"/>
  <c r="I143" i="17"/>
  <c r="H143" i="17"/>
  <c r="G143" i="17"/>
  <c r="F143" i="17"/>
  <c r="E143" i="17"/>
  <c r="D143" i="17"/>
  <c r="C143" i="17"/>
  <c r="R142" i="17"/>
  <c r="Q142" i="17"/>
  <c r="P142" i="17"/>
  <c r="O142" i="17"/>
  <c r="N142" i="17"/>
  <c r="M142" i="17"/>
  <c r="L142" i="17"/>
  <c r="K142" i="17"/>
  <c r="J142" i="17"/>
  <c r="I142" i="17"/>
  <c r="H142" i="17"/>
  <c r="G142" i="17"/>
  <c r="F142" i="17"/>
  <c r="E142" i="17"/>
  <c r="D142" i="17"/>
  <c r="C142" i="17"/>
  <c r="R134" i="17"/>
  <c r="Q134" i="17"/>
  <c r="P134" i="17"/>
  <c r="O134" i="17"/>
  <c r="N134" i="17"/>
  <c r="M134" i="17"/>
  <c r="L134" i="17"/>
  <c r="K134" i="17"/>
  <c r="J134" i="17"/>
  <c r="I134" i="17"/>
  <c r="H134" i="17"/>
  <c r="G134" i="17"/>
  <c r="F134" i="17"/>
  <c r="E134" i="17"/>
  <c r="D134" i="17"/>
  <c r="C134" i="17"/>
  <c r="R133" i="17"/>
  <c r="Q133" i="17"/>
  <c r="P133" i="17"/>
  <c r="O133" i="17"/>
  <c r="N133" i="17"/>
  <c r="M133" i="17"/>
  <c r="L133" i="17"/>
  <c r="K133" i="17"/>
  <c r="J133" i="17"/>
  <c r="I133" i="17"/>
  <c r="H133" i="17"/>
  <c r="G133" i="17"/>
  <c r="F133" i="17"/>
  <c r="E133" i="17"/>
  <c r="D133" i="17"/>
  <c r="C133" i="17"/>
  <c r="R125" i="17"/>
  <c r="Q125" i="17"/>
  <c r="P125" i="17"/>
  <c r="O125" i="17"/>
  <c r="N125" i="17"/>
  <c r="M125" i="17"/>
  <c r="L125" i="17"/>
  <c r="K125" i="17"/>
  <c r="J125" i="17"/>
  <c r="I125" i="17"/>
  <c r="H125" i="17"/>
  <c r="G125" i="17"/>
  <c r="F125" i="17"/>
  <c r="E125" i="17"/>
  <c r="D125" i="17"/>
  <c r="C125" i="17"/>
  <c r="R124" i="17"/>
  <c r="Q124" i="17"/>
  <c r="P124" i="17"/>
  <c r="O124" i="17"/>
  <c r="N124" i="17"/>
  <c r="M124" i="17"/>
  <c r="L124" i="17"/>
  <c r="K124" i="17"/>
  <c r="J124" i="17"/>
  <c r="I124" i="17"/>
  <c r="H124" i="17"/>
  <c r="G124" i="17"/>
  <c r="F124" i="17"/>
  <c r="E124" i="17"/>
  <c r="D124" i="17"/>
  <c r="C124" i="17"/>
  <c r="R116" i="17"/>
  <c r="Q116" i="17"/>
  <c r="P116" i="17"/>
  <c r="O116" i="17"/>
  <c r="N116" i="17"/>
  <c r="M116" i="17"/>
  <c r="L116" i="17"/>
  <c r="K116" i="17"/>
  <c r="J116" i="17"/>
  <c r="I116" i="17"/>
  <c r="H116" i="17"/>
  <c r="G116" i="17"/>
  <c r="F116" i="17"/>
  <c r="E116" i="17"/>
  <c r="D116" i="17"/>
  <c r="C116" i="17"/>
  <c r="R115" i="17"/>
  <c r="Q115" i="17"/>
  <c r="P115" i="17"/>
  <c r="O115" i="17"/>
  <c r="N115" i="17"/>
  <c r="M115" i="17"/>
  <c r="L115" i="17"/>
  <c r="K115" i="17"/>
  <c r="J115" i="17"/>
  <c r="I115" i="17"/>
  <c r="H115" i="17"/>
  <c r="G115" i="17"/>
  <c r="F115" i="17"/>
  <c r="E115" i="17"/>
  <c r="D115" i="17"/>
  <c r="C115" i="17"/>
  <c r="R107" i="17"/>
  <c r="Q107" i="17"/>
  <c r="P107" i="17"/>
  <c r="O107" i="17"/>
  <c r="N107" i="17"/>
  <c r="M107" i="17"/>
  <c r="L107" i="17"/>
  <c r="K107" i="17"/>
  <c r="J107" i="17"/>
  <c r="I107" i="17"/>
  <c r="H107" i="17"/>
  <c r="G107" i="17"/>
  <c r="F107" i="17"/>
  <c r="E107" i="17"/>
  <c r="D107" i="17"/>
  <c r="C107" i="17"/>
  <c r="R106" i="17"/>
  <c r="Q106" i="17"/>
  <c r="P106" i="17"/>
  <c r="O106" i="17"/>
  <c r="N106" i="17"/>
  <c r="M106" i="17"/>
  <c r="L106" i="17"/>
  <c r="K106" i="17"/>
  <c r="J106" i="17"/>
  <c r="I106" i="17"/>
  <c r="H106" i="17"/>
  <c r="G106" i="17"/>
  <c r="F106" i="17"/>
  <c r="E106" i="17"/>
  <c r="D106" i="17"/>
  <c r="C106" i="17"/>
  <c r="R98" i="17"/>
  <c r="Q98" i="17"/>
  <c r="P98" i="17"/>
  <c r="O98" i="17"/>
  <c r="N98" i="17"/>
  <c r="M98" i="17"/>
  <c r="L98" i="17"/>
  <c r="K98" i="17"/>
  <c r="J98" i="17"/>
  <c r="I98" i="17"/>
  <c r="H98" i="17"/>
  <c r="G98" i="17"/>
  <c r="F98" i="17"/>
  <c r="E98" i="17"/>
  <c r="D98" i="17"/>
  <c r="C98" i="17"/>
  <c r="R97" i="17"/>
  <c r="Q97" i="17"/>
  <c r="P97" i="17"/>
  <c r="O97" i="17"/>
  <c r="N97" i="17"/>
  <c r="M97" i="17"/>
  <c r="L97" i="17"/>
  <c r="K97" i="17"/>
  <c r="J97" i="17"/>
  <c r="I97" i="17"/>
  <c r="H97" i="17"/>
  <c r="G97" i="17"/>
  <c r="F97" i="17"/>
  <c r="E97" i="17"/>
  <c r="D97" i="17"/>
  <c r="C97" i="17"/>
  <c r="R89" i="17"/>
  <c r="Q89" i="17"/>
  <c r="P89" i="17"/>
  <c r="O89" i="17"/>
  <c r="N89" i="17"/>
  <c r="M89" i="17"/>
  <c r="L89" i="17"/>
  <c r="K89" i="17"/>
  <c r="J89" i="17"/>
  <c r="I89" i="17"/>
  <c r="H89" i="17"/>
  <c r="G89" i="17"/>
  <c r="F89" i="17"/>
  <c r="D89" i="17"/>
  <c r="C89" i="17"/>
  <c r="R88" i="17"/>
  <c r="Q88" i="17"/>
  <c r="P88" i="17"/>
  <c r="O88" i="17"/>
  <c r="N88" i="17"/>
  <c r="M88" i="17"/>
  <c r="L88" i="17"/>
  <c r="K88" i="17"/>
  <c r="J88" i="17"/>
  <c r="I88" i="17"/>
  <c r="H88" i="17"/>
  <c r="G88" i="17"/>
  <c r="F88" i="17"/>
  <c r="E88" i="17"/>
  <c r="E89" i="17" s="1"/>
  <c r="D88" i="17"/>
  <c r="C88" i="17"/>
  <c r="R80" i="17"/>
  <c r="Q80" i="17"/>
  <c r="P80" i="17"/>
  <c r="O80" i="17"/>
  <c r="N80" i="17"/>
  <c r="M80" i="17"/>
  <c r="L80" i="17"/>
  <c r="K80" i="17"/>
  <c r="J80" i="17"/>
  <c r="I80" i="17"/>
  <c r="H80" i="17"/>
  <c r="G80" i="17"/>
  <c r="F80" i="17"/>
  <c r="D80" i="17"/>
  <c r="C80" i="17"/>
  <c r="R79" i="17"/>
  <c r="Q79" i="17"/>
  <c r="P79" i="17"/>
  <c r="O79" i="17"/>
  <c r="N79" i="17"/>
  <c r="M79" i="17"/>
  <c r="L79" i="17"/>
  <c r="K79" i="17"/>
  <c r="J79" i="17"/>
  <c r="I79" i="17"/>
  <c r="H79" i="17"/>
  <c r="G79" i="17"/>
  <c r="F79" i="17"/>
  <c r="E79" i="17"/>
  <c r="E80" i="17" s="1"/>
  <c r="D79" i="17"/>
  <c r="C79" i="17"/>
  <c r="R71" i="17"/>
  <c r="Q71" i="17"/>
  <c r="P71" i="17"/>
  <c r="O71" i="17"/>
  <c r="N71" i="17"/>
  <c r="M71" i="17"/>
  <c r="L71" i="17"/>
  <c r="K71" i="17"/>
  <c r="J71" i="17"/>
  <c r="I71" i="17"/>
  <c r="H71" i="17"/>
  <c r="G71" i="17"/>
  <c r="F71" i="17"/>
  <c r="D71" i="17"/>
  <c r="C71" i="17"/>
  <c r="R70" i="17"/>
  <c r="Q70" i="17"/>
  <c r="P70" i="17"/>
  <c r="O70" i="17"/>
  <c r="N70" i="17"/>
  <c r="M70" i="17"/>
  <c r="L70" i="17"/>
  <c r="K70" i="17"/>
  <c r="J70" i="17"/>
  <c r="I70" i="17"/>
  <c r="H70" i="17"/>
  <c r="G70" i="17"/>
  <c r="F70" i="17"/>
  <c r="E70" i="17"/>
  <c r="E71" i="17" s="1"/>
  <c r="D70" i="17"/>
  <c r="C70" i="17"/>
  <c r="R62" i="17"/>
  <c r="Q62" i="17"/>
  <c r="P62" i="17"/>
  <c r="O62" i="17"/>
  <c r="N62" i="17"/>
  <c r="M62" i="17"/>
  <c r="L62" i="17"/>
  <c r="K62" i="17"/>
  <c r="J62" i="17"/>
  <c r="I62" i="17"/>
  <c r="H62" i="17"/>
  <c r="G62" i="17"/>
  <c r="F62" i="17"/>
  <c r="D62" i="17"/>
  <c r="C62" i="17"/>
  <c r="R61" i="17"/>
  <c r="Q61" i="17"/>
  <c r="P61" i="17"/>
  <c r="O61" i="17"/>
  <c r="N61" i="17"/>
  <c r="M61" i="17"/>
  <c r="L61" i="17"/>
  <c r="K61" i="17"/>
  <c r="J61" i="17"/>
  <c r="I61" i="17"/>
  <c r="H61" i="17"/>
  <c r="G61" i="17"/>
  <c r="F61" i="17"/>
  <c r="E61" i="17"/>
  <c r="E62" i="17" s="1"/>
  <c r="D61" i="17"/>
  <c r="C61" i="17"/>
  <c r="R53" i="17"/>
  <c r="Q53" i="17"/>
  <c r="P53" i="17"/>
  <c r="O53" i="17"/>
  <c r="N53" i="17"/>
  <c r="M53" i="17"/>
  <c r="L53" i="17"/>
  <c r="K53" i="17"/>
  <c r="J53" i="17"/>
  <c r="I53" i="17"/>
  <c r="H53" i="17"/>
  <c r="F53" i="17"/>
  <c r="D53" i="17"/>
  <c r="C53" i="17"/>
  <c r="R52" i="17"/>
  <c r="Q52" i="17"/>
  <c r="P52" i="17"/>
  <c r="O52" i="17"/>
  <c r="N52" i="17"/>
  <c r="M52" i="17"/>
  <c r="L52" i="17"/>
  <c r="K52" i="17"/>
  <c r="J52" i="17"/>
  <c r="I52" i="17"/>
  <c r="H52" i="17"/>
  <c r="G52" i="17"/>
  <c r="G53" i="17" s="1"/>
  <c r="F52" i="17"/>
  <c r="E52" i="17"/>
  <c r="E53" i="17" s="1"/>
  <c r="D52" i="17"/>
  <c r="C52" i="17"/>
  <c r="R44" i="17"/>
  <c r="Q44" i="17"/>
  <c r="P44" i="17"/>
  <c r="O44" i="17"/>
  <c r="N44" i="17"/>
  <c r="M44" i="17"/>
  <c r="L44" i="17"/>
  <c r="K44" i="17"/>
  <c r="J44" i="17"/>
  <c r="I44" i="17"/>
  <c r="H44" i="17"/>
  <c r="F44" i="17"/>
  <c r="D44" i="17"/>
  <c r="C44" i="17"/>
  <c r="R43" i="17"/>
  <c r="Q43" i="17"/>
  <c r="P43" i="17"/>
  <c r="O43" i="17"/>
  <c r="N43" i="17"/>
  <c r="M43" i="17"/>
  <c r="L43" i="17"/>
  <c r="K43" i="17"/>
  <c r="J43" i="17"/>
  <c r="I43" i="17"/>
  <c r="H43" i="17"/>
  <c r="G43" i="17"/>
  <c r="G44" i="17" s="1"/>
  <c r="F43" i="17"/>
  <c r="E43" i="17"/>
  <c r="E44" i="17" s="1"/>
  <c r="D43" i="17"/>
  <c r="C43" i="17"/>
  <c r="R35" i="17"/>
  <c r="Q35" i="17"/>
  <c r="P35" i="17"/>
  <c r="O35" i="17"/>
  <c r="N35" i="17"/>
  <c r="M35" i="17"/>
  <c r="L35" i="17"/>
  <c r="K35" i="17"/>
  <c r="J35" i="17"/>
  <c r="I35" i="17"/>
  <c r="H35" i="17"/>
  <c r="G35" i="17"/>
  <c r="F35" i="17"/>
  <c r="D35" i="17"/>
  <c r="C35" i="17"/>
  <c r="R34" i="17"/>
  <c r="Q34" i="17"/>
  <c r="P34" i="17"/>
  <c r="O34" i="17"/>
  <c r="N34" i="17"/>
  <c r="M34" i="17"/>
  <c r="L34" i="17"/>
  <c r="K34" i="17"/>
  <c r="J34" i="17"/>
  <c r="I34" i="17"/>
  <c r="H34" i="17"/>
  <c r="G34" i="17"/>
  <c r="F34" i="17"/>
  <c r="E34" i="17"/>
  <c r="E35" i="17" s="1"/>
  <c r="D34" i="17"/>
  <c r="C34" i="17"/>
  <c r="R26" i="17"/>
  <c r="Q26" i="17"/>
  <c r="P26" i="17"/>
  <c r="O26" i="17"/>
  <c r="N26" i="17"/>
  <c r="M26" i="17"/>
  <c r="L26" i="17"/>
  <c r="K26" i="17"/>
  <c r="J26" i="17"/>
  <c r="I26" i="17"/>
  <c r="H26" i="17"/>
  <c r="F26" i="17"/>
  <c r="D26" i="17"/>
  <c r="R25" i="17"/>
  <c r="Q25" i="17"/>
  <c r="P25" i="17"/>
  <c r="O25" i="17"/>
  <c r="N25" i="17"/>
  <c r="M25" i="17"/>
  <c r="L25" i="17"/>
  <c r="K25" i="17"/>
  <c r="J25" i="17"/>
  <c r="I25" i="17"/>
  <c r="H25" i="17"/>
  <c r="G25" i="17"/>
  <c r="G26" i="17" s="1"/>
  <c r="F25" i="17"/>
  <c r="E25" i="17"/>
  <c r="E26" i="17" s="1"/>
  <c r="D25" i="17"/>
  <c r="C25" i="17"/>
  <c r="C26" i="17" s="1"/>
  <c r="D16" i="17"/>
  <c r="D17" i="17" s="1"/>
  <c r="E16" i="17"/>
  <c r="E17" i="17" s="1"/>
  <c r="F16" i="17"/>
  <c r="F17" i="17" s="1"/>
  <c r="G16" i="17"/>
  <c r="G17" i="17" s="1"/>
  <c r="H16" i="17"/>
  <c r="H17" i="17" s="1"/>
  <c r="I16" i="17"/>
  <c r="I17" i="17" s="1"/>
  <c r="J16" i="17"/>
  <c r="K16" i="17"/>
  <c r="L16" i="17"/>
  <c r="M16" i="17"/>
  <c r="N16" i="17"/>
  <c r="O16" i="17"/>
  <c r="P16" i="17"/>
  <c r="Q16" i="17"/>
  <c r="R16" i="17"/>
  <c r="C16" i="17"/>
  <c r="C17" i="17" s="1"/>
  <c r="R17" i="17"/>
  <c r="Q17" i="17"/>
  <c r="P17" i="17"/>
  <c r="O17" i="17"/>
  <c r="N17" i="17"/>
  <c r="M17" i="17"/>
  <c r="L17" i="17"/>
  <c r="K17" i="17"/>
  <c r="J17" i="17"/>
  <c r="E52" i="12"/>
  <c r="F52" i="12"/>
  <c r="G52" i="12"/>
  <c r="H52" i="12"/>
  <c r="I52" i="12"/>
  <c r="J52" i="12"/>
  <c r="K52" i="12"/>
  <c r="L52" i="12"/>
  <c r="M52" i="12"/>
  <c r="N52" i="12"/>
  <c r="O52" i="12"/>
  <c r="P52" i="12"/>
  <c r="Q52" i="12"/>
  <c r="R52" i="12"/>
  <c r="S52" i="12"/>
  <c r="D52" i="12"/>
  <c r="T17" i="17" l="1"/>
  <c r="A67" i="10"/>
  <c r="A87" i="10"/>
  <c r="B87" i="10" s="1"/>
  <c r="V87" i="10" s="1"/>
  <c r="A91" i="10"/>
  <c r="B67" i="10"/>
  <c r="A98" i="10" l="1"/>
  <c r="D18" i="9"/>
  <c r="D17" i="9"/>
  <c r="D16" i="9"/>
  <c r="D15" i="9"/>
  <c r="D14" i="9"/>
  <c r="D13" i="9"/>
  <c r="D12" i="9"/>
  <c r="D11" i="9"/>
  <c r="D10" i="9"/>
  <c r="D9" i="9"/>
  <c r="D8" i="9"/>
  <c r="D7" i="9"/>
  <c r="D6" i="9"/>
  <c r="D5" i="9"/>
  <c r="D4" i="9"/>
  <c r="D32" i="12"/>
  <c r="D33" i="12"/>
  <c r="U5" i="9"/>
  <c r="C229" i="10"/>
  <c r="C228" i="10"/>
  <c r="D398" i="9"/>
  <c r="D397" i="9"/>
  <c r="D396" i="9"/>
  <c r="D395" i="9"/>
  <c r="D394" i="9"/>
  <c r="D393" i="9"/>
  <c r="D392" i="9"/>
  <c r="D391" i="9"/>
  <c r="D390" i="9"/>
  <c r="D389" i="9"/>
  <c r="D388" i="9"/>
  <c r="D387" i="9"/>
  <c r="D386" i="9"/>
  <c r="D385" i="9"/>
  <c r="D384" i="9"/>
  <c r="D378" i="9"/>
  <c r="D377" i="9"/>
  <c r="D376" i="9"/>
  <c r="D375" i="9"/>
  <c r="D374" i="9"/>
  <c r="D373" i="9"/>
  <c r="D372" i="9"/>
  <c r="D371" i="9"/>
  <c r="D370" i="9"/>
  <c r="D369" i="9"/>
  <c r="D368" i="9"/>
  <c r="D367" i="9"/>
  <c r="D366" i="9"/>
  <c r="D365" i="9"/>
  <c r="D364" i="9"/>
  <c r="D358" i="9"/>
  <c r="D357" i="9"/>
  <c r="D356" i="9"/>
  <c r="D355" i="9"/>
  <c r="D354" i="9"/>
  <c r="D353" i="9"/>
  <c r="D352" i="9"/>
  <c r="D351" i="9"/>
  <c r="D350" i="9"/>
  <c r="D349" i="9"/>
  <c r="D348" i="9"/>
  <c r="D347" i="9"/>
  <c r="D346" i="9"/>
  <c r="D345" i="9"/>
  <c r="D344" i="9"/>
  <c r="D338" i="9"/>
  <c r="D337" i="9"/>
  <c r="D336" i="9"/>
  <c r="D335" i="9"/>
  <c r="D334" i="9"/>
  <c r="D333" i="9"/>
  <c r="D332" i="9"/>
  <c r="D331" i="9"/>
  <c r="D330" i="9"/>
  <c r="D329" i="9"/>
  <c r="D328" i="9"/>
  <c r="D327" i="9"/>
  <c r="D326" i="9"/>
  <c r="D325" i="9"/>
  <c r="D324" i="9"/>
  <c r="D318" i="9"/>
  <c r="D317" i="9"/>
  <c r="D316" i="9"/>
  <c r="D315" i="9"/>
  <c r="D314" i="9"/>
  <c r="D313" i="9"/>
  <c r="D312" i="9"/>
  <c r="D311" i="9"/>
  <c r="D310" i="9"/>
  <c r="D309" i="9"/>
  <c r="D308" i="9"/>
  <c r="D307" i="9"/>
  <c r="D306" i="9"/>
  <c r="D305" i="9"/>
  <c r="D304" i="9"/>
  <c r="D298" i="9"/>
  <c r="D297" i="9"/>
  <c r="D296" i="9"/>
  <c r="D295" i="9"/>
  <c r="D294" i="9"/>
  <c r="D293" i="9"/>
  <c r="D292" i="9"/>
  <c r="D291" i="9"/>
  <c r="D290" i="9"/>
  <c r="D289" i="9"/>
  <c r="D288" i="9"/>
  <c r="D287" i="9"/>
  <c r="D286" i="9"/>
  <c r="D285" i="9"/>
  <c r="D284" i="9"/>
  <c r="D278" i="9"/>
  <c r="D277" i="9"/>
  <c r="D276" i="9"/>
  <c r="D275" i="9"/>
  <c r="D274" i="9"/>
  <c r="D273" i="9"/>
  <c r="D272" i="9"/>
  <c r="D271" i="9"/>
  <c r="D270" i="9"/>
  <c r="D269" i="9"/>
  <c r="D268" i="9"/>
  <c r="D267" i="9"/>
  <c r="D266" i="9"/>
  <c r="D265" i="9"/>
  <c r="D264" i="9"/>
  <c r="D258" i="9"/>
  <c r="D257" i="9"/>
  <c r="D256" i="9"/>
  <c r="D255" i="9"/>
  <c r="D254" i="9"/>
  <c r="D253" i="9"/>
  <c r="D252" i="9"/>
  <c r="D251" i="9"/>
  <c r="D250" i="9"/>
  <c r="D249" i="9"/>
  <c r="D248" i="9"/>
  <c r="D247" i="9"/>
  <c r="D246" i="9"/>
  <c r="D245" i="9"/>
  <c r="D244" i="9"/>
  <c r="D238" i="9"/>
  <c r="D237" i="9"/>
  <c r="D236" i="9"/>
  <c r="D235" i="9"/>
  <c r="D234" i="9"/>
  <c r="D233" i="9"/>
  <c r="D232" i="9"/>
  <c r="D231" i="9"/>
  <c r="D230" i="9"/>
  <c r="D229" i="9"/>
  <c r="D228" i="9"/>
  <c r="D227" i="9"/>
  <c r="D226" i="9"/>
  <c r="D225" i="9"/>
  <c r="D224" i="9"/>
  <c r="D218" i="9"/>
  <c r="D217" i="9"/>
  <c r="D216" i="9"/>
  <c r="D215" i="9"/>
  <c r="D214" i="9"/>
  <c r="D213" i="9"/>
  <c r="D212" i="9"/>
  <c r="D211" i="9"/>
  <c r="D210" i="9"/>
  <c r="D209" i="9"/>
  <c r="D208" i="9"/>
  <c r="D207" i="9"/>
  <c r="D206" i="9"/>
  <c r="D205" i="9"/>
  <c r="D204" i="9"/>
  <c r="D198" i="9"/>
  <c r="D197" i="9"/>
  <c r="D196" i="9"/>
  <c r="D195" i="9"/>
  <c r="D194" i="9"/>
  <c r="D193" i="9"/>
  <c r="D192" i="9"/>
  <c r="D191" i="9"/>
  <c r="D190" i="9"/>
  <c r="D189" i="9"/>
  <c r="D188" i="9"/>
  <c r="D187" i="9"/>
  <c r="D186" i="9"/>
  <c r="D185" i="9"/>
  <c r="D184" i="9"/>
  <c r="D178" i="9"/>
  <c r="D177" i="9"/>
  <c r="D176" i="9"/>
  <c r="D175" i="9"/>
  <c r="D174" i="9"/>
  <c r="D173" i="9"/>
  <c r="D172" i="9"/>
  <c r="D171" i="9"/>
  <c r="D170" i="9"/>
  <c r="D169" i="9"/>
  <c r="D168" i="9"/>
  <c r="D167" i="9"/>
  <c r="D166" i="9"/>
  <c r="D165" i="9"/>
  <c r="D164" i="9"/>
  <c r="D158" i="9"/>
  <c r="D157" i="9"/>
  <c r="D156" i="9"/>
  <c r="D155" i="9"/>
  <c r="D154" i="9"/>
  <c r="D153" i="9"/>
  <c r="D152" i="9"/>
  <c r="D151" i="9"/>
  <c r="D150" i="9"/>
  <c r="D149" i="9"/>
  <c r="D148" i="9"/>
  <c r="D147" i="9"/>
  <c r="D146" i="9"/>
  <c r="D145" i="9"/>
  <c r="D144" i="9"/>
  <c r="D138" i="9"/>
  <c r="D137" i="9"/>
  <c r="D136" i="9"/>
  <c r="D135" i="9"/>
  <c r="D134" i="9"/>
  <c r="D133" i="9"/>
  <c r="D132" i="9"/>
  <c r="D131" i="9"/>
  <c r="D130" i="9"/>
  <c r="D129" i="9"/>
  <c r="D128" i="9"/>
  <c r="D127" i="9"/>
  <c r="D126" i="9"/>
  <c r="D125" i="9"/>
  <c r="D124" i="9"/>
  <c r="D118" i="9"/>
  <c r="D117" i="9"/>
  <c r="D116" i="9"/>
  <c r="D115" i="9"/>
  <c r="D114" i="9"/>
  <c r="D113" i="9"/>
  <c r="D112" i="9"/>
  <c r="D111" i="9"/>
  <c r="D110" i="9"/>
  <c r="D109" i="9"/>
  <c r="D108" i="9"/>
  <c r="D107" i="9"/>
  <c r="D106" i="9"/>
  <c r="D105" i="9"/>
  <c r="D104" i="9"/>
  <c r="D98" i="9"/>
  <c r="D97" i="9"/>
  <c r="D96" i="9"/>
  <c r="D95" i="9"/>
  <c r="D94" i="9"/>
  <c r="D93" i="9"/>
  <c r="D92" i="9"/>
  <c r="D91" i="9"/>
  <c r="D90" i="9"/>
  <c r="D89" i="9"/>
  <c r="D88" i="9"/>
  <c r="D87" i="9"/>
  <c r="D86" i="9"/>
  <c r="D85" i="9"/>
  <c r="D84" i="9"/>
  <c r="D78" i="9"/>
  <c r="D77" i="9"/>
  <c r="D76" i="9"/>
  <c r="D75" i="9"/>
  <c r="D74" i="9"/>
  <c r="D73" i="9"/>
  <c r="D72" i="9"/>
  <c r="D71" i="9"/>
  <c r="D70" i="9"/>
  <c r="D69" i="9"/>
  <c r="D68" i="9"/>
  <c r="D67" i="9"/>
  <c r="D66" i="9"/>
  <c r="D65" i="9"/>
  <c r="D64" i="9"/>
  <c r="D58" i="9"/>
  <c r="D57" i="9"/>
  <c r="D56" i="9"/>
  <c r="D55" i="9"/>
  <c r="D54" i="9"/>
  <c r="D53" i="9"/>
  <c r="D52" i="9"/>
  <c r="D51" i="9"/>
  <c r="D50" i="9"/>
  <c r="D49" i="9"/>
  <c r="D48" i="9"/>
  <c r="D47" i="9"/>
  <c r="D46" i="9"/>
  <c r="D45" i="9"/>
  <c r="D44" i="9"/>
  <c r="D38" i="9"/>
  <c r="D37" i="9"/>
  <c r="D36" i="9"/>
  <c r="D35" i="9"/>
  <c r="D34" i="9"/>
  <c r="D33" i="9"/>
  <c r="D32" i="9"/>
  <c r="D31" i="9"/>
  <c r="D30" i="9"/>
  <c r="D29" i="9"/>
  <c r="D28" i="9"/>
  <c r="D27" i="9"/>
  <c r="D26" i="9"/>
  <c r="D25" i="9"/>
  <c r="D24" i="9"/>
  <c r="C46" i="10"/>
  <c r="U19" i="10"/>
  <c r="C232" i="10"/>
  <c r="C233" i="10"/>
  <c r="C234" i="10"/>
  <c r="C235" i="10"/>
  <c r="C236" i="10"/>
  <c r="C237" i="10"/>
  <c r="C238" i="10"/>
  <c r="C239" i="10"/>
  <c r="C240" i="10"/>
  <c r="C241" i="10"/>
  <c r="C242" i="10"/>
  <c r="C34" i="10"/>
  <c r="C243" i="10" s="1"/>
  <c r="C35" i="10"/>
  <c r="C244" i="10" s="1"/>
  <c r="C36" i="10"/>
  <c r="C245" i="10" s="1"/>
  <c r="C37" i="10"/>
  <c r="C246" i="10" s="1"/>
  <c r="C38" i="10"/>
  <c r="C247" i="10" s="1"/>
  <c r="C48" i="10"/>
  <c r="D35" i="12" l="1"/>
  <c r="D34" i="12"/>
  <c r="D36" i="12" s="1"/>
  <c r="D37" i="12"/>
  <c r="D38" i="12" s="1"/>
  <c r="D39" i="12" s="1"/>
  <c r="D40" i="12" s="1"/>
  <c r="W19" i="17" s="1"/>
  <c r="C231" i="10"/>
  <c r="C230" i="10"/>
  <c r="AM24" i="9"/>
  <c r="AL24" i="9"/>
  <c r="AK24" i="9"/>
  <c r="AJ24" i="9"/>
  <c r="AI24" i="9"/>
  <c r="AH24" i="9"/>
  <c r="AG24" i="9"/>
  <c r="AF24" i="9"/>
  <c r="AE24" i="9"/>
  <c r="AD24" i="9"/>
  <c r="AC24" i="9"/>
  <c r="AB24" i="9"/>
  <c r="AA24" i="9"/>
  <c r="Z24" i="9"/>
  <c r="Y24" i="9"/>
  <c r="X24" i="9"/>
  <c r="U24" i="9"/>
  <c r="AM44" i="9"/>
  <c r="AL44" i="9"/>
  <c r="AK44" i="9"/>
  <c r="AJ44" i="9"/>
  <c r="AI44" i="9"/>
  <c r="AH44" i="9"/>
  <c r="AG44" i="9"/>
  <c r="AF44" i="9"/>
  <c r="AE44" i="9"/>
  <c r="AD44" i="9"/>
  <c r="AC44" i="9"/>
  <c r="AB44" i="9"/>
  <c r="AA44" i="9"/>
  <c r="Z44" i="9"/>
  <c r="Y44" i="9"/>
  <c r="X44" i="9"/>
  <c r="U44" i="9"/>
  <c r="AM64" i="9"/>
  <c r="AL64" i="9"/>
  <c r="AK64" i="9"/>
  <c r="AJ64" i="9"/>
  <c r="AI64" i="9"/>
  <c r="AH64" i="9"/>
  <c r="AG64" i="9"/>
  <c r="AF64" i="9"/>
  <c r="AE64" i="9"/>
  <c r="AD64" i="9"/>
  <c r="AC64" i="9"/>
  <c r="AB64" i="9"/>
  <c r="AA64" i="9"/>
  <c r="Z64" i="9"/>
  <c r="Y64" i="9"/>
  <c r="X64" i="9"/>
  <c r="U64" i="9"/>
  <c r="AM84" i="9"/>
  <c r="AL84" i="9"/>
  <c r="AK84" i="9"/>
  <c r="AJ84" i="9"/>
  <c r="AI84" i="9"/>
  <c r="AH84" i="9"/>
  <c r="AG84" i="9"/>
  <c r="AF84" i="9"/>
  <c r="AE84" i="9"/>
  <c r="AD84" i="9"/>
  <c r="AC84" i="9"/>
  <c r="AB84" i="9"/>
  <c r="AA84" i="9"/>
  <c r="Z84" i="9"/>
  <c r="Y84" i="9"/>
  <c r="X84" i="9"/>
  <c r="U84" i="9"/>
  <c r="AM104" i="9"/>
  <c r="C55" i="10"/>
  <c r="C56" i="10"/>
  <c r="C57" i="10"/>
  <c r="C58" i="10"/>
  <c r="C59" i="10"/>
  <c r="C60" i="10"/>
  <c r="C61" i="10"/>
  <c r="C62" i="10"/>
  <c r="C63" i="10"/>
  <c r="C64" i="10"/>
  <c r="AL344" i="9"/>
  <c r="AK204" i="9"/>
  <c r="AK144" i="9"/>
  <c r="AJ5" i="9"/>
  <c r="AK5" i="9"/>
  <c r="AL5" i="9"/>
  <c r="AM5" i="9"/>
  <c r="AJ6" i="9"/>
  <c r="AK6" i="9"/>
  <c r="AL6" i="9"/>
  <c r="AM6" i="9"/>
  <c r="AJ7" i="9"/>
  <c r="AK7" i="9"/>
  <c r="AL7" i="9"/>
  <c r="AM7" i="9"/>
  <c r="AJ8" i="9"/>
  <c r="AK8" i="9"/>
  <c r="AL8" i="9"/>
  <c r="AM8" i="9"/>
  <c r="AJ9" i="9"/>
  <c r="AK9" i="9"/>
  <c r="AL9" i="9"/>
  <c r="AM9" i="9"/>
  <c r="AJ10" i="9"/>
  <c r="AK10" i="9"/>
  <c r="AL10" i="9"/>
  <c r="AM10" i="9"/>
  <c r="AJ11" i="9"/>
  <c r="AK11" i="9"/>
  <c r="AL11" i="9"/>
  <c r="AM11" i="9"/>
  <c r="AJ12" i="9"/>
  <c r="AK12" i="9"/>
  <c r="AL12" i="9"/>
  <c r="AM12" i="9"/>
  <c r="AJ13" i="9"/>
  <c r="AK13" i="9"/>
  <c r="AL13" i="9"/>
  <c r="AM13" i="9"/>
  <c r="AJ14" i="9"/>
  <c r="AK14" i="9"/>
  <c r="AL14" i="9"/>
  <c r="AM14" i="9"/>
  <c r="AJ15" i="9"/>
  <c r="AK15" i="9"/>
  <c r="AL15" i="9"/>
  <c r="AM15" i="9"/>
  <c r="AJ16" i="9"/>
  <c r="AK16" i="9"/>
  <c r="AL16" i="9"/>
  <c r="AM16" i="9"/>
  <c r="AJ17" i="9"/>
  <c r="AK17" i="9"/>
  <c r="AL17" i="9"/>
  <c r="AM17" i="9"/>
  <c r="AJ18" i="9"/>
  <c r="AK18" i="9"/>
  <c r="AL18" i="9"/>
  <c r="AM18" i="9"/>
  <c r="AJ25" i="9"/>
  <c r="AK25" i="9"/>
  <c r="AL25" i="9"/>
  <c r="AM25" i="9"/>
  <c r="AJ26" i="9"/>
  <c r="AK26" i="9"/>
  <c r="AL26" i="9"/>
  <c r="AM26" i="9"/>
  <c r="AJ27" i="9"/>
  <c r="AK27" i="9"/>
  <c r="AL27" i="9"/>
  <c r="AM27" i="9"/>
  <c r="AJ28" i="9"/>
  <c r="AK28" i="9"/>
  <c r="AL28" i="9"/>
  <c r="AM28" i="9"/>
  <c r="AJ29" i="9"/>
  <c r="AK29" i="9"/>
  <c r="AL29" i="9"/>
  <c r="AM29" i="9"/>
  <c r="AJ30" i="9"/>
  <c r="AK30" i="9"/>
  <c r="AL30" i="9"/>
  <c r="AM30" i="9"/>
  <c r="AJ31" i="9"/>
  <c r="AK31" i="9"/>
  <c r="AL31" i="9"/>
  <c r="AM31" i="9"/>
  <c r="AJ32" i="9"/>
  <c r="AK32" i="9"/>
  <c r="AL32" i="9"/>
  <c r="AM32" i="9"/>
  <c r="AJ33" i="9"/>
  <c r="AK33" i="9"/>
  <c r="AL33" i="9"/>
  <c r="AM33" i="9"/>
  <c r="AJ34" i="9"/>
  <c r="AK34" i="9"/>
  <c r="AL34" i="9"/>
  <c r="AM34" i="9"/>
  <c r="AJ35" i="9"/>
  <c r="AK35" i="9"/>
  <c r="AL35" i="9"/>
  <c r="AM35" i="9"/>
  <c r="AJ36" i="9"/>
  <c r="AK36" i="9"/>
  <c r="AL36" i="9"/>
  <c r="AM36" i="9"/>
  <c r="AJ37" i="9"/>
  <c r="AK37" i="9"/>
  <c r="AL37" i="9"/>
  <c r="AM37" i="9"/>
  <c r="AJ38" i="9"/>
  <c r="AK38" i="9"/>
  <c r="AL38" i="9"/>
  <c r="AM38" i="9"/>
  <c r="AJ45" i="9"/>
  <c r="AK45" i="9"/>
  <c r="AL45" i="9"/>
  <c r="AM45" i="9"/>
  <c r="AJ46" i="9"/>
  <c r="AK46" i="9"/>
  <c r="AL46" i="9"/>
  <c r="AM46" i="9"/>
  <c r="AJ47" i="9"/>
  <c r="AK47" i="9"/>
  <c r="AL47" i="9"/>
  <c r="AM47" i="9"/>
  <c r="AJ48" i="9"/>
  <c r="AK48" i="9"/>
  <c r="AL48" i="9"/>
  <c r="AM48" i="9"/>
  <c r="AJ49" i="9"/>
  <c r="AK49" i="9"/>
  <c r="AL49" i="9"/>
  <c r="AM49" i="9"/>
  <c r="AJ50" i="9"/>
  <c r="AK50" i="9"/>
  <c r="AL50" i="9"/>
  <c r="AM50" i="9"/>
  <c r="AJ51" i="9"/>
  <c r="AK51" i="9"/>
  <c r="AL51" i="9"/>
  <c r="AM51" i="9"/>
  <c r="AJ52" i="9"/>
  <c r="AK52" i="9"/>
  <c r="AL52" i="9"/>
  <c r="AM52" i="9"/>
  <c r="AJ53" i="9"/>
  <c r="AK53" i="9"/>
  <c r="AL53" i="9"/>
  <c r="AM53" i="9"/>
  <c r="AJ54" i="9"/>
  <c r="AK54" i="9"/>
  <c r="AL54" i="9"/>
  <c r="AM54" i="9"/>
  <c r="AJ55" i="9"/>
  <c r="AK55" i="9"/>
  <c r="AL55" i="9"/>
  <c r="AM55" i="9"/>
  <c r="AJ56" i="9"/>
  <c r="AK56" i="9"/>
  <c r="AL56" i="9"/>
  <c r="AM56" i="9"/>
  <c r="AJ57" i="9"/>
  <c r="AK57" i="9"/>
  <c r="AL57" i="9"/>
  <c r="AM57" i="9"/>
  <c r="AJ58" i="9"/>
  <c r="AK58" i="9"/>
  <c r="AL58" i="9"/>
  <c r="AM58" i="9"/>
  <c r="AJ65" i="9"/>
  <c r="AK65" i="9"/>
  <c r="AL65" i="9"/>
  <c r="AM65" i="9"/>
  <c r="AJ66" i="9"/>
  <c r="AK66" i="9"/>
  <c r="AL66" i="9"/>
  <c r="AM66" i="9"/>
  <c r="AJ67" i="9"/>
  <c r="AK67" i="9"/>
  <c r="AL67" i="9"/>
  <c r="AM67" i="9"/>
  <c r="AJ68" i="9"/>
  <c r="AK68" i="9"/>
  <c r="AL68" i="9"/>
  <c r="AM68" i="9"/>
  <c r="AJ69" i="9"/>
  <c r="AK69" i="9"/>
  <c r="AL69" i="9"/>
  <c r="AM69" i="9"/>
  <c r="AJ70" i="9"/>
  <c r="AK70" i="9"/>
  <c r="AL70" i="9"/>
  <c r="AM70" i="9"/>
  <c r="AJ71" i="9"/>
  <c r="AK71" i="9"/>
  <c r="AL71" i="9"/>
  <c r="AM71" i="9"/>
  <c r="AJ72" i="9"/>
  <c r="AK72" i="9"/>
  <c r="AL72" i="9"/>
  <c r="AM72" i="9"/>
  <c r="AJ73" i="9"/>
  <c r="AK73" i="9"/>
  <c r="AL73" i="9"/>
  <c r="AM73" i="9"/>
  <c r="AJ74" i="9"/>
  <c r="AK74" i="9"/>
  <c r="AL74" i="9"/>
  <c r="AM74" i="9"/>
  <c r="AJ75" i="9"/>
  <c r="AK75" i="9"/>
  <c r="AL75" i="9"/>
  <c r="AM75" i="9"/>
  <c r="AJ76" i="9"/>
  <c r="AK76" i="9"/>
  <c r="AL76" i="9"/>
  <c r="AM76" i="9"/>
  <c r="AJ77" i="9"/>
  <c r="AK77" i="9"/>
  <c r="AL77" i="9"/>
  <c r="AM77" i="9"/>
  <c r="AJ78" i="9"/>
  <c r="AK78" i="9"/>
  <c r="AL78" i="9"/>
  <c r="AM78" i="9"/>
  <c r="AJ85" i="9"/>
  <c r="AK85" i="9"/>
  <c r="AL85" i="9"/>
  <c r="AM85" i="9"/>
  <c r="AJ86" i="9"/>
  <c r="AK86" i="9"/>
  <c r="AL86" i="9"/>
  <c r="AM86" i="9"/>
  <c r="AJ87" i="9"/>
  <c r="AK87" i="9"/>
  <c r="AL87" i="9"/>
  <c r="AM87" i="9"/>
  <c r="AJ88" i="9"/>
  <c r="AK88" i="9"/>
  <c r="AL88" i="9"/>
  <c r="AM88" i="9"/>
  <c r="AJ89" i="9"/>
  <c r="AK89" i="9"/>
  <c r="AL89" i="9"/>
  <c r="AM89" i="9"/>
  <c r="AJ90" i="9"/>
  <c r="AK90" i="9"/>
  <c r="AL90" i="9"/>
  <c r="AM90" i="9"/>
  <c r="AJ91" i="9"/>
  <c r="AK91" i="9"/>
  <c r="AL91" i="9"/>
  <c r="AM91" i="9"/>
  <c r="AJ92" i="9"/>
  <c r="AK92" i="9"/>
  <c r="AL92" i="9"/>
  <c r="AM92" i="9"/>
  <c r="AJ93" i="9"/>
  <c r="AK93" i="9"/>
  <c r="AL93" i="9"/>
  <c r="AM93" i="9"/>
  <c r="AJ94" i="9"/>
  <c r="AK94" i="9"/>
  <c r="AL94" i="9"/>
  <c r="AM94" i="9"/>
  <c r="AJ95" i="9"/>
  <c r="AK95" i="9"/>
  <c r="AL95" i="9"/>
  <c r="AM95" i="9"/>
  <c r="AJ96" i="9"/>
  <c r="AK96" i="9"/>
  <c r="AL96" i="9"/>
  <c r="AM96" i="9"/>
  <c r="AJ97" i="9"/>
  <c r="AK97" i="9"/>
  <c r="AL97" i="9"/>
  <c r="AM97" i="9"/>
  <c r="AJ98" i="9"/>
  <c r="AK98" i="9"/>
  <c r="AL98" i="9"/>
  <c r="AM98" i="9"/>
  <c r="AJ104" i="9"/>
  <c r="AK104" i="9"/>
  <c r="AL104" i="9"/>
  <c r="AJ105" i="9"/>
  <c r="AK105" i="9"/>
  <c r="AL105" i="9"/>
  <c r="AM105" i="9"/>
  <c r="AJ106" i="9"/>
  <c r="AK106" i="9"/>
  <c r="AL106" i="9"/>
  <c r="AM106" i="9"/>
  <c r="AJ107" i="9"/>
  <c r="AK107" i="9"/>
  <c r="AL107" i="9"/>
  <c r="AM107" i="9"/>
  <c r="AJ108" i="9"/>
  <c r="AK108" i="9"/>
  <c r="AL108" i="9"/>
  <c r="AM108" i="9"/>
  <c r="AJ109" i="9"/>
  <c r="AK109" i="9"/>
  <c r="AL109" i="9"/>
  <c r="AM109" i="9"/>
  <c r="AJ110" i="9"/>
  <c r="AK110" i="9"/>
  <c r="AL110" i="9"/>
  <c r="AM110" i="9"/>
  <c r="AJ111" i="9"/>
  <c r="AK111" i="9"/>
  <c r="AL111" i="9"/>
  <c r="AM111" i="9"/>
  <c r="AJ112" i="9"/>
  <c r="AK112" i="9"/>
  <c r="AL112" i="9"/>
  <c r="AM112" i="9"/>
  <c r="AJ113" i="9"/>
  <c r="AK113" i="9"/>
  <c r="AL113" i="9"/>
  <c r="AM113" i="9"/>
  <c r="AJ114" i="9"/>
  <c r="AK114" i="9"/>
  <c r="AL114" i="9"/>
  <c r="AM114" i="9"/>
  <c r="AJ115" i="9"/>
  <c r="AK115" i="9"/>
  <c r="AL115" i="9"/>
  <c r="AM115" i="9"/>
  <c r="AJ116" i="9"/>
  <c r="AK116" i="9"/>
  <c r="AL116" i="9"/>
  <c r="AM116" i="9"/>
  <c r="AJ117" i="9"/>
  <c r="AK117" i="9"/>
  <c r="AL117" i="9"/>
  <c r="AM117" i="9"/>
  <c r="AJ118" i="9"/>
  <c r="AK118" i="9"/>
  <c r="AL118" i="9"/>
  <c r="AM118" i="9"/>
  <c r="AJ124" i="9"/>
  <c r="AK124" i="9"/>
  <c r="AL124" i="9"/>
  <c r="AM124" i="9"/>
  <c r="AJ125" i="9"/>
  <c r="AK125" i="9"/>
  <c r="AL125" i="9"/>
  <c r="AM125" i="9"/>
  <c r="AJ126" i="9"/>
  <c r="AK126" i="9"/>
  <c r="AL126" i="9"/>
  <c r="AM126" i="9"/>
  <c r="AJ127" i="9"/>
  <c r="AK127" i="9"/>
  <c r="AL127" i="9"/>
  <c r="AM127" i="9"/>
  <c r="AJ128" i="9"/>
  <c r="AK128" i="9"/>
  <c r="AL128" i="9"/>
  <c r="AM128" i="9"/>
  <c r="AJ129" i="9"/>
  <c r="AK129" i="9"/>
  <c r="AL129" i="9"/>
  <c r="AM129" i="9"/>
  <c r="AJ130" i="9"/>
  <c r="AK130" i="9"/>
  <c r="AL130" i="9"/>
  <c r="AM130" i="9"/>
  <c r="AJ131" i="9"/>
  <c r="AK131" i="9"/>
  <c r="AL131" i="9"/>
  <c r="AM131" i="9"/>
  <c r="AJ132" i="9"/>
  <c r="AK132" i="9"/>
  <c r="AL132" i="9"/>
  <c r="AM132" i="9"/>
  <c r="AJ133" i="9"/>
  <c r="AK133" i="9"/>
  <c r="AL133" i="9"/>
  <c r="AM133" i="9"/>
  <c r="AJ134" i="9"/>
  <c r="AK134" i="9"/>
  <c r="AL134" i="9"/>
  <c r="AM134" i="9"/>
  <c r="AJ135" i="9"/>
  <c r="AK135" i="9"/>
  <c r="AL135" i="9"/>
  <c r="AM135" i="9"/>
  <c r="AJ136" i="9"/>
  <c r="AK136" i="9"/>
  <c r="AL136" i="9"/>
  <c r="AM136" i="9"/>
  <c r="AJ137" i="9"/>
  <c r="AK137" i="9"/>
  <c r="AL137" i="9"/>
  <c r="AM137" i="9"/>
  <c r="AJ138" i="9"/>
  <c r="AK138" i="9"/>
  <c r="AL138" i="9"/>
  <c r="AM138" i="9"/>
  <c r="AJ144" i="9"/>
  <c r="AM144" i="9"/>
  <c r="AJ145" i="9"/>
  <c r="AK145" i="9"/>
  <c r="AL145" i="9"/>
  <c r="AM145" i="9"/>
  <c r="AJ146" i="9"/>
  <c r="AK146" i="9"/>
  <c r="AL146" i="9"/>
  <c r="AM146" i="9"/>
  <c r="AJ147" i="9"/>
  <c r="AK147" i="9"/>
  <c r="AL147" i="9"/>
  <c r="AM147" i="9"/>
  <c r="AJ148" i="9"/>
  <c r="AK148" i="9"/>
  <c r="AL148" i="9"/>
  <c r="AM148" i="9"/>
  <c r="AJ149" i="9"/>
  <c r="AK149" i="9"/>
  <c r="AL149" i="9"/>
  <c r="AM149" i="9"/>
  <c r="AJ150" i="9"/>
  <c r="AK150" i="9"/>
  <c r="AL150" i="9"/>
  <c r="AM150" i="9"/>
  <c r="AJ151" i="9"/>
  <c r="AK151" i="9"/>
  <c r="AL151" i="9"/>
  <c r="AM151" i="9"/>
  <c r="AJ152" i="9"/>
  <c r="AK152" i="9"/>
  <c r="AL152" i="9"/>
  <c r="AM152" i="9"/>
  <c r="AJ153" i="9"/>
  <c r="AK153" i="9"/>
  <c r="AL153" i="9"/>
  <c r="AM153" i="9"/>
  <c r="AJ154" i="9"/>
  <c r="AK154" i="9"/>
  <c r="AL154" i="9"/>
  <c r="AM154" i="9"/>
  <c r="AJ155" i="9"/>
  <c r="AK155" i="9"/>
  <c r="AL155" i="9"/>
  <c r="AM155" i="9"/>
  <c r="AJ156" i="9"/>
  <c r="AK156" i="9"/>
  <c r="AL156" i="9"/>
  <c r="AM156" i="9"/>
  <c r="AJ157" i="9"/>
  <c r="AK157" i="9"/>
  <c r="AL157" i="9"/>
  <c r="AM157" i="9"/>
  <c r="AJ158" i="9"/>
  <c r="AK158" i="9"/>
  <c r="AL158" i="9"/>
  <c r="AM158" i="9"/>
  <c r="AJ164" i="9"/>
  <c r="AK164" i="9"/>
  <c r="AL164" i="9"/>
  <c r="AM164" i="9"/>
  <c r="AJ165" i="9"/>
  <c r="AK165" i="9"/>
  <c r="AL165" i="9"/>
  <c r="AM165" i="9"/>
  <c r="AJ166" i="9"/>
  <c r="AK166" i="9"/>
  <c r="AL166" i="9"/>
  <c r="AM166" i="9"/>
  <c r="AJ167" i="9"/>
  <c r="AK167" i="9"/>
  <c r="AL167" i="9"/>
  <c r="AM167" i="9"/>
  <c r="AJ168" i="9"/>
  <c r="AK168" i="9"/>
  <c r="AL168" i="9"/>
  <c r="AM168" i="9"/>
  <c r="AJ169" i="9"/>
  <c r="AK169" i="9"/>
  <c r="AL169" i="9"/>
  <c r="AM169" i="9"/>
  <c r="AJ170" i="9"/>
  <c r="AK170" i="9"/>
  <c r="AL170" i="9"/>
  <c r="AM170" i="9"/>
  <c r="AJ171" i="9"/>
  <c r="AK171" i="9"/>
  <c r="AL171" i="9"/>
  <c r="AM171" i="9"/>
  <c r="AJ172" i="9"/>
  <c r="AK172" i="9"/>
  <c r="AL172" i="9"/>
  <c r="AM172" i="9"/>
  <c r="AJ173" i="9"/>
  <c r="AK173" i="9"/>
  <c r="AL173" i="9"/>
  <c r="AM173" i="9"/>
  <c r="AJ174" i="9"/>
  <c r="AK174" i="9"/>
  <c r="AL174" i="9"/>
  <c r="AM174" i="9"/>
  <c r="AJ175" i="9"/>
  <c r="AK175" i="9"/>
  <c r="AL175" i="9"/>
  <c r="AM175" i="9"/>
  <c r="AJ176" i="9"/>
  <c r="AK176" i="9"/>
  <c r="AL176" i="9"/>
  <c r="AM176" i="9"/>
  <c r="AJ177" i="9"/>
  <c r="AK177" i="9"/>
  <c r="AL177" i="9"/>
  <c r="AM177" i="9"/>
  <c r="AJ178" i="9"/>
  <c r="AK178" i="9"/>
  <c r="AL178" i="9"/>
  <c r="AM178" i="9"/>
  <c r="AJ184" i="9"/>
  <c r="AK184" i="9"/>
  <c r="AL184" i="9"/>
  <c r="AM184" i="9"/>
  <c r="AJ185" i="9"/>
  <c r="AK185" i="9"/>
  <c r="AL185" i="9"/>
  <c r="AM185" i="9"/>
  <c r="AJ186" i="9"/>
  <c r="AK186" i="9"/>
  <c r="AL186" i="9"/>
  <c r="AM186" i="9"/>
  <c r="AJ187" i="9"/>
  <c r="AK187" i="9"/>
  <c r="AL187" i="9"/>
  <c r="AM187" i="9"/>
  <c r="AJ188" i="9"/>
  <c r="AK188" i="9"/>
  <c r="AL188" i="9"/>
  <c r="AM188" i="9"/>
  <c r="AJ189" i="9"/>
  <c r="AK189" i="9"/>
  <c r="AL189" i="9"/>
  <c r="AM189" i="9"/>
  <c r="AJ190" i="9"/>
  <c r="AK190" i="9"/>
  <c r="AL190" i="9"/>
  <c r="AM190" i="9"/>
  <c r="AJ191" i="9"/>
  <c r="AK191" i="9"/>
  <c r="AL191" i="9"/>
  <c r="AM191" i="9"/>
  <c r="AJ192" i="9"/>
  <c r="AK192" i="9"/>
  <c r="AL192" i="9"/>
  <c r="AM192" i="9"/>
  <c r="AJ193" i="9"/>
  <c r="AK193" i="9"/>
  <c r="AL193" i="9"/>
  <c r="AM193" i="9"/>
  <c r="AJ194" i="9"/>
  <c r="AK194" i="9"/>
  <c r="AL194" i="9"/>
  <c r="AM194" i="9"/>
  <c r="AJ195" i="9"/>
  <c r="AK195" i="9"/>
  <c r="AL195" i="9"/>
  <c r="AM195" i="9"/>
  <c r="AJ196" i="9"/>
  <c r="AK196" i="9"/>
  <c r="AL196" i="9"/>
  <c r="AM196" i="9"/>
  <c r="AJ197" i="9"/>
  <c r="AK197" i="9"/>
  <c r="AL197" i="9"/>
  <c r="AM197" i="9"/>
  <c r="AJ198" i="9"/>
  <c r="AK198" i="9"/>
  <c r="AL198" i="9"/>
  <c r="AM198" i="9"/>
  <c r="AJ204" i="9"/>
  <c r="AL204" i="9"/>
  <c r="AM204" i="9"/>
  <c r="AJ205" i="9"/>
  <c r="AK205" i="9"/>
  <c r="AL205" i="9"/>
  <c r="AM205" i="9"/>
  <c r="AJ206" i="9"/>
  <c r="AK206" i="9"/>
  <c r="AL206" i="9"/>
  <c r="AM206" i="9"/>
  <c r="AJ207" i="9"/>
  <c r="AK207" i="9"/>
  <c r="AL207" i="9"/>
  <c r="AM207" i="9"/>
  <c r="AJ208" i="9"/>
  <c r="AK208" i="9"/>
  <c r="AL208" i="9"/>
  <c r="AM208" i="9"/>
  <c r="AJ209" i="9"/>
  <c r="AK209" i="9"/>
  <c r="AL209" i="9"/>
  <c r="AM209" i="9"/>
  <c r="AJ210" i="9"/>
  <c r="AK210" i="9"/>
  <c r="AL210" i="9"/>
  <c r="AM210" i="9"/>
  <c r="AJ211" i="9"/>
  <c r="AK211" i="9"/>
  <c r="AL211" i="9"/>
  <c r="AM211" i="9"/>
  <c r="AJ212" i="9"/>
  <c r="AK212" i="9"/>
  <c r="AL212" i="9"/>
  <c r="AM212" i="9"/>
  <c r="AJ213" i="9"/>
  <c r="AK213" i="9"/>
  <c r="AL213" i="9"/>
  <c r="AM213" i="9"/>
  <c r="AJ214" i="9"/>
  <c r="AK214" i="9"/>
  <c r="AL214" i="9"/>
  <c r="AM214" i="9"/>
  <c r="AJ215" i="9"/>
  <c r="AK215" i="9"/>
  <c r="AL215" i="9"/>
  <c r="AM215" i="9"/>
  <c r="AJ216" i="9"/>
  <c r="AK216" i="9"/>
  <c r="AL216" i="9"/>
  <c r="AM216" i="9"/>
  <c r="AJ217" i="9"/>
  <c r="AK217" i="9"/>
  <c r="AL217" i="9"/>
  <c r="AM217" i="9"/>
  <c r="AJ218" i="9"/>
  <c r="AK218" i="9"/>
  <c r="AL218" i="9"/>
  <c r="AM218" i="9"/>
  <c r="AJ224" i="9"/>
  <c r="AK224" i="9"/>
  <c r="AL224" i="9"/>
  <c r="AM224" i="9"/>
  <c r="AJ225" i="9"/>
  <c r="AK225" i="9"/>
  <c r="AL225" i="9"/>
  <c r="AM225" i="9"/>
  <c r="AJ226" i="9"/>
  <c r="AK226" i="9"/>
  <c r="AL226" i="9"/>
  <c r="AM226" i="9"/>
  <c r="AJ227" i="9"/>
  <c r="AK227" i="9"/>
  <c r="AL227" i="9"/>
  <c r="AM227" i="9"/>
  <c r="AJ228" i="9"/>
  <c r="AK228" i="9"/>
  <c r="AL228" i="9"/>
  <c r="AM228" i="9"/>
  <c r="AJ229" i="9"/>
  <c r="AK229" i="9"/>
  <c r="AL229" i="9"/>
  <c r="AM229" i="9"/>
  <c r="AJ230" i="9"/>
  <c r="AK230" i="9"/>
  <c r="AL230" i="9"/>
  <c r="AM230" i="9"/>
  <c r="AJ231" i="9"/>
  <c r="AK231" i="9"/>
  <c r="AL231" i="9"/>
  <c r="AM231" i="9"/>
  <c r="AJ232" i="9"/>
  <c r="AK232" i="9"/>
  <c r="AL232" i="9"/>
  <c r="AM232" i="9"/>
  <c r="AJ233" i="9"/>
  <c r="AK233" i="9"/>
  <c r="AL233" i="9"/>
  <c r="AM233" i="9"/>
  <c r="AJ234" i="9"/>
  <c r="AK234" i="9"/>
  <c r="AL234" i="9"/>
  <c r="AM234" i="9"/>
  <c r="AJ235" i="9"/>
  <c r="AK235" i="9"/>
  <c r="AL235" i="9"/>
  <c r="AM235" i="9"/>
  <c r="AJ236" i="9"/>
  <c r="AK236" i="9"/>
  <c r="AL236" i="9"/>
  <c r="AM236" i="9"/>
  <c r="AJ237" i="9"/>
  <c r="AK237" i="9"/>
  <c r="AL237" i="9"/>
  <c r="AM237" i="9"/>
  <c r="AJ238" i="9"/>
  <c r="AK238" i="9"/>
  <c r="AL238" i="9"/>
  <c r="AM238" i="9"/>
  <c r="AJ244" i="9"/>
  <c r="AK244" i="9"/>
  <c r="AL244" i="9"/>
  <c r="AM244" i="9"/>
  <c r="AJ245" i="9"/>
  <c r="AK245" i="9"/>
  <c r="AL245" i="9"/>
  <c r="AM245" i="9"/>
  <c r="AJ246" i="9"/>
  <c r="AK246" i="9"/>
  <c r="AL246" i="9"/>
  <c r="AM246" i="9"/>
  <c r="AJ247" i="9"/>
  <c r="AK247" i="9"/>
  <c r="AL247" i="9"/>
  <c r="AM247" i="9"/>
  <c r="AJ248" i="9"/>
  <c r="AK248" i="9"/>
  <c r="AL248" i="9"/>
  <c r="AM248" i="9"/>
  <c r="AJ249" i="9"/>
  <c r="AK249" i="9"/>
  <c r="AL249" i="9"/>
  <c r="AM249" i="9"/>
  <c r="AJ250" i="9"/>
  <c r="AK250" i="9"/>
  <c r="AL250" i="9"/>
  <c r="AM250" i="9"/>
  <c r="AJ251" i="9"/>
  <c r="AK251" i="9"/>
  <c r="AL251" i="9"/>
  <c r="AM251" i="9"/>
  <c r="AJ252" i="9"/>
  <c r="AK252" i="9"/>
  <c r="AL252" i="9"/>
  <c r="AM252" i="9"/>
  <c r="AJ253" i="9"/>
  <c r="AK253" i="9"/>
  <c r="AL253" i="9"/>
  <c r="AM253" i="9"/>
  <c r="AJ254" i="9"/>
  <c r="AK254" i="9"/>
  <c r="AL254" i="9"/>
  <c r="AM254" i="9"/>
  <c r="AJ255" i="9"/>
  <c r="AK255" i="9"/>
  <c r="AL255" i="9"/>
  <c r="AM255" i="9"/>
  <c r="AJ256" i="9"/>
  <c r="AK256" i="9"/>
  <c r="AL256" i="9"/>
  <c r="AM256" i="9"/>
  <c r="AJ257" i="9"/>
  <c r="AK257" i="9"/>
  <c r="AL257" i="9"/>
  <c r="AM257" i="9"/>
  <c r="AJ258" i="9"/>
  <c r="AK258" i="9"/>
  <c r="AL258" i="9"/>
  <c r="AM258" i="9"/>
  <c r="AJ264" i="9"/>
  <c r="AK264" i="9"/>
  <c r="AL264" i="9"/>
  <c r="AM264" i="9"/>
  <c r="AJ265" i="9"/>
  <c r="AK265" i="9"/>
  <c r="AL265" i="9"/>
  <c r="AM265" i="9"/>
  <c r="AJ266" i="9"/>
  <c r="AK266" i="9"/>
  <c r="AL266" i="9"/>
  <c r="AM266" i="9"/>
  <c r="AJ267" i="9"/>
  <c r="AK267" i="9"/>
  <c r="AL267" i="9"/>
  <c r="AM267" i="9"/>
  <c r="AJ268" i="9"/>
  <c r="AK268" i="9"/>
  <c r="AL268" i="9"/>
  <c r="AM268" i="9"/>
  <c r="AJ269" i="9"/>
  <c r="AK269" i="9"/>
  <c r="AL269" i="9"/>
  <c r="AM269" i="9"/>
  <c r="AJ270" i="9"/>
  <c r="AK270" i="9"/>
  <c r="AL270" i="9"/>
  <c r="AM270" i="9"/>
  <c r="AJ271" i="9"/>
  <c r="AK271" i="9"/>
  <c r="AL271" i="9"/>
  <c r="AM271" i="9"/>
  <c r="AJ272" i="9"/>
  <c r="AK272" i="9"/>
  <c r="AL272" i="9"/>
  <c r="AM272" i="9"/>
  <c r="AJ273" i="9"/>
  <c r="AK273" i="9"/>
  <c r="AL273" i="9"/>
  <c r="AM273" i="9"/>
  <c r="AJ274" i="9"/>
  <c r="AK274" i="9"/>
  <c r="AL274" i="9"/>
  <c r="AM274" i="9"/>
  <c r="AJ275" i="9"/>
  <c r="AK275" i="9"/>
  <c r="AL275" i="9"/>
  <c r="AM275" i="9"/>
  <c r="AJ276" i="9"/>
  <c r="AK276" i="9"/>
  <c r="AL276" i="9"/>
  <c r="AM276" i="9"/>
  <c r="AJ277" i="9"/>
  <c r="AK277" i="9"/>
  <c r="AL277" i="9"/>
  <c r="AM277" i="9"/>
  <c r="AJ278" i="9"/>
  <c r="AK278" i="9"/>
  <c r="AL278" i="9"/>
  <c r="AM278" i="9"/>
  <c r="AJ284" i="9"/>
  <c r="AK284" i="9"/>
  <c r="AL284" i="9"/>
  <c r="AM284" i="9"/>
  <c r="AJ285" i="9"/>
  <c r="AK285" i="9"/>
  <c r="AL285" i="9"/>
  <c r="AM285" i="9"/>
  <c r="AJ286" i="9"/>
  <c r="AK286" i="9"/>
  <c r="AL286" i="9"/>
  <c r="AM286" i="9"/>
  <c r="AJ287" i="9"/>
  <c r="AK287" i="9"/>
  <c r="AL287" i="9"/>
  <c r="AM287" i="9"/>
  <c r="AJ288" i="9"/>
  <c r="AK288" i="9"/>
  <c r="AL288" i="9"/>
  <c r="AM288" i="9"/>
  <c r="AJ289" i="9"/>
  <c r="AK289" i="9"/>
  <c r="AL289" i="9"/>
  <c r="AM289" i="9"/>
  <c r="AJ290" i="9"/>
  <c r="AK290" i="9"/>
  <c r="AL290" i="9"/>
  <c r="AM290" i="9"/>
  <c r="AJ291" i="9"/>
  <c r="AK291" i="9"/>
  <c r="AL291" i="9"/>
  <c r="AM291" i="9"/>
  <c r="AJ292" i="9"/>
  <c r="AK292" i="9"/>
  <c r="AL292" i="9"/>
  <c r="AM292" i="9"/>
  <c r="AJ293" i="9"/>
  <c r="AK293" i="9"/>
  <c r="AL293" i="9"/>
  <c r="AM293" i="9"/>
  <c r="AJ294" i="9"/>
  <c r="AK294" i="9"/>
  <c r="AL294" i="9"/>
  <c r="AM294" i="9"/>
  <c r="AJ295" i="9"/>
  <c r="AK295" i="9"/>
  <c r="AL295" i="9"/>
  <c r="AM295" i="9"/>
  <c r="AJ296" i="9"/>
  <c r="AK296" i="9"/>
  <c r="AL296" i="9"/>
  <c r="AM296" i="9"/>
  <c r="AJ297" i="9"/>
  <c r="AK297" i="9"/>
  <c r="AL297" i="9"/>
  <c r="AM297" i="9"/>
  <c r="AJ298" i="9"/>
  <c r="AK298" i="9"/>
  <c r="AL298" i="9"/>
  <c r="AM298" i="9"/>
  <c r="AJ304" i="9"/>
  <c r="AK304" i="9"/>
  <c r="AL304" i="9"/>
  <c r="AM304" i="9"/>
  <c r="AJ305" i="9"/>
  <c r="AK305" i="9"/>
  <c r="AL305" i="9"/>
  <c r="AM305" i="9"/>
  <c r="AJ306" i="9"/>
  <c r="AK306" i="9"/>
  <c r="AL306" i="9"/>
  <c r="AM306" i="9"/>
  <c r="AJ307" i="9"/>
  <c r="AK307" i="9"/>
  <c r="AL307" i="9"/>
  <c r="AM307" i="9"/>
  <c r="AJ308" i="9"/>
  <c r="AK308" i="9"/>
  <c r="AL308" i="9"/>
  <c r="AM308" i="9"/>
  <c r="AJ309" i="9"/>
  <c r="AK309" i="9"/>
  <c r="AL309" i="9"/>
  <c r="AM309" i="9"/>
  <c r="AJ310" i="9"/>
  <c r="AK310" i="9"/>
  <c r="AL310" i="9"/>
  <c r="AM310" i="9"/>
  <c r="AJ311" i="9"/>
  <c r="AK311" i="9"/>
  <c r="AL311" i="9"/>
  <c r="AM311" i="9"/>
  <c r="AJ312" i="9"/>
  <c r="AK312" i="9"/>
  <c r="AL312" i="9"/>
  <c r="AM312" i="9"/>
  <c r="AJ313" i="9"/>
  <c r="AK313" i="9"/>
  <c r="AL313" i="9"/>
  <c r="AM313" i="9"/>
  <c r="AJ314" i="9"/>
  <c r="AK314" i="9"/>
  <c r="AL314" i="9"/>
  <c r="AM314" i="9"/>
  <c r="AJ315" i="9"/>
  <c r="AK315" i="9"/>
  <c r="AL315" i="9"/>
  <c r="AM315" i="9"/>
  <c r="AJ316" i="9"/>
  <c r="AK316" i="9"/>
  <c r="AL316" i="9"/>
  <c r="AM316" i="9"/>
  <c r="AJ317" i="9"/>
  <c r="AK317" i="9"/>
  <c r="AL317" i="9"/>
  <c r="AM317" i="9"/>
  <c r="AJ318" i="9"/>
  <c r="AK318" i="9"/>
  <c r="AL318" i="9"/>
  <c r="AM318" i="9"/>
  <c r="AJ324" i="9"/>
  <c r="AK324" i="9"/>
  <c r="AL324" i="9"/>
  <c r="AM324" i="9"/>
  <c r="AJ325" i="9"/>
  <c r="AK325" i="9"/>
  <c r="AL325" i="9"/>
  <c r="AM325" i="9"/>
  <c r="AJ326" i="9"/>
  <c r="AK326" i="9"/>
  <c r="AL326" i="9"/>
  <c r="AM326" i="9"/>
  <c r="AJ327" i="9"/>
  <c r="AK327" i="9"/>
  <c r="AL327" i="9"/>
  <c r="AM327" i="9"/>
  <c r="AJ328" i="9"/>
  <c r="AK328" i="9"/>
  <c r="AL328" i="9"/>
  <c r="AM328" i="9"/>
  <c r="AJ329" i="9"/>
  <c r="AK329" i="9"/>
  <c r="AL329" i="9"/>
  <c r="AM329" i="9"/>
  <c r="AJ330" i="9"/>
  <c r="AK330" i="9"/>
  <c r="AL330" i="9"/>
  <c r="AM330" i="9"/>
  <c r="AJ331" i="9"/>
  <c r="AK331" i="9"/>
  <c r="AL331" i="9"/>
  <c r="AM331" i="9"/>
  <c r="AJ332" i="9"/>
  <c r="AK332" i="9"/>
  <c r="AL332" i="9"/>
  <c r="AM332" i="9"/>
  <c r="AJ333" i="9"/>
  <c r="AK333" i="9"/>
  <c r="AL333" i="9"/>
  <c r="AM333" i="9"/>
  <c r="AJ334" i="9"/>
  <c r="AK334" i="9"/>
  <c r="AL334" i="9"/>
  <c r="AM334" i="9"/>
  <c r="AJ335" i="9"/>
  <c r="AK335" i="9"/>
  <c r="AL335" i="9"/>
  <c r="AM335" i="9"/>
  <c r="AJ336" i="9"/>
  <c r="AK336" i="9"/>
  <c r="AL336" i="9"/>
  <c r="AM336" i="9"/>
  <c r="AJ337" i="9"/>
  <c r="AK337" i="9"/>
  <c r="AL337" i="9"/>
  <c r="AM337" i="9"/>
  <c r="AJ338" i="9"/>
  <c r="AK338" i="9"/>
  <c r="AL338" i="9"/>
  <c r="AM338" i="9"/>
  <c r="AJ344" i="9"/>
  <c r="AK344" i="9"/>
  <c r="AJ345" i="9"/>
  <c r="AK345" i="9"/>
  <c r="AL345" i="9"/>
  <c r="AM345" i="9"/>
  <c r="AJ346" i="9"/>
  <c r="AK346" i="9"/>
  <c r="AL346" i="9"/>
  <c r="AM346" i="9"/>
  <c r="AJ347" i="9"/>
  <c r="AK347" i="9"/>
  <c r="AL347" i="9"/>
  <c r="AM347" i="9"/>
  <c r="AJ348" i="9"/>
  <c r="AK348" i="9"/>
  <c r="AL348" i="9"/>
  <c r="AM348" i="9"/>
  <c r="AJ349" i="9"/>
  <c r="AK349" i="9"/>
  <c r="AL349" i="9"/>
  <c r="AM349" i="9"/>
  <c r="AJ350" i="9"/>
  <c r="AK350" i="9"/>
  <c r="AL350" i="9"/>
  <c r="AM350" i="9"/>
  <c r="AJ351" i="9"/>
  <c r="AK351" i="9"/>
  <c r="AL351" i="9"/>
  <c r="AM351" i="9"/>
  <c r="AJ352" i="9"/>
  <c r="AK352" i="9"/>
  <c r="AL352" i="9"/>
  <c r="AM352" i="9"/>
  <c r="AJ353" i="9"/>
  <c r="AK353" i="9"/>
  <c r="AL353" i="9"/>
  <c r="AM353" i="9"/>
  <c r="AJ354" i="9"/>
  <c r="AK354" i="9"/>
  <c r="AL354" i="9"/>
  <c r="AM354" i="9"/>
  <c r="AJ355" i="9"/>
  <c r="AK355" i="9"/>
  <c r="AL355" i="9"/>
  <c r="AM355" i="9"/>
  <c r="AJ356" i="9"/>
  <c r="AK356" i="9"/>
  <c r="AL356" i="9"/>
  <c r="AM356" i="9"/>
  <c r="AJ357" i="9"/>
  <c r="AK357" i="9"/>
  <c r="AL357" i="9"/>
  <c r="AM357" i="9"/>
  <c r="AJ358" i="9"/>
  <c r="AK358" i="9"/>
  <c r="AL358" i="9"/>
  <c r="AM358" i="9"/>
  <c r="AJ364" i="9"/>
  <c r="AK364" i="9"/>
  <c r="AL364" i="9"/>
  <c r="AM364" i="9"/>
  <c r="AJ365" i="9"/>
  <c r="AK365" i="9"/>
  <c r="AL365" i="9"/>
  <c r="AM365" i="9"/>
  <c r="AJ366" i="9"/>
  <c r="AK366" i="9"/>
  <c r="AL366" i="9"/>
  <c r="AM366" i="9"/>
  <c r="AJ367" i="9"/>
  <c r="AK367" i="9"/>
  <c r="AL367" i="9"/>
  <c r="AM367" i="9"/>
  <c r="AJ368" i="9"/>
  <c r="AK368" i="9"/>
  <c r="AL368" i="9"/>
  <c r="AM368" i="9"/>
  <c r="AJ369" i="9"/>
  <c r="AK369" i="9"/>
  <c r="AL369" i="9"/>
  <c r="AM369" i="9"/>
  <c r="AJ370" i="9"/>
  <c r="AK370" i="9"/>
  <c r="AL370" i="9"/>
  <c r="AM370" i="9"/>
  <c r="AJ371" i="9"/>
  <c r="AK371" i="9"/>
  <c r="AL371" i="9"/>
  <c r="AM371" i="9"/>
  <c r="AJ372" i="9"/>
  <c r="AK372" i="9"/>
  <c r="AL372" i="9"/>
  <c r="AM372" i="9"/>
  <c r="AJ373" i="9"/>
  <c r="AK373" i="9"/>
  <c r="AL373" i="9"/>
  <c r="AM373" i="9"/>
  <c r="AJ374" i="9"/>
  <c r="AK374" i="9"/>
  <c r="AL374" i="9"/>
  <c r="AM374" i="9"/>
  <c r="AJ375" i="9"/>
  <c r="AK375" i="9"/>
  <c r="AL375" i="9"/>
  <c r="AM375" i="9"/>
  <c r="AJ376" i="9"/>
  <c r="AK376" i="9"/>
  <c r="AL376" i="9"/>
  <c r="AM376" i="9"/>
  <c r="AJ377" i="9"/>
  <c r="AK377" i="9"/>
  <c r="AL377" i="9"/>
  <c r="AM377" i="9"/>
  <c r="AJ378" i="9"/>
  <c r="AK378" i="9"/>
  <c r="AL378" i="9"/>
  <c r="AM378" i="9"/>
  <c r="AJ384" i="9"/>
  <c r="AK384" i="9"/>
  <c r="AL384" i="9"/>
  <c r="AM384" i="9"/>
  <c r="AJ385" i="9"/>
  <c r="AK385" i="9"/>
  <c r="AL385" i="9"/>
  <c r="AM385" i="9"/>
  <c r="AJ386" i="9"/>
  <c r="AK386" i="9"/>
  <c r="AL386" i="9"/>
  <c r="AM386" i="9"/>
  <c r="AJ387" i="9"/>
  <c r="AK387" i="9"/>
  <c r="AL387" i="9"/>
  <c r="AM387" i="9"/>
  <c r="AJ388" i="9"/>
  <c r="AK388" i="9"/>
  <c r="AL388" i="9"/>
  <c r="AM388" i="9"/>
  <c r="AJ389" i="9"/>
  <c r="AK389" i="9"/>
  <c r="AL389" i="9"/>
  <c r="AM389" i="9"/>
  <c r="AJ390" i="9"/>
  <c r="AK390" i="9"/>
  <c r="AL390" i="9"/>
  <c r="AM390" i="9"/>
  <c r="AJ391" i="9"/>
  <c r="AK391" i="9"/>
  <c r="AL391" i="9"/>
  <c r="AM391" i="9"/>
  <c r="AJ392" i="9"/>
  <c r="AK392" i="9"/>
  <c r="AL392" i="9"/>
  <c r="AM392" i="9"/>
  <c r="AJ393" i="9"/>
  <c r="AK393" i="9"/>
  <c r="AL393" i="9"/>
  <c r="AM393" i="9"/>
  <c r="AJ394" i="9"/>
  <c r="AK394" i="9"/>
  <c r="AL394" i="9"/>
  <c r="AM394" i="9"/>
  <c r="AJ395" i="9"/>
  <c r="AK395" i="9"/>
  <c r="AL395" i="9"/>
  <c r="AM395" i="9"/>
  <c r="AJ396" i="9"/>
  <c r="AK396" i="9"/>
  <c r="AL396" i="9"/>
  <c r="AM396" i="9"/>
  <c r="AJ397" i="9"/>
  <c r="AK397" i="9"/>
  <c r="AL397" i="9"/>
  <c r="AM397" i="9"/>
  <c r="AJ398" i="9"/>
  <c r="AK398" i="9"/>
  <c r="AL398" i="9"/>
  <c r="AM398" i="9"/>
  <c r="Y5" i="9"/>
  <c r="Z5" i="9"/>
  <c r="AA5" i="9"/>
  <c r="AB5" i="9"/>
  <c r="AC5" i="9"/>
  <c r="AD5" i="9"/>
  <c r="AE5" i="9"/>
  <c r="AF5" i="9"/>
  <c r="AG5" i="9"/>
  <c r="AH5" i="9"/>
  <c r="AI5" i="9"/>
  <c r="Y6" i="9"/>
  <c r="Z6" i="9"/>
  <c r="AA6" i="9"/>
  <c r="AB6" i="9"/>
  <c r="AC6" i="9"/>
  <c r="AD6" i="9"/>
  <c r="AE6" i="9"/>
  <c r="AF6" i="9"/>
  <c r="AG6" i="9"/>
  <c r="AH6" i="9"/>
  <c r="AI6" i="9"/>
  <c r="Y7" i="9"/>
  <c r="Z7" i="9"/>
  <c r="AA7" i="9"/>
  <c r="AB7" i="9"/>
  <c r="AC7" i="9"/>
  <c r="AD7" i="9"/>
  <c r="AE7" i="9"/>
  <c r="AF7" i="9"/>
  <c r="AG7" i="9"/>
  <c r="AH7" i="9"/>
  <c r="AI7" i="9"/>
  <c r="Y8" i="9"/>
  <c r="Z8" i="9"/>
  <c r="AA8" i="9"/>
  <c r="AB8" i="9"/>
  <c r="AC8" i="9"/>
  <c r="AD8" i="9"/>
  <c r="AE8" i="9"/>
  <c r="AF8" i="9"/>
  <c r="AG8" i="9"/>
  <c r="AH8" i="9"/>
  <c r="AI8" i="9"/>
  <c r="Y9" i="9"/>
  <c r="Z9" i="9"/>
  <c r="AA9" i="9"/>
  <c r="AB9" i="9"/>
  <c r="AC9" i="9"/>
  <c r="AD9" i="9"/>
  <c r="AE9" i="9"/>
  <c r="AF9" i="9"/>
  <c r="AG9" i="9"/>
  <c r="AH9" i="9"/>
  <c r="AI9" i="9"/>
  <c r="Y10" i="9"/>
  <c r="Z10" i="9"/>
  <c r="AA10" i="9"/>
  <c r="AB10" i="9"/>
  <c r="AC10" i="9"/>
  <c r="AD10" i="9"/>
  <c r="AE10" i="9"/>
  <c r="AF10" i="9"/>
  <c r="AG10" i="9"/>
  <c r="AH10" i="9"/>
  <c r="AI10" i="9"/>
  <c r="Y11" i="9"/>
  <c r="Z11" i="9"/>
  <c r="AA11" i="9"/>
  <c r="AB11" i="9"/>
  <c r="AC11" i="9"/>
  <c r="AD11" i="9"/>
  <c r="AE11" i="9"/>
  <c r="AF11" i="9"/>
  <c r="AG11" i="9"/>
  <c r="AH11" i="9"/>
  <c r="AI11" i="9"/>
  <c r="Y12" i="9"/>
  <c r="Z12" i="9"/>
  <c r="AA12" i="9"/>
  <c r="AB12" i="9"/>
  <c r="AC12" i="9"/>
  <c r="AD12" i="9"/>
  <c r="AE12" i="9"/>
  <c r="AF12" i="9"/>
  <c r="AG12" i="9"/>
  <c r="AH12" i="9"/>
  <c r="AI12" i="9"/>
  <c r="Y13" i="9"/>
  <c r="Z13" i="9"/>
  <c r="AA13" i="9"/>
  <c r="AB13" i="9"/>
  <c r="AC13" i="9"/>
  <c r="AD13" i="9"/>
  <c r="AE13" i="9"/>
  <c r="AF13" i="9"/>
  <c r="AG13" i="9"/>
  <c r="AH13" i="9"/>
  <c r="AI13" i="9"/>
  <c r="Y14" i="9"/>
  <c r="Z14" i="9"/>
  <c r="AA14" i="9"/>
  <c r="AB14" i="9"/>
  <c r="AC14" i="9"/>
  <c r="AD14" i="9"/>
  <c r="AE14" i="9"/>
  <c r="AF14" i="9"/>
  <c r="AG14" i="9"/>
  <c r="AH14" i="9"/>
  <c r="AI14" i="9"/>
  <c r="Y15" i="9"/>
  <c r="Z15" i="9"/>
  <c r="AA15" i="9"/>
  <c r="AB15" i="9"/>
  <c r="AC15" i="9"/>
  <c r="AD15" i="9"/>
  <c r="AE15" i="9"/>
  <c r="AF15" i="9"/>
  <c r="AG15" i="9"/>
  <c r="AH15" i="9"/>
  <c r="AI15" i="9"/>
  <c r="Y16" i="9"/>
  <c r="Z16" i="9"/>
  <c r="AA16" i="9"/>
  <c r="AB16" i="9"/>
  <c r="AC16" i="9"/>
  <c r="AD16" i="9"/>
  <c r="AE16" i="9"/>
  <c r="AF16" i="9"/>
  <c r="AG16" i="9"/>
  <c r="AH16" i="9"/>
  <c r="AI16" i="9"/>
  <c r="Y17" i="9"/>
  <c r="Z17" i="9"/>
  <c r="AA17" i="9"/>
  <c r="AB17" i="9"/>
  <c r="AC17" i="9"/>
  <c r="AD17" i="9"/>
  <c r="AE17" i="9"/>
  <c r="AF17" i="9"/>
  <c r="AG17" i="9"/>
  <c r="AH17" i="9"/>
  <c r="AI17" i="9"/>
  <c r="Y18" i="9"/>
  <c r="Z18" i="9"/>
  <c r="AA18" i="9"/>
  <c r="AB18" i="9"/>
  <c r="AC18" i="9"/>
  <c r="AD18" i="9"/>
  <c r="AE18" i="9"/>
  <c r="AF18" i="9"/>
  <c r="AG18" i="9"/>
  <c r="AH18" i="9"/>
  <c r="AI18" i="9"/>
  <c r="Y25" i="9"/>
  <c r="Z25" i="9"/>
  <c r="AA25" i="9"/>
  <c r="AB25" i="9"/>
  <c r="AC25" i="9"/>
  <c r="AD25" i="9"/>
  <c r="AE25" i="9"/>
  <c r="AF25" i="9"/>
  <c r="AG25" i="9"/>
  <c r="AH25" i="9"/>
  <c r="AI25" i="9"/>
  <c r="Y26" i="9"/>
  <c r="Z26" i="9"/>
  <c r="AA26" i="9"/>
  <c r="AB26" i="9"/>
  <c r="AC26" i="9"/>
  <c r="AD26" i="9"/>
  <c r="AE26" i="9"/>
  <c r="AF26" i="9"/>
  <c r="AG26" i="9"/>
  <c r="AH26" i="9"/>
  <c r="AI26" i="9"/>
  <c r="Y27" i="9"/>
  <c r="Z27" i="9"/>
  <c r="AA27" i="9"/>
  <c r="AB27" i="9"/>
  <c r="AC27" i="9"/>
  <c r="AD27" i="9"/>
  <c r="AE27" i="9"/>
  <c r="AF27" i="9"/>
  <c r="AG27" i="9"/>
  <c r="AH27" i="9"/>
  <c r="AI27" i="9"/>
  <c r="Y28" i="9"/>
  <c r="Z28" i="9"/>
  <c r="AA28" i="9"/>
  <c r="AB28" i="9"/>
  <c r="AC28" i="9"/>
  <c r="AD28" i="9"/>
  <c r="AE28" i="9"/>
  <c r="AF28" i="9"/>
  <c r="AG28" i="9"/>
  <c r="AH28" i="9"/>
  <c r="AI28" i="9"/>
  <c r="Y29" i="9"/>
  <c r="Z29" i="9"/>
  <c r="AA29" i="9"/>
  <c r="AB29" i="9"/>
  <c r="AC29" i="9"/>
  <c r="AD29" i="9"/>
  <c r="AE29" i="9"/>
  <c r="AF29" i="9"/>
  <c r="AG29" i="9"/>
  <c r="AH29" i="9"/>
  <c r="AI29" i="9"/>
  <c r="Y30" i="9"/>
  <c r="Z30" i="9"/>
  <c r="AA30" i="9"/>
  <c r="AB30" i="9"/>
  <c r="AC30" i="9"/>
  <c r="AD30" i="9"/>
  <c r="AE30" i="9"/>
  <c r="AF30" i="9"/>
  <c r="AG30" i="9"/>
  <c r="AH30" i="9"/>
  <c r="AI30" i="9"/>
  <c r="Y31" i="9"/>
  <c r="Z31" i="9"/>
  <c r="AA31" i="9"/>
  <c r="AB31" i="9"/>
  <c r="AC31" i="9"/>
  <c r="AD31" i="9"/>
  <c r="AE31" i="9"/>
  <c r="AF31" i="9"/>
  <c r="AG31" i="9"/>
  <c r="AH31" i="9"/>
  <c r="AI31" i="9"/>
  <c r="Y32" i="9"/>
  <c r="Z32" i="9"/>
  <c r="AA32" i="9"/>
  <c r="AB32" i="9"/>
  <c r="AC32" i="9"/>
  <c r="AD32" i="9"/>
  <c r="AE32" i="9"/>
  <c r="AF32" i="9"/>
  <c r="AG32" i="9"/>
  <c r="AH32" i="9"/>
  <c r="AI32" i="9"/>
  <c r="Y33" i="9"/>
  <c r="Z33" i="9"/>
  <c r="AA33" i="9"/>
  <c r="AB33" i="9"/>
  <c r="AC33" i="9"/>
  <c r="AD33" i="9"/>
  <c r="AE33" i="9"/>
  <c r="AF33" i="9"/>
  <c r="AG33" i="9"/>
  <c r="AH33" i="9"/>
  <c r="AI33" i="9"/>
  <c r="Y34" i="9"/>
  <c r="Z34" i="9"/>
  <c r="AA34" i="9"/>
  <c r="AB34" i="9"/>
  <c r="AC34" i="9"/>
  <c r="AD34" i="9"/>
  <c r="AE34" i="9"/>
  <c r="AF34" i="9"/>
  <c r="AG34" i="9"/>
  <c r="AH34" i="9"/>
  <c r="AI34" i="9"/>
  <c r="Y35" i="9"/>
  <c r="Z35" i="9"/>
  <c r="AA35" i="9"/>
  <c r="AB35" i="9"/>
  <c r="AC35" i="9"/>
  <c r="AD35" i="9"/>
  <c r="AE35" i="9"/>
  <c r="AF35" i="9"/>
  <c r="AG35" i="9"/>
  <c r="AH35" i="9"/>
  <c r="AI35" i="9"/>
  <c r="Y36" i="9"/>
  <c r="Z36" i="9"/>
  <c r="AA36" i="9"/>
  <c r="AB36" i="9"/>
  <c r="AC36" i="9"/>
  <c r="AD36" i="9"/>
  <c r="AE36" i="9"/>
  <c r="AF36" i="9"/>
  <c r="AG36" i="9"/>
  <c r="AH36" i="9"/>
  <c r="AI36" i="9"/>
  <c r="Y37" i="9"/>
  <c r="Z37" i="9"/>
  <c r="AA37" i="9"/>
  <c r="AB37" i="9"/>
  <c r="AC37" i="9"/>
  <c r="AD37" i="9"/>
  <c r="AE37" i="9"/>
  <c r="AF37" i="9"/>
  <c r="AG37" i="9"/>
  <c r="AH37" i="9"/>
  <c r="AI37" i="9"/>
  <c r="Y38" i="9"/>
  <c r="Z38" i="9"/>
  <c r="AA38" i="9"/>
  <c r="AB38" i="9"/>
  <c r="AC38" i="9"/>
  <c r="AD38" i="9"/>
  <c r="AE38" i="9"/>
  <c r="AF38" i="9"/>
  <c r="AG38" i="9"/>
  <c r="AH38" i="9"/>
  <c r="AI38" i="9"/>
  <c r="Y45" i="9"/>
  <c r="Z45" i="9"/>
  <c r="AA45" i="9"/>
  <c r="AB45" i="9"/>
  <c r="AC45" i="9"/>
  <c r="AD45" i="9"/>
  <c r="AE45" i="9"/>
  <c r="AF45" i="9"/>
  <c r="AG45" i="9"/>
  <c r="AH45" i="9"/>
  <c r="AI45" i="9"/>
  <c r="Y46" i="9"/>
  <c r="Z46" i="9"/>
  <c r="AA46" i="9"/>
  <c r="AB46" i="9"/>
  <c r="AC46" i="9"/>
  <c r="AD46" i="9"/>
  <c r="AE46" i="9"/>
  <c r="AF46" i="9"/>
  <c r="AG46" i="9"/>
  <c r="AH46" i="9"/>
  <c r="AI46" i="9"/>
  <c r="Y47" i="9"/>
  <c r="Z47" i="9"/>
  <c r="AA47" i="9"/>
  <c r="AB47" i="9"/>
  <c r="AC47" i="9"/>
  <c r="AD47" i="9"/>
  <c r="AE47" i="9"/>
  <c r="AF47" i="9"/>
  <c r="AG47" i="9"/>
  <c r="AH47" i="9"/>
  <c r="AI47" i="9"/>
  <c r="Y48" i="9"/>
  <c r="Z48" i="9"/>
  <c r="AA48" i="9"/>
  <c r="AB48" i="9"/>
  <c r="AC48" i="9"/>
  <c r="AD48" i="9"/>
  <c r="AE48" i="9"/>
  <c r="AF48" i="9"/>
  <c r="AG48" i="9"/>
  <c r="AH48" i="9"/>
  <c r="AI48" i="9"/>
  <c r="Y49" i="9"/>
  <c r="Z49" i="9"/>
  <c r="AA49" i="9"/>
  <c r="AB49" i="9"/>
  <c r="AC49" i="9"/>
  <c r="AD49" i="9"/>
  <c r="AE49" i="9"/>
  <c r="AF49" i="9"/>
  <c r="AG49" i="9"/>
  <c r="AH49" i="9"/>
  <c r="AI49" i="9"/>
  <c r="Y50" i="9"/>
  <c r="Z50" i="9"/>
  <c r="AA50" i="9"/>
  <c r="AB50" i="9"/>
  <c r="AC50" i="9"/>
  <c r="AD50" i="9"/>
  <c r="AE50" i="9"/>
  <c r="AF50" i="9"/>
  <c r="AG50" i="9"/>
  <c r="AH50" i="9"/>
  <c r="AI50" i="9"/>
  <c r="Y51" i="9"/>
  <c r="Z51" i="9"/>
  <c r="AA51" i="9"/>
  <c r="AB51" i="9"/>
  <c r="AC51" i="9"/>
  <c r="AD51" i="9"/>
  <c r="AE51" i="9"/>
  <c r="AF51" i="9"/>
  <c r="AG51" i="9"/>
  <c r="AH51" i="9"/>
  <c r="AI51" i="9"/>
  <c r="Y52" i="9"/>
  <c r="Z52" i="9"/>
  <c r="AA52" i="9"/>
  <c r="AB52" i="9"/>
  <c r="AC52" i="9"/>
  <c r="AD52" i="9"/>
  <c r="AE52" i="9"/>
  <c r="AF52" i="9"/>
  <c r="AG52" i="9"/>
  <c r="AH52" i="9"/>
  <c r="AI52" i="9"/>
  <c r="Y53" i="9"/>
  <c r="Z53" i="9"/>
  <c r="AA53" i="9"/>
  <c r="AB53" i="9"/>
  <c r="AC53" i="9"/>
  <c r="AD53" i="9"/>
  <c r="AE53" i="9"/>
  <c r="AF53" i="9"/>
  <c r="AG53" i="9"/>
  <c r="AH53" i="9"/>
  <c r="AI53" i="9"/>
  <c r="Y54" i="9"/>
  <c r="Z54" i="9"/>
  <c r="AA54" i="9"/>
  <c r="AB54" i="9"/>
  <c r="AC54" i="9"/>
  <c r="AD54" i="9"/>
  <c r="AE54" i="9"/>
  <c r="AF54" i="9"/>
  <c r="AG54" i="9"/>
  <c r="AH54" i="9"/>
  <c r="AI54" i="9"/>
  <c r="Y55" i="9"/>
  <c r="Z55" i="9"/>
  <c r="AA55" i="9"/>
  <c r="AB55" i="9"/>
  <c r="AC55" i="9"/>
  <c r="AD55" i="9"/>
  <c r="AE55" i="9"/>
  <c r="AF55" i="9"/>
  <c r="AG55" i="9"/>
  <c r="AH55" i="9"/>
  <c r="AI55" i="9"/>
  <c r="Y56" i="9"/>
  <c r="Z56" i="9"/>
  <c r="AA56" i="9"/>
  <c r="AB56" i="9"/>
  <c r="AC56" i="9"/>
  <c r="AD56" i="9"/>
  <c r="AE56" i="9"/>
  <c r="AF56" i="9"/>
  <c r="AG56" i="9"/>
  <c r="AH56" i="9"/>
  <c r="AI56" i="9"/>
  <c r="Y57" i="9"/>
  <c r="Z57" i="9"/>
  <c r="AA57" i="9"/>
  <c r="AB57" i="9"/>
  <c r="AC57" i="9"/>
  <c r="AD57" i="9"/>
  <c r="AE57" i="9"/>
  <c r="AF57" i="9"/>
  <c r="AG57" i="9"/>
  <c r="AH57" i="9"/>
  <c r="AI57" i="9"/>
  <c r="Y58" i="9"/>
  <c r="Z58" i="9"/>
  <c r="AA58" i="9"/>
  <c r="AB58" i="9"/>
  <c r="AC58" i="9"/>
  <c r="AD58" i="9"/>
  <c r="AE58" i="9"/>
  <c r="AF58" i="9"/>
  <c r="AG58" i="9"/>
  <c r="AH58" i="9"/>
  <c r="AI58" i="9"/>
  <c r="Y65" i="9"/>
  <c r="Z65" i="9"/>
  <c r="AA65" i="9"/>
  <c r="AB65" i="9"/>
  <c r="AC65" i="9"/>
  <c r="AD65" i="9"/>
  <c r="AE65" i="9"/>
  <c r="AF65" i="9"/>
  <c r="AG65" i="9"/>
  <c r="AH65" i="9"/>
  <c r="AI65" i="9"/>
  <c r="Y66" i="9"/>
  <c r="Z66" i="9"/>
  <c r="AA66" i="9"/>
  <c r="AB66" i="9"/>
  <c r="AC66" i="9"/>
  <c r="AD66" i="9"/>
  <c r="AE66" i="9"/>
  <c r="AF66" i="9"/>
  <c r="AG66" i="9"/>
  <c r="AH66" i="9"/>
  <c r="AI66" i="9"/>
  <c r="Y67" i="9"/>
  <c r="Z67" i="9"/>
  <c r="AA67" i="9"/>
  <c r="AB67" i="9"/>
  <c r="AC67" i="9"/>
  <c r="AD67" i="9"/>
  <c r="AE67" i="9"/>
  <c r="AF67" i="9"/>
  <c r="AG67" i="9"/>
  <c r="AH67" i="9"/>
  <c r="AI67" i="9"/>
  <c r="Y68" i="9"/>
  <c r="Z68" i="9"/>
  <c r="AA68" i="9"/>
  <c r="AB68" i="9"/>
  <c r="AC68" i="9"/>
  <c r="AD68" i="9"/>
  <c r="AE68" i="9"/>
  <c r="AF68" i="9"/>
  <c r="AG68" i="9"/>
  <c r="AH68" i="9"/>
  <c r="AI68" i="9"/>
  <c r="Y69" i="9"/>
  <c r="Z69" i="9"/>
  <c r="AA69" i="9"/>
  <c r="AB69" i="9"/>
  <c r="AC69" i="9"/>
  <c r="AD69" i="9"/>
  <c r="AE69" i="9"/>
  <c r="AF69" i="9"/>
  <c r="AG69" i="9"/>
  <c r="AH69" i="9"/>
  <c r="AI69" i="9"/>
  <c r="Y70" i="9"/>
  <c r="Z70" i="9"/>
  <c r="AA70" i="9"/>
  <c r="AB70" i="9"/>
  <c r="AC70" i="9"/>
  <c r="AD70" i="9"/>
  <c r="AE70" i="9"/>
  <c r="AF70" i="9"/>
  <c r="AG70" i="9"/>
  <c r="AH70" i="9"/>
  <c r="AI70" i="9"/>
  <c r="Y71" i="9"/>
  <c r="Z71" i="9"/>
  <c r="AA71" i="9"/>
  <c r="AB71" i="9"/>
  <c r="AC71" i="9"/>
  <c r="AD71" i="9"/>
  <c r="AE71" i="9"/>
  <c r="AF71" i="9"/>
  <c r="AG71" i="9"/>
  <c r="AH71" i="9"/>
  <c r="AI71" i="9"/>
  <c r="Y72" i="9"/>
  <c r="Z72" i="9"/>
  <c r="AA72" i="9"/>
  <c r="AB72" i="9"/>
  <c r="AC72" i="9"/>
  <c r="AD72" i="9"/>
  <c r="AE72" i="9"/>
  <c r="AF72" i="9"/>
  <c r="AG72" i="9"/>
  <c r="AH72" i="9"/>
  <c r="AI72" i="9"/>
  <c r="Y73" i="9"/>
  <c r="Z73" i="9"/>
  <c r="AA73" i="9"/>
  <c r="AB73" i="9"/>
  <c r="AC73" i="9"/>
  <c r="AD73" i="9"/>
  <c r="AE73" i="9"/>
  <c r="AF73" i="9"/>
  <c r="AG73" i="9"/>
  <c r="AH73" i="9"/>
  <c r="AI73" i="9"/>
  <c r="Y74" i="9"/>
  <c r="Z74" i="9"/>
  <c r="AA74" i="9"/>
  <c r="AB74" i="9"/>
  <c r="AC74" i="9"/>
  <c r="AD74" i="9"/>
  <c r="AE74" i="9"/>
  <c r="AF74" i="9"/>
  <c r="AG74" i="9"/>
  <c r="AH74" i="9"/>
  <c r="AI74" i="9"/>
  <c r="Y75" i="9"/>
  <c r="Z75" i="9"/>
  <c r="AA75" i="9"/>
  <c r="AB75" i="9"/>
  <c r="AC75" i="9"/>
  <c r="AD75" i="9"/>
  <c r="AE75" i="9"/>
  <c r="AF75" i="9"/>
  <c r="AG75" i="9"/>
  <c r="AH75" i="9"/>
  <c r="AI75" i="9"/>
  <c r="Y76" i="9"/>
  <c r="Z76" i="9"/>
  <c r="AA76" i="9"/>
  <c r="AB76" i="9"/>
  <c r="AC76" i="9"/>
  <c r="AD76" i="9"/>
  <c r="AE76" i="9"/>
  <c r="AF76" i="9"/>
  <c r="AG76" i="9"/>
  <c r="AH76" i="9"/>
  <c r="AI76" i="9"/>
  <c r="Y77" i="9"/>
  <c r="Z77" i="9"/>
  <c r="AA77" i="9"/>
  <c r="AB77" i="9"/>
  <c r="AC77" i="9"/>
  <c r="AD77" i="9"/>
  <c r="AE77" i="9"/>
  <c r="AF77" i="9"/>
  <c r="AG77" i="9"/>
  <c r="AH77" i="9"/>
  <c r="AI77" i="9"/>
  <c r="Y78" i="9"/>
  <c r="Z78" i="9"/>
  <c r="AA78" i="9"/>
  <c r="AB78" i="9"/>
  <c r="AC78" i="9"/>
  <c r="AD78" i="9"/>
  <c r="AE78" i="9"/>
  <c r="AF78" i="9"/>
  <c r="AG78" i="9"/>
  <c r="AH78" i="9"/>
  <c r="AI78" i="9"/>
  <c r="Y85" i="9"/>
  <c r="Z85" i="9"/>
  <c r="AA85" i="9"/>
  <c r="AB85" i="9"/>
  <c r="AC85" i="9"/>
  <c r="AD85" i="9"/>
  <c r="AE85" i="9"/>
  <c r="AF85" i="9"/>
  <c r="AG85" i="9"/>
  <c r="AH85" i="9"/>
  <c r="AI85" i="9"/>
  <c r="Y86" i="9"/>
  <c r="Z86" i="9"/>
  <c r="AA86" i="9"/>
  <c r="AB86" i="9"/>
  <c r="AC86" i="9"/>
  <c r="AD86" i="9"/>
  <c r="AE86" i="9"/>
  <c r="AF86" i="9"/>
  <c r="AG86" i="9"/>
  <c r="AH86" i="9"/>
  <c r="AI86" i="9"/>
  <c r="Y87" i="9"/>
  <c r="Z87" i="9"/>
  <c r="AA87" i="9"/>
  <c r="AB87" i="9"/>
  <c r="AC87" i="9"/>
  <c r="AD87" i="9"/>
  <c r="AE87" i="9"/>
  <c r="AF87" i="9"/>
  <c r="AG87" i="9"/>
  <c r="AH87" i="9"/>
  <c r="AI87" i="9"/>
  <c r="Y88" i="9"/>
  <c r="Z88" i="9"/>
  <c r="AA88" i="9"/>
  <c r="AB88" i="9"/>
  <c r="AC88" i="9"/>
  <c r="AD88" i="9"/>
  <c r="AE88" i="9"/>
  <c r="AF88" i="9"/>
  <c r="AG88" i="9"/>
  <c r="AH88" i="9"/>
  <c r="AI88" i="9"/>
  <c r="Y89" i="9"/>
  <c r="Z89" i="9"/>
  <c r="AA89" i="9"/>
  <c r="AB89" i="9"/>
  <c r="AC89" i="9"/>
  <c r="AD89" i="9"/>
  <c r="AE89" i="9"/>
  <c r="AF89" i="9"/>
  <c r="AG89" i="9"/>
  <c r="AH89" i="9"/>
  <c r="AI89" i="9"/>
  <c r="Y90" i="9"/>
  <c r="Z90" i="9"/>
  <c r="AA90" i="9"/>
  <c r="AB90" i="9"/>
  <c r="AC90" i="9"/>
  <c r="AD90" i="9"/>
  <c r="AE90" i="9"/>
  <c r="AF90" i="9"/>
  <c r="AG90" i="9"/>
  <c r="AH90" i="9"/>
  <c r="AI90" i="9"/>
  <c r="Y91" i="9"/>
  <c r="Z91" i="9"/>
  <c r="AA91" i="9"/>
  <c r="AB91" i="9"/>
  <c r="AC91" i="9"/>
  <c r="AD91" i="9"/>
  <c r="AE91" i="9"/>
  <c r="AF91" i="9"/>
  <c r="AG91" i="9"/>
  <c r="AH91" i="9"/>
  <c r="AI91" i="9"/>
  <c r="Y92" i="9"/>
  <c r="Z92" i="9"/>
  <c r="AA92" i="9"/>
  <c r="AB92" i="9"/>
  <c r="AC92" i="9"/>
  <c r="AD92" i="9"/>
  <c r="AE92" i="9"/>
  <c r="AF92" i="9"/>
  <c r="AG92" i="9"/>
  <c r="AH92" i="9"/>
  <c r="AI92" i="9"/>
  <c r="Y93" i="9"/>
  <c r="Z93" i="9"/>
  <c r="AA93" i="9"/>
  <c r="AB93" i="9"/>
  <c r="AC93" i="9"/>
  <c r="AD93" i="9"/>
  <c r="AE93" i="9"/>
  <c r="AF93" i="9"/>
  <c r="AG93" i="9"/>
  <c r="AH93" i="9"/>
  <c r="AI93" i="9"/>
  <c r="Y94" i="9"/>
  <c r="Z94" i="9"/>
  <c r="AA94" i="9"/>
  <c r="AB94" i="9"/>
  <c r="AC94" i="9"/>
  <c r="AD94" i="9"/>
  <c r="AE94" i="9"/>
  <c r="AF94" i="9"/>
  <c r="AG94" i="9"/>
  <c r="AH94" i="9"/>
  <c r="AI94" i="9"/>
  <c r="Y95" i="9"/>
  <c r="Z95" i="9"/>
  <c r="AA95" i="9"/>
  <c r="AB95" i="9"/>
  <c r="AC95" i="9"/>
  <c r="AD95" i="9"/>
  <c r="AE95" i="9"/>
  <c r="AF95" i="9"/>
  <c r="AG95" i="9"/>
  <c r="AH95" i="9"/>
  <c r="AI95" i="9"/>
  <c r="Y96" i="9"/>
  <c r="Z96" i="9"/>
  <c r="AA96" i="9"/>
  <c r="AB96" i="9"/>
  <c r="AC96" i="9"/>
  <c r="AD96" i="9"/>
  <c r="AE96" i="9"/>
  <c r="AF96" i="9"/>
  <c r="AG96" i="9"/>
  <c r="AH96" i="9"/>
  <c r="AI96" i="9"/>
  <c r="Y97" i="9"/>
  <c r="Z97" i="9"/>
  <c r="AA97" i="9"/>
  <c r="AB97" i="9"/>
  <c r="AC97" i="9"/>
  <c r="AD97" i="9"/>
  <c r="AE97" i="9"/>
  <c r="AF97" i="9"/>
  <c r="AG97" i="9"/>
  <c r="AH97" i="9"/>
  <c r="AI97" i="9"/>
  <c r="Y98" i="9"/>
  <c r="Z98" i="9"/>
  <c r="AA98" i="9"/>
  <c r="AB98" i="9"/>
  <c r="AC98" i="9"/>
  <c r="AD98" i="9"/>
  <c r="AE98" i="9"/>
  <c r="AF98" i="9"/>
  <c r="AG98" i="9"/>
  <c r="AH98" i="9"/>
  <c r="AI98" i="9"/>
  <c r="Y104" i="9"/>
  <c r="Z104" i="9"/>
  <c r="AA104" i="9"/>
  <c r="AB104" i="9"/>
  <c r="AC104" i="9"/>
  <c r="AD104" i="9"/>
  <c r="AE104" i="9"/>
  <c r="AF104" i="9"/>
  <c r="AG104" i="9"/>
  <c r="AH104" i="9"/>
  <c r="AI104" i="9"/>
  <c r="Y105" i="9"/>
  <c r="Z105" i="9"/>
  <c r="AA105" i="9"/>
  <c r="AB105" i="9"/>
  <c r="AC105" i="9"/>
  <c r="AD105" i="9"/>
  <c r="AE105" i="9"/>
  <c r="AF105" i="9"/>
  <c r="AG105" i="9"/>
  <c r="AH105" i="9"/>
  <c r="AI105" i="9"/>
  <c r="Y106" i="9"/>
  <c r="Z106" i="9"/>
  <c r="AA106" i="9"/>
  <c r="AB106" i="9"/>
  <c r="AC106" i="9"/>
  <c r="AD106" i="9"/>
  <c r="AE106" i="9"/>
  <c r="AF106" i="9"/>
  <c r="AG106" i="9"/>
  <c r="AH106" i="9"/>
  <c r="AI106" i="9"/>
  <c r="Y107" i="9"/>
  <c r="Z107" i="9"/>
  <c r="AA107" i="9"/>
  <c r="AB107" i="9"/>
  <c r="AC107" i="9"/>
  <c r="AD107" i="9"/>
  <c r="AE107" i="9"/>
  <c r="AF107" i="9"/>
  <c r="AG107" i="9"/>
  <c r="AH107" i="9"/>
  <c r="AI107" i="9"/>
  <c r="Y108" i="9"/>
  <c r="Z108" i="9"/>
  <c r="AA108" i="9"/>
  <c r="AB108" i="9"/>
  <c r="AC108" i="9"/>
  <c r="AD108" i="9"/>
  <c r="AE108" i="9"/>
  <c r="AF108" i="9"/>
  <c r="AG108" i="9"/>
  <c r="AH108" i="9"/>
  <c r="AI108" i="9"/>
  <c r="Y109" i="9"/>
  <c r="Z109" i="9"/>
  <c r="AA109" i="9"/>
  <c r="AB109" i="9"/>
  <c r="AC109" i="9"/>
  <c r="AD109" i="9"/>
  <c r="AE109" i="9"/>
  <c r="AF109" i="9"/>
  <c r="AG109" i="9"/>
  <c r="AH109" i="9"/>
  <c r="AI109" i="9"/>
  <c r="Y110" i="9"/>
  <c r="Z110" i="9"/>
  <c r="AA110" i="9"/>
  <c r="AB110" i="9"/>
  <c r="AC110" i="9"/>
  <c r="AD110" i="9"/>
  <c r="AE110" i="9"/>
  <c r="AF110" i="9"/>
  <c r="AG110" i="9"/>
  <c r="AH110" i="9"/>
  <c r="AI110" i="9"/>
  <c r="Y111" i="9"/>
  <c r="Z111" i="9"/>
  <c r="AA111" i="9"/>
  <c r="AB111" i="9"/>
  <c r="AC111" i="9"/>
  <c r="AD111" i="9"/>
  <c r="AE111" i="9"/>
  <c r="AF111" i="9"/>
  <c r="AG111" i="9"/>
  <c r="AH111" i="9"/>
  <c r="AI111" i="9"/>
  <c r="Y112" i="9"/>
  <c r="Z112" i="9"/>
  <c r="AA112" i="9"/>
  <c r="AB112" i="9"/>
  <c r="AC112" i="9"/>
  <c r="AD112" i="9"/>
  <c r="AE112" i="9"/>
  <c r="AF112" i="9"/>
  <c r="AG112" i="9"/>
  <c r="AH112" i="9"/>
  <c r="AI112" i="9"/>
  <c r="Y113" i="9"/>
  <c r="Z113" i="9"/>
  <c r="AA113" i="9"/>
  <c r="AB113" i="9"/>
  <c r="AC113" i="9"/>
  <c r="AD113" i="9"/>
  <c r="AE113" i="9"/>
  <c r="AF113" i="9"/>
  <c r="AG113" i="9"/>
  <c r="AH113" i="9"/>
  <c r="AI113" i="9"/>
  <c r="Y114" i="9"/>
  <c r="Z114" i="9"/>
  <c r="AA114" i="9"/>
  <c r="AB114" i="9"/>
  <c r="AC114" i="9"/>
  <c r="AD114" i="9"/>
  <c r="AE114" i="9"/>
  <c r="AF114" i="9"/>
  <c r="AG114" i="9"/>
  <c r="AH114" i="9"/>
  <c r="AI114" i="9"/>
  <c r="Y115" i="9"/>
  <c r="Z115" i="9"/>
  <c r="AA115" i="9"/>
  <c r="AB115" i="9"/>
  <c r="AC115" i="9"/>
  <c r="AD115" i="9"/>
  <c r="AE115" i="9"/>
  <c r="AF115" i="9"/>
  <c r="AG115" i="9"/>
  <c r="AH115" i="9"/>
  <c r="AI115" i="9"/>
  <c r="Y116" i="9"/>
  <c r="Z116" i="9"/>
  <c r="AA116" i="9"/>
  <c r="AB116" i="9"/>
  <c r="AC116" i="9"/>
  <c r="AD116" i="9"/>
  <c r="AE116" i="9"/>
  <c r="AF116" i="9"/>
  <c r="AG116" i="9"/>
  <c r="AH116" i="9"/>
  <c r="AI116" i="9"/>
  <c r="Y117" i="9"/>
  <c r="Z117" i="9"/>
  <c r="AA117" i="9"/>
  <c r="AB117" i="9"/>
  <c r="AC117" i="9"/>
  <c r="AD117" i="9"/>
  <c r="AE117" i="9"/>
  <c r="AF117" i="9"/>
  <c r="AG117" i="9"/>
  <c r="AH117" i="9"/>
  <c r="AI117" i="9"/>
  <c r="Y118" i="9"/>
  <c r="Z118" i="9"/>
  <c r="AA118" i="9"/>
  <c r="AB118" i="9"/>
  <c r="AC118" i="9"/>
  <c r="AD118" i="9"/>
  <c r="AE118" i="9"/>
  <c r="AF118" i="9"/>
  <c r="AG118" i="9"/>
  <c r="AH118" i="9"/>
  <c r="AI118" i="9"/>
  <c r="Y124" i="9"/>
  <c r="Z124" i="9"/>
  <c r="AA124" i="9"/>
  <c r="AB124" i="9"/>
  <c r="AC124" i="9"/>
  <c r="AD124" i="9"/>
  <c r="AE124" i="9"/>
  <c r="AF124" i="9"/>
  <c r="AG124" i="9"/>
  <c r="AH124" i="9"/>
  <c r="AI124" i="9"/>
  <c r="Y125" i="9"/>
  <c r="Z125" i="9"/>
  <c r="AA125" i="9"/>
  <c r="AB125" i="9"/>
  <c r="AC125" i="9"/>
  <c r="AD125" i="9"/>
  <c r="AE125" i="9"/>
  <c r="AF125" i="9"/>
  <c r="AG125" i="9"/>
  <c r="AH125" i="9"/>
  <c r="AI125" i="9"/>
  <c r="Y126" i="9"/>
  <c r="Z126" i="9"/>
  <c r="AA126" i="9"/>
  <c r="AB126" i="9"/>
  <c r="AC126" i="9"/>
  <c r="AD126" i="9"/>
  <c r="AE126" i="9"/>
  <c r="AF126" i="9"/>
  <c r="AG126" i="9"/>
  <c r="AH126" i="9"/>
  <c r="AI126" i="9"/>
  <c r="Y127" i="9"/>
  <c r="Z127" i="9"/>
  <c r="AA127" i="9"/>
  <c r="AB127" i="9"/>
  <c r="AC127" i="9"/>
  <c r="AD127" i="9"/>
  <c r="AE127" i="9"/>
  <c r="AF127" i="9"/>
  <c r="AG127" i="9"/>
  <c r="AH127" i="9"/>
  <c r="AI127" i="9"/>
  <c r="Y128" i="9"/>
  <c r="Z128" i="9"/>
  <c r="AA128" i="9"/>
  <c r="AB128" i="9"/>
  <c r="AC128" i="9"/>
  <c r="AD128" i="9"/>
  <c r="AE128" i="9"/>
  <c r="AF128" i="9"/>
  <c r="AG128" i="9"/>
  <c r="AH128" i="9"/>
  <c r="AI128" i="9"/>
  <c r="Y129" i="9"/>
  <c r="Z129" i="9"/>
  <c r="AA129" i="9"/>
  <c r="AB129" i="9"/>
  <c r="AC129" i="9"/>
  <c r="AD129" i="9"/>
  <c r="AE129" i="9"/>
  <c r="AF129" i="9"/>
  <c r="AG129" i="9"/>
  <c r="AH129" i="9"/>
  <c r="AI129" i="9"/>
  <c r="Y130" i="9"/>
  <c r="Z130" i="9"/>
  <c r="AA130" i="9"/>
  <c r="AB130" i="9"/>
  <c r="AC130" i="9"/>
  <c r="AD130" i="9"/>
  <c r="AE130" i="9"/>
  <c r="AF130" i="9"/>
  <c r="AG130" i="9"/>
  <c r="AH130" i="9"/>
  <c r="AI130" i="9"/>
  <c r="Y131" i="9"/>
  <c r="Z131" i="9"/>
  <c r="AA131" i="9"/>
  <c r="AB131" i="9"/>
  <c r="AC131" i="9"/>
  <c r="AD131" i="9"/>
  <c r="AE131" i="9"/>
  <c r="AF131" i="9"/>
  <c r="AG131" i="9"/>
  <c r="AH131" i="9"/>
  <c r="AI131" i="9"/>
  <c r="Y132" i="9"/>
  <c r="Z132" i="9"/>
  <c r="AA132" i="9"/>
  <c r="AB132" i="9"/>
  <c r="AC132" i="9"/>
  <c r="AD132" i="9"/>
  <c r="AE132" i="9"/>
  <c r="AF132" i="9"/>
  <c r="AG132" i="9"/>
  <c r="AH132" i="9"/>
  <c r="AI132" i="9"/>
  <c r="Y133" i="9"/>
  <c r="Z133" i="9"/>
  <c r="AA133" i="9"/>
  <c r="AB133" i="9"/>
  <c r="AC133" i="9"/>
  <c r="AD133" i="9"/>
  <c r="AE133" i="9"/>
  <c r="AF133" i="9"/>
  <c r="AG133" i="9"/>
  <c r="AH133" i="9"/>
  <c r="AI133" i="9"/>
  <c r="Y134" i="9"/>
  <c r="Z134" i="9"/>
  <c r="AA134" i="9"/>
  <c r="AB134" i="9"/>
  <c r="AC134" i="9"/>
  <c r="AD134" i="9"/>
  <c r="AE134" i="9"/>
  <c r="AF134" i="9"/>
  <c r="AG134" i="9"/>
  <c r="AH134" i="9"/>
  <c r="AI134" i="9"/>
  <c r="Y135" i="9"/>
  <c r="Z135" i="9"/>
  <c r="AA135" i="9"/>
  <c r="AB135" i="9"/>
  <c r="AC135" i="9"/>
  <c r="AD135" i="9"/>
  <c r="AE135" i="9"/>
  <c r="AF135" i="9"/>
  <c r="AG135" i="9"/>
  <c r="AH135" i="9"/>
  <c r="AI135" i="9"/>
  <c r="Y136" i="9"/>
  <c r="Z136" i="9"/>
  <c r="AA136" i="9"/>
  <c r="AB136" i="9"/>
  <c r="AC136" i="9"/>
  <c r="AD136" i="9"/>
  <c r="AE136" i="9"/>
  <c r="AF136" i="9"/>
  <c r="AG136" i="9"/>
  <c r="AH136" i="9"/>
  <c r="AI136" i="9"/>
  <c r="Y137" i="9"/>
  <c r="Z137" i="9"/>
  <c r="AA137" i="9"/>
  <c r="AB137" i="9"/>
  <c r="AC137" i="9"/>
  <c r="AD137" i="9"/>
  <c r="AE137" i="9"/>
  <c r="AF137" i="9"/>
  <c r="AG137" i="9"/>
  <c r="AH137" i="9"/>
  <c r="AI137" i="9"/>
  <c r="Y138" i="9"/>
  <c r="Z138" i="9"/>
  <c r="AA138" i="9"/>
  <c r="AB138" i="9"/>
  <c r="AC138" i="9"/>
  <c r="AD138" i="9"/>
  <c r="AE138" i="9"/>
  <c r="AF138" i="9"/>
  <c r="AG138" i="9"/>
  <c r="AH138" i="9"/>
  <c r="AI138" i="9"/>
  <c r="Y144" i="9"/>
  <c r="Z144" i="9"/>
  <c r="AA144" i="9"/>
  <c r="AB144" i="9"/>
  <c r="AC144" i="9"/>
  <c r="AD144" i="9"/>
  <c r="AE144" i="9"/>
  <c r="AF144" i="9"/>
  <c r="AG144" i="9"/>
  <c r="AH144" i="9"/>
  <c r="AI144" i="9"/>
  <c r="Y145" i="9"/>
  <c r="Z145" i="9"/>
  <c r="AA145" i="9"/>
  <c r="AB145" i="9"/>
  <c r="AC145" i="9"/>
  <c r="AD145" i="9"/>
  <c r="AE145" i="9"/>
  <c r="AF145" i="9"/>
  <c r="AG145" i="9"/>
  <c r="AH145" i="9"/>
  <c r="AI145" i="9"/>
  <c r="Y146" i="9"/>
  <c r="Z146" i="9"/>
  <c r="AA146" i="9"/>
  <c r="AB146" i="9"/>
  <c r="AC146" i="9"/>
  <c r="AD146" i="9"/>
  <c r="AE146" i="9"/>
  <c r="AF146" i="9"/>
  <c r="AG146" i="9"/>
  <c r="AH146" i="9"/>
  <c r="AI146" i="9"/>
  <c r="Y147" i="9"/>
  <c r="Z147" i="9"/>
  <c r="AA147" i="9"/>
  <c r="AB147" i="9"/>
  <c r="AC147" i="9"/>
  <c r="AD147" i="9"/>
  <c r="AE147" i="9"/>
  <c r="AF147" i="9"/>
  <c r="AG147" i="9"/>
  <c r="AH147" i="9"/>
  <c r="AI147" i="9"/>
  <c r="Y148" i="9"/>
  <c r="Z148" i="9"/>
  <c r="AA148" i="9"/>
  <c r="AB148" i="9"/>
  <c r="AC148" i="9"/>
  <c r="AD148" i="9"/>
  <c r="AE148" i="9"/>
  <c r="AF148" i="9"/>
  <c r="AG148" i="9"/>
  <c r="AH148" i="9"/>
  <c r="AI148" i="9"/>
  <c r="Y149" i="9"/>
  <c r="Z149" i="9"/>
  <c r="AA149" i="9"/>
  <c r="AB149" i="9"/>
  <c r="AC149" i="9"/>
  <c r="AD149" i="9"/>
  <c r="AE149" i="9"/>
  <c r="AF149" i="9"/>
  <c r="AG149" i="9"/>
  <c r="AH149" i="9"/>
  <c r="AI149" i="9"/>
  <c r="Y150" i="9"/>
  <c r="Z150" i="9"/>
  <c r="AA150" i="9"/>
  <c r="AB150" i="9"/>
  <c r="AC150" i="9"/>
  <c r="AD150" i="9"/>
  <c r="AE150" i="9"/>
  <c r="AF150" i="9"/>
  <c r="AG150" i="9"/>
  <c r="AH150" i="9"/>
  <c r="AI150" i="9"/>
  <c r="Y151" i="9"/>
  <c r="Z151" i="9"/>
  <c r="AA151" i="9"/>
  <c r="AB151" i="9"/>
  <c r="AC151" i="9"/>
  <c r="AD151" i="9"/>
  <c r="AE151" i="9"/>
  <c r="AF151" i="9"/>
  <c r="AG151" i="9"/>
  <c r="AH151" i="9"/>
  <c r="AI151" i="9"/>
  <c r="Y152" i="9"/>
  <c r="Z152" i="9"/>
  <c r="AA152" i="9"/>
  <c r="AB152" i="9"/>
  <c r="AC152" i="9"/>
  <c r="AD152" i="9"/>
  <c r="AE152" i="9"/>
  <c r="AF152" i="9"/>
  <c r="AG152" i="9"/>
  <c r="AH152" i="9"/>
  <c r="AI152" i="9"/>
  <c r="Y153" i="9"/>
  <c r="Z153" i="9"/>
  <c r="AA153" i="9"/>
  <c r="AB153" i="9"/>
  <c r="AC153" i="9"/>
  <c r="AD153" i="9"/>
  <c r="AE153" i="9"/>
  <c r="AF153" i="9"/>
  <c r="AG153" i="9"/>
  <c r="AH153" i="9"/>
  <c r="AI153" i="9"/>
  <c r="Y154" i="9"/>
  <c r="Z154" i="9"/>
  <c r="AA154" i="9"/>
  <c r="AB154" i="9"/>
  <c r="AC154" i="9"/>
  <c r="AD154" i="9"/>
  <c r="AE154" i="9"/>
  <c r="AF154" i="9"/>
  <c r="AG154" i="9"/>
  <c r="AH154" i="9"/>
  <c r="AI154" i="9"/>
  <c r="Y155" i="9"/>
  <c r="Z155" i="9"/>
  <c r="AA155" i="9"/>
  <c r="AB155" i="9"/>
  <c r="AC155" i="9"/>
  <c r="AD155" i="9"/>
  <c r="AE155" i="9"/>
  <c r="AF155" i="9"/>
  <c r="AG155" i="9"/>
  <c r="AH155" i="9"/>
  <c r="AI155" i="9"/>
  <c r="Y156" i="9"/>
  <c r="Z156" i="9"/>
  <c r="AA156" i="9"/>
  <c r="AB156" i="9"/>
  <c r="AC156" i="9"/>
  <c r="AD156" i="9"/>
  <c r="AE156" i="9"/>
  <c r="AF156" i="9"/>
  <c r="AG156" i="9"/>
  <c r="AH156" i="9"/>
  <c r="AI156" i="9"/>
  <c r="Y157" i="9"/>
  <c r="Z157" i="9"/>
  <c r="AA157" i="9"/>
  <c r="AB157" i="9"/>
  <c r="AC157" i="9"/>
  <c r="AD157" i="9"/>
  <c r="AE157" i="9"/>
  <c r="AF157" i="9"/>
  <c r="AG157" i="9"/>
  <c r="AH157" i="9"/>
  <c r="AI157" i="9"/>
  <c r="Y158" i="9"/>
  <c r="Z158" i="9"/>
  <c r="AA158" i="9"/>
  <c r="AB158" i="9"/>
  <c r="AC158" i="9"/>
  <c r="AD158" i="9"/>
  <c r="AE158" i="9"/>
  <c r="AF158" i="9"/>
  <c r="AG158" i="9"/>
  <c r="AH158" i="9"/>
  <c r="AI158" i="9"/>
  <c r="Y164" i="9"/>
  <c r="Z164" i="9"/>
  <c r="AA164" i="9"/>
  <c r="AB164" i="9"/>
  <c r="AC164" i="9"/>
  <c r="AD164" i="9"/>
  <c r="AE164" i="9"/>
  <c r="AF164" i="9"/>
  <c r="AG164" i="9"/>
  <c r="AH164" i="9"/>
  <c r="AI164" i="9"/>
  <c r="Y165" i="9"/>
  <c r="Z165" i="9"/>
  <c r="AA165" i="9"/>
  <c r="AB165" i="9"/>
  <c r="AC165" i="9"/>
  <c r="AD165" i="9"/>
  <c r="AE165" i="9"/>
  <c r="AF165" i="9"/>
  <c r="AG165" i="9"/>
  <c r="AH165" i="9"/>
  <c r="AI165" i="9"/>
  <c r="Y166" i="9"/>
  <c r="Z166" i="9"/>
  <c r="AA166" i="9"/>
  <c r="AB166" i="9"/>
  <c r="AC166" i="9"/>
  <c r="AD166" i="9"/>
  <c r="AE166" i="9"/>
  <c r="AF166" i="9"/>
  <c r="AG166" i="9"/>
  <c r="AH166" i="9"/>
  <c r="AI166" i="9"/>
  <c r="Y167" i="9"/>
  <c r="Z167" i="9"/>
  <c r="AA167" i="9"/>
  <c r="AB167" i="9"/>
  <c r="AC167" i="9"/>
  <c r="AD167" i="9"/>
  <c r="AE167" i="9"/>
  <c r="AF167" i="9"/>
  <c r="AG167" i="9"/>
  <c r="AH167" i="9"/>
  <c r="AI167" i="9"/>
  <c r="Y168" i="9"/>
  <c r="Z168" i="9"/>
  <c r="AA168" i="9"/>
  <c r="AB168" i="9"/>
  <c r="AC168" i="9"/>
  <c r="AD168" i="9"/>
  <c r="AE168" i="9"/>
  <c r="AF168" i="9"/>
  <c r="AG168" i="9"/>
  <c r="AH168" i="9"/>
  <c r="AI168" i="9"/>
  <c r="Y169" i="9"/>
  <c r="Z169" i="9"/>
  <c r="AA169" i="9"/>
  <c r="AB169" i="9"/>
  <c r="AC169" i="9"/>
  <c r="AD169" i="9"/>
  <c r="AE169" i="9"/>
  <c r="AF169" i="9"/>
  <c r="AG169" i="9"/>
  <c r="AH169" i="9"/>
  <c r="AI169" i="9"/>
  <c r="Y170" i="9"/>
  <c r="Z170" i="9"/>
  <c r="AA170" i="9"/>
  <c r="AB170" i="9"/>
  <c r="AC170" i="9"/>
  <c r="AD170" i="9"/>
  <c r="AE170" i="9"/>
  <c r="AF170" i="9"/>
  <c r="AG170" i="9"/>
  <c r="AH170" i="9"/>
  <c r="AI170" i="9"/>
  <c r="Y171" i="9"/>
  <c r="Z171" i="9"/>
  <c r="AA171" i="9"/>
  <c r="AB171" i="9"/>
  <c r="AC171" i="9"/>
  <c r="AD171" i="9"/>
  <c r="AE171" i="9"/>
  <c r="AF171" i="9"/>
  <c r="AG171" i="9"/>
  <c r="AH171" i="9"/>
  <c r="AI171" i="9"/>
  <c r="Y172" i="9"/>
  <c r="Z172" i="9"/>
  <c r="AA172" i="9"/>
  <c r="AB172" i="9"/>
  <c r="AC172" i="9"/>
  <c r="AD172" i="9"/>
  <c r="AE172" i="9"/>
  <c r="AF172" i="9"/>
  <c r="AG172" i="9"/>
  <c r="AH172" i="9"/>
  <c r="AI172" i="9"/>
  <c r="Y173" i="9"/>
  <c r="Z173" i="9"/>
  <c r="AA173" i="9"/>
  <c r="AB173" i="9"/>
  <c r="AC173" i="9"/>
  <c r="AD173" i="9"/>
  <c r="AE173" i="9"/>
  <c r="AF173" i="9"/>
  <c r="AG173" i="9"/>
  <c r="AH173" i="9"/>
  <c r="AI173" i="9"/>
  <c r="Y174" i="9"/>
  <c r="Z174" i="9"/>
  <c r="AA174" i="9"/>
  <c r="AB174" i="9"/>
  <c r="AC174" i="9"/>
  <c r="AD174" i="9"/>
  <c r="AE174" i="9"/>
  <c r="AF174" i="9"/>
  <c r="AG174" i="9"/>
  <c r="AH174" i="9"/>
  <c r="AI174" i="9"/>
  <c r="Y175" i="9"/>
  <c r="Z175" i="9"/>
  <c r="AA175" i="9"/>
  <c r="AB175" i="9"/>
  <c r="AC175" i="9"/>
  <c r="AD175" i="9"/>
  <c r="AE175" i="9"/>
  <c r="AF175" i="9"/>
  <c r="AG175" i="9"/>
  <c r="AH175" i="9"/>
  <c r="AI175" i="9"/>
  <c r="Y176" i="9"/>
  <c r="Z176" i="9"/>
  <c r="AA176" i="9"/>
  <c r="AB176" i="9"/>
  <c r="AC176" i="9"/>
  <c r="AD176" i="9"/>
  <c r="AE176" i="9"/>
  <c r="AF176" i="9"/>
  <c r="AG176" i="9"/>
  <c r="AH176" i="9"/>
  <c r="AI176" i="9"/>
  <c r="Y177" i="9"/>
  <c r="Z177" i="9"/>
  <c r="AA177" i="9"/>
  <c r="AB177" i="9"/>
  <c r="AC177" i="9"/>
  <c r="AD177" i="9"/>
  <c r="AE177" i="9"/>
  <c r="AF177" i="9"/>
  <c r="AG177" i="9"/>
  <c r="AH177" i="9"/>
  <c r="AI177" i="9"/>
  <c r="Y178" i="9"/>
  <c r="Z178" i="9"/>
  <c r="AA178" i="9"/>
  <c r="AB178" i="9"/>
  <c r="AC178" i="9"/>
  <c r="AD178" i="9"/>
  <c r="AE178" i="9"/>
  <c r="AF178" i="9"/>
  <c r="AG178" i="9"/>
  <c r="AH178" i="9"/>
  <c r="AI178" i="9"/>
  <c r="Y184" i="9"/>
  <c r="Z184" i="9"/>
  <c r="AA184" i="9"/>
  <c r="AB184" i="9"/>
  <c r="AC184" i="9"/>
  <c r="AD184" i="9"/>
  <c r="AE184" i="9"/>
  <c r="AF184" i="9"/>
  <c r="AG184" i="9"/>
  <c r="AH184" i="9"/>
  <c r="AI184" i="9"/>
  <c r="Y185" i="9"/>
  <c r="Z185" i="9"/>
  <c r="AA185" i="9"/>
  <c r="AB185" i="9"/>
  <c r="AC185" i="9"/>
  <c r="AD185" i="9"/>
  <c r="AE185" i="9"/>
  <c r="AF185" i="9"/>
  <c r="AG185" i="9"/>
  <c r="AH185" i="9"/>
  <c r="AI185" i="9"/>
  <c r="Y186" i="9"/>
  <c r="Z186" i="9"/>
  <c r="AA186" i="9"/>
  <c r="AB186" i="9"/>
  <c r="AC186" i="9"/>
  <c r="AD186" i="9"/>
  <c r="AE186" i="9"/>
  <c r="AF186" i="9"/>
  <c r="AG186" i="9"/>
  <c r="AH186" i="9"/>
  <c r="AI186" i="9"/>
  <c r="Y187" i="9"/>
  <c r="Z187" i="9"/>
  <c r="AA187" i="9"/>
  <c r="AB187" i="9"/>
  <c r="AC187" i="9"/>
  <c r="AD187" i="9"/>
  <c r="AE187" i="9"/>
  <c r="AF187" i="9"/>
  <c r="AG187" i="9"/>
  <c r="AH187" i="9"/>
  <c r="AI187" i="9"/>
  <c r="Y188" i="9"/>
  <c r="Z188" i="9"/>
  <c r="AA188" i="9"/>
  <c r="AB188" i="9"/>
  <c r="AC188" i="9"/>
  <c r="AD188" i="9"/>
  <c r="AE188" i="9"/>
  <c r="AF188" i="9"/>
  <c r="AG188" i="9"/>
  <c r="AH188" i="9"/>
  <c r="AI188" i="9"/>
  <c r="Y189" i="9"/>
  <c r="Z189" i="9"/>
  <c r="AA189" i="9"/>
  <c r="AB189" i="9"/>
  <c r="AC189" i="9"/>
  <c r="AD189" i="9"/>
  <c r="AE189" i="9"/>
  <c r="AF189" i="9"/>
  <c r="AG189" i="9"/>
  <c r="AH189" i="9"/>
  <c r="AI189" i="9"/>
  <c r="Y190" i="9"/>
  <c r="Z190" i="9"/>
  <c r="AA190" i="9"/>
  <c r="AB190" i="9"/>
  <c r="AC190" i="9"/>
  <c r="AD190" i="9"/>
  <c r="AE190" i="9"/>
  <c r="AF190" i="9"/>
  <c r="AG190" i="9"/>
  <c r="AH190" i="9"/>
  <c r="AI190" i="9"/>
  <c r="Y191" i="9"/>
  <c r="Z191" i="9"/>
  <c r="AA191" i="9"/>
  <c r="AB191" i="9"/>
  <c r="AC191" i="9"/>
  <c r="AD191" i="9"/>
  <c r="AE191" i="9"/>
  <c r="AF191" i="9"/>
  <c r="AG191" i="9"/>
  <c r="AH191" i="9"/>
  <c r="AI191" i="9"/>
  <c r="Y192" i="9"/>
  <c r="Z192" i="9"/>
  <c r="AA192" i="9"/>
  <c r="AB192" i="9"/>
  <c r="AC192" i="9"/>
  <c r="AD192" i="9"/>
  <c r="AE192" i="9"/>
  <c r="AF192" i="9"/>
  <c r="AG192" i="9"/>
  <c r="AH192" i="9"/>
  <c r="AI192" i="9"/>
  <c r="Y193" i="9"/>
  <c r="Z193" i="9"/>
  <c r="AA193" i="9"/>
  <c r="AB193" i="9"/>
  <c r="AC193" i="9"/>
  <c r="AD193" i="9"/>
  <c r="AE193" i="9"/>
  <c r="AF193" i="9"/>
  <c r="AG193" i="9"/>
  <c r="AH193" i="9"/>
  <c r="AI193" i="9"/>
  <c r="Y194" i="9"/>
  <c r="Z194" i="9"/>
  <c r="AA194" i="9"/>
  <c r="AB194" i="9"/>
  <c r="AC194" i="9"/>
  <c r="AD194" i="9"/>
  <c r="AE194" i="9"/>
  <c r="AF194" i="9"/>
  <c r="AG194" i="9"/>
  <c r="AH194" i="9"/>
  <c r="AI194" i="9"/>
  <c r="Y195" i="9"/>
  <c r="Z195" i="9"/>
  <c r="AA195" i="9"/>
  <c r="AB195" i="9"/>
  <c r="AC195" i="9"/>
  <c r="AD195" i="9"/>
  <c r="AE195" i="9"/>
  <c r="AF195" i="9"/>
  <c r="AG195" i="9"/>
  <c r="AH195" i="9"/>
  <c r="AI195" i="9"/>
  <c r="Y196" i="9"/>
  <c r="Z196" i="9"/>
  <c r="AA196" i="9"/>
  <c r="AB196" i="9"/>
  <c r="AC196" i="9"/>
  <c r="AD196" i="9"/>
  <c r="AE196" i="9"/>
  <c r="AF196" i="9"/>
  <c r="AG196" i="9"/>
  <c r="AH196" i="9"/>
  <c r="AI196" i="9"/>
  <c r="Y197" i="9"/>
  <c r="Z197" i="9"/>
  <c r="AA197" i="9"/>
  <c r="AB197" i="9"/>
  <c r="AC197" i="9"/>
  <c r="AD197" i="9"/>
  <c r="AE197" i="9"/>
  <c r="AF197" i="9"/>
  <c r="AG197" i="9"/>
  <c r="AH197" i="9"/>
  <c r="AI197" i="9"/>
  <c r="Y198" i="9"/>
  <c r="Z198" i="9"/>
  <c r="AA198" i="9"/>
  <c r="AB198" i="9"/>
  <c r="AC198" i="9"/>
  <c r="AD198" i="9"/>
  <c r="AE198" i="9"/>
  <c r="AF198" i="9"/>
  <c r="AG198" i="9"/>
  <c r="AH198" i="9"/>
  <c r="AI198" i="9"/>
  <c r="Y204" i="9"/>
  <c r="Z204" i="9"/>
  <c r="AA204" i="9"/>
  <c r="AC204" i="9"/>
  <c r="AD204" i="9"/>
  <c r="AE204" i="9"/>
  <c r="AG204" i="9"/>
  <c r="AH204" i="9"/>
  <c r="AI204" i="9"/>
  <c r="Y205" i="9"/>
  <c r="Z205" i="9"/>
  <c r="AA205" i="9"/>
  <c r="AB205" i="9"/>
  <c r="AC205" i="9"/>
  <c r="AD205" i="9"/>
  <c r="AE205" i="9"/>
  <c r="AF205" i="9"/>
  <c r="AG205" i="9"/>
  <c r="AH205" i="9"/>
  <c r="AI205" i="9"/>
  <c r="Y206" i="9"/>
  <c r="Z206" i="9"/>
  <c r="AA206" i="9"/>
  <c r="AB206" i="9"/>
  <c r="AC206" i="9"/>
  <c r="AD206" i="9"/>
  <c r="AE206" i="9"/>
  <c r="AF206" i="9"/>
  <c r="AG206" i="9"/>
  <c r="AH206" i="9"/>
  <c r="AI206" i="9"/>
  <c r="Y207" i="9"/>
  <c r="Z207" i="9"/>
  <c r="AA207" i="9"/>
  <c r="AB207" i="9"/>
  <c r="AC207" i="9"/>
  <c r="AD207" i="9"/>
  <c r="AE207" i="9"/>
  <c r="AF207" i="9"/>
  <c r="AG207" i="9"/>
  <c r="AH207" i="9"/>
  <c r="AI207" i="9"/>
  <c r="Y208" i="9"/>
  <c r="Z208" i="9"/>
  <c r="AA208" i="9"/>
  <c r="AB208" i="9"/>
  <c r="AC208" i="9"/>
  <c r="AD208" i="9"/>
  <c r="AE208" i="9"/>
  <c r="AF208" i="9"/>
  <c r="AG208" i="9"/>
  <c r="AH208" i="9"/>
  <c r="AI208" i="9"/>
  <c r="Y209" i="9"/>
  <c r="Z209" i="9"/>
  <c r="AA209" i="9"/>
  <c r="AB209" i="9"/>
  <c r="AC209" i="9"/>
  <c r="AD209" i="9"/>
  <c r="AE209" i="9"/>
  <c r="AF209" i="9"/>
  <c r="AG209" i="9"/>
  <c r="AH209" i="9"/>
  <c r="AI209" i="9"/>
  <c r="Y210" i="9"/>
  <c r="Z210" i="9"/>
  <c r="AA210" i="9"/>
  <c r="AB210" i="9"/>
  <c r="AC210" i="9"/>
  <c r="AD210" i="9"/>
  <c r="AE210" i="9"/>
  <c r="AF210" i="9"/>
  <c r="AG210" i="9"/>
  <c r="AH210" i="9"/>
  <c r="AI210" i="9"/>
  <c r="Y211" i="9"/>
  <c r="Z211" i="9"/>
  <c r="AA211" i="9"/>
  <c r="AB211" i="9"/>
  <c r="AC211" i="9"/>
  <c r="AD211" i="9"/>
  <c r="AE211" i="9"/>
  <c r="AF211" i="9"/>
  <c r="AG211" i="9"/>
  <c r="AH211" i="9"/>
  <c r="AI211" i="9"/>
  <c r="Y212" i="9"/>
  <c r="Z212" i="9"/>
  <c r="AA212" i="9"/>
  <c r="AB212" i="9"/>
  <c r="AC212" i="9"/>
  <c r="AD212" i="9"/>
  <c r="AE212" i="9"/>
  <c r="AF212" i="9"/>
  <c r="AG212" i="9"/>
  <c r="AH212" i="9"/>
  <c r="AI212" i="9"/>
  <c r="Y213" i="9"/>
  <c r="Z213" i="9"/>
  <c r="AA213" i="9"/>
  <c r="AB213" i="9"/>
  <c r="AC213" i="9"/>
  <c r="AD213" i="9"/>
  <c r="AE213" i="9"/>
  <c r="AF213" i="9"/>
  <c r="AG213" i="9"/>
  <c r="AH213" i="9"/>
  <c r="AI213" i="9"/>
  <c r="Y214" i="9"/>
  <c r="Z214" i="9"/>
  <c r="AA214" i="9"/>
  <c r="AB214" i="9"/>
  <c r="AC214" i="9"/>
  <c r="AD214" i="9"/>
  <c r="AE214" i="9"/>
  <c r="AF214" i="9"/>
  <c r="AG214" i="9"/>
  <c r="AH214" i="9"/>
  <c r="AI214" i="9"/>
  <c r="Y215" i="9"/>
  <c r="Z215" i="9"/>
  <c r="AA215" i="9"/>
  <c r="AB215" i="9"/>
  <c r="AC215" i="9"/>
  <c r="AD215" i="9"/>
  <c r="AE215" i="9"/>
  <c r="AF215" i="9"/>
  <c r="AG215" i="9"/>
  <c r="AH215" i="9"/>
  <c r="AI215" i="9"/>
  <c r="Y216" i="9"/>
  <c r="Z216" i="9"/>
  <c r="AA216" i="9"/>
  <c r="AB216" i="9"/>
  <c r="AC216" i="9"/>
  <c r="AD216" i="9"/>
  <c r="AE216" i="9"/>
  <c r="AF216" i="9"/>
  <c r="AG216" i="9"/>
  <c r="AH216" i="9"/>
  <c r="AI216" i="9"/>
  <c r="Y217" i="9"/>
  <c r="Z217" i="9"/>
  <c r="AA217" i="9"/>
  <c r="AB217" i="9"/>
  <c r="AC217" i="9"/>
  <c r="AD217" i="9"/>
  <c r="AE217" i="9"/>
  <c r="AF217" i="9"/>
  <c r="AG217" i="9"/>
  <c r="AH217" i="9"/>
  <c r="AI217" i="9"/>
  <c r="Y218" i="9"/>
  <c r="Z218" i="9"/>
  <c r="AA218" i="9"/>
  <c r="AB218" i="9"/>
  <c r="AC218" i="9"/>
  <c r="AD218" i="9"/>
  <c r="AE218" i="9"/>
  <c r="AF218" i="9"/>
  <c r="AG218" i="9"/>
  <c r="AH218" i="9"/>
  <c r="AI218" i="9"/>
  <c r="Y224" i="9"/>
  <c r="Z224" i="9"/>
  <c r="AA224" i="9"/>
  <c r="AB224" i="9"/>
  <c r="AC224" i="9"/>
  <c r="AD224" i="9"/>
  <c r="AE224" i="9"/>
  <c r="AF224" i="9"/>
  <c r="AG224" i="9"/>
  <c r="AH224" i="9"/>
  <c r="AI224" i="9"/>
  <c r="Y225" i="9"/>
  <c r="Z225" i="9"/>
  <c r="AA225" i="9"/>
  <c r="AB225" i="9"/>
  <c r="AC225" i="9"/>
  <c r="AD225" i="9"/>
  <c r="AE225" i="9"/>
  <c r="AF225" i="9"/>
  <c r="AG225" i="9"/>
  <c r="AH225" i="9"/>
  <c r="AI225" i="9"/>
  <c r="Y226" i="9"/>
  <c r="Z226" i="9"/>
  <c r="AA226" i="9"/>
  <c r="AB226" i="9"/>
  <c r="AC226" i="9"/>
  <c r="AD226" i="9"/>
  <c r="AE226" i="9"/>
  <c r="AF226" i="9"/>
  <c r="AG226" i="9"/>
  <c r="AH226" i="9"/>
  <c r="AI226" i="9"/>
  <c r="Y227" i="9"/>
  <c r="Z227" i="9"/>
  <c r="AA227" i="9"/>
  <c r="AB227" i="9"/>
  <c r="AC227" i="9"/>
  <c r="AD227" i="9"/>
  <c r="AE227" i="9"/>
  <c r="AF227" i="9"/>
  <c r="AG227" i="9"/>
  <c r="AH227" i="9"/>
  <c r="AI227" i="9"/>
  <c r="Y228" i="9"/>
  <c r="Z228" i="9"/>
  <c r="AA228" i="9"/>
  <c r="AB228" i="9"/>
  <c r="AC228" i="9"/>
  <c r="AD228" i="9"/>
  <c r="AE228" i="9"/>
  <c r="AF228" i="9"/>
  <c r="AG228" i="9"/>
  <c r="AH228" i="9"/>
  <c r="AI228" i="9"/>
  <c r="Y229" i="9"/>
  <c r="Z229" i="9"/>
  <c r="AA229" i="9"/>
  <c r="AB229" i="9"/>
  <c r="AC229" i="9"/>
  <c r="AD229" i="9"/>
  <c r="AE229" i="9"/>
  <c r="AF229" i="9"/>
  <c r="AG229" i="9"/>
  <c r="AH229" i="9"/>
  <c r="AI229" i="9"/>
  <c r="Y230" i="9"/>
  <c r="Z230" i="9"/>
  <c r="AA230" i="9"/>
  <c r="AB230" i="9"/>
  <c r="AC230" i="9"/>
  <c r="AD230" i="9"/>
  <c r="AE230" i="9"/>
  <c r="AF230" i="9"/>
  <c r="AG230" i="9"/>
  <c r="AH230" i="9"/>
  <c r="AI230" i="9"/>
  <c r="Y231" i="9"/>
  <c r="Z231" i="9"/>
  <c r="AA231" i="9"/>
  <c r="AB231" i="9"/>
  <c r="AC231" i="9"/>
  <c r="AD231" i="9"/>
  <c r="AE231" i="9"/>
  <c r="AF231" i="9"/>
  <c r="AG231" i="9"/>
  <c r="AH231" i="9"/>
  <c r="AI231" i="9"/>
  <c r="Y232" i="9"/>
  <c r="Z232" i="9"/>
  <c r="AA232" i="9"/>
  <c r="AB232" i="9"/>
  <c r="AC232" i="9"/>
  <c r="AD232" i="9"/>
  <c r="AE232" i="9"/>
  <c r="AF232" i="9"/>
  <c r="AG232" i="9"/>
  <c r="AH232" i="9"/>
  <c r="AI232" i="9"/>
  <c r="Y233" i="9"/>
  <c r="Z233" i="9"/>
  <c r="AA233" i="9"/>
  <c r="AB233" i="9"/>
  <c r="AC233" i="9"/>
  <c r="AD233" i="9"/>
  <c r="AE233" i="9"/>
  <c r="AF233" i="9"/>
  <c r="AG233" i="9"/>
  <c r="AH233" i="9"/>
  <c r="AI233" i="9"/>
  <c r="Y234" i="9"/>
  <c r="Z234" i="9"/>
  <c r="AA234" i="9"/>
  <c r="AB234" i="9"/>
  <c r="AC234" i="9"/>
  <c r="AD234" i="9"/>
  <c r="AE234" i="9"/>
  <c r="AF234" i="9"/>
  <c r="AG234" i="9"/>
  <c r="AH234" i="9"/>
  <c r="AI234" i="9"/>
  <c r="Y235" i="9"/>
  <c r="Z235" i="9"/>
  <c r="AA235" i="9"/>
  <c r="AB235" i="9"/>
  <c r="AC235" i="9"/>
  <c r="AD235" i="9"/>
  <c r="AE235" i="9"/>
  <c r="AF235" i="9"/>
  <c r="AG235" i="9"/>
  <c r="AH235" i="9"/>
  <c r="AI235" i="9"/>
  <c r="Y236" i="9"/>
  <c r="Z236" i="9"/>
  <c r="AA236" i="9"/>
  <c r="AB236" i="9"/>
  <c r="AC236" i="9"/>
  <c r="AD236" i="9"/>
  <c r="AE236" i="9"/>
  <c r="AF236" i="9"/>
  <c r="AG236" i="9"/>
  <c r="AH236" i="9"/>
  <c r="AI236" i="9"/>
  <c r="Y237" i="9"/>
  <c r="Z237" i="9"/>
  <c r="AA237" i="9"/>
  <c r="AB237" i="9"/>
  <c r="AC237" i="9"/>
  <c r="AD237" i="9"/>
  <c r="AE237" i="9"/>
  <c r="AF237" i="9"/>
  <c r="AG237" i="9"/>
  <c r="AH237" i="9"/>
  <c r="AI237" i="9"/>
  <c r="Y238" i="9"/>
  <c r="Z238" i="9"/>
  <c r="AA238" i="9"/>
  <c r="AB238" i="9"/>
  <c r="AC238" i="9"/>
  <c r="AD238" i="9"/>
  <c r="AE238" i="9"/>
  <c r="AF238" i="9"/>
  <c r="AG238" i="9"/>
  <c r="AH238" i="9"/>
  <c r="AI238" i="9"/>
  <c r="Y244" i="9"/>
  <c r="Z244" i="9"/>
  <c r="AA244" i="9"/>
  <c r="AB244" i="9"/>
  <c r="AC244" i="9"/>
  <c r="AD244" i="9"/>
  <c r="AE244" i="9"/>
  <c r="AF244" i="9"/>
  <c r="AG244" i="9"/>
  <c r="AH244" i="9"/>
  <c r="AI244" i="9"/>
  <c r="Y245" i="9"/>
  <c r="Z245" i="9"/>
  <c r="AA245" i="9"/>
  <c r="AB245" i="9"/>
  <c r="AC245" i="9"/>
  <c r="AD245" i="9"/>
  <c r="AE245" i="9"/>
  <c r="AF245" i="9"/>
  <c r="AG245" i="9"/>
  <c r="AH245" i="9"/>
  <c r="AI245" i="9"/>
  <c r="Y246" i="9"/>
  <c r="Z246" i="9"/>
  <c r="AA246" i="9"/>
  <c r="AB246" i="9"/>
  <c r="AC246" i="9"/>
  <c r="AD246" i="9"/>
  <c r="AE246" i="9"/>
  <c r="AF246" i="9"/>
  <c r="AG246" i="9"/>
  <c r="AH246" i="9"/>
  <c r="AI246" i="9"/>
  <c r="Y247" i="9"/>
  <c r="Z247" i="9"/>
  <c r="AA247" i="9"/>
  <c r="AB247" i="9"/>
  <c r="AC247" i="9"/>
  <c r="AD247" i="9"/>
  <c r="AE247" i="9"/>
  <c r="AF247" i="9"/>
  <c r="AG247" i="9"/>
  <c r="AH247" i="9"/>
  <c r="AI247" i="9"/>
  <c r="Y248" i="9"/>
  <c r="Z248" i="9"/>
  <c r="AA248" i="9"/>
  <c r="AB248" i="9"/>
  <c r="AC248" i="9"/>
  <c r="AD248" i="9"/>
  <c r="AE248" i="9"/>
  <c r="AF248" i="9"/>
  <c r="AG248" i="9"/>
  <c r="AH248" i="9"/>
  <c r="AI248" i="9"/>
  <c r="Y249" i="9"/>
  <c r="Z249" i="9"/>
  <c r="AA249" i="9"/>
  <c r="AB249" i="9"/>
  <c r="AC249" i="9"/>
  <c r="AD249" i="9"/>
  <c r="AE249" i="9"/>
  <c r="AF249" i="9"/>
  <c r="AG249" i="9"/>
  <c r="AH249" i="9"/>
  <c r="AI249" i="9"/>
  <c r="Y250" i="9"/>
  <c r="Z250" i="9"/>
  <c r="AA250" i="9"/>
  <c r="AB250" i="9"/>
  <c r="AC250" i="9"/>
  <c r="AD250" i="9"/>
  <c r="AE250" i="9"/>
  <c r="AF250" i="9"/>
  <c r="AG250" i="9"/>
  <c r="AH250" i="9"/>
  <c r="AI250" i="9"/>
  <c r="Y251" i="9"/>
  <c r="Z251" i="9"/>
  <c r="AA251" i="9"/>
  <c r="AB251" i="9"/>
  <c r="AC251" i="9"/>
  <c r="AD251" i="9"/>
  <c r="AE251" i="9"/>
  <c r="AF251" i="9"/>
  <c r="AG251" i="9"/>
  <c r="AH251" i="9"/>
  <c r="AI251" i="9"/>
  <c r="Y252" i="9"/>
  <c r="Z252" i="9"/>
  <c r="AA252" i="9"/>
  <c r="AB252" i="9"/>
  <c r="AC252" i="9"/>
  <c r="AD252" i="9"/>
  <c r="AE252" i="9"/>
  <c r="AF252" i="9"/>
  <c r="AG252" i="9"/>
  <c r="AH252" i="9"/>
  <c r="AI252" i="9"/>
  <c r="Y253" i="9"/>
  <c r="Z253" i="9"/>
  <c r="AA253" i="9"/>
  <c r="AB253" i="9"/>
  <c r="AC253" i="9"/>
  <c r="AD253" i="9"/>
  <c r="AE253" i="9"/>
  <c r="AF253" i="9"/>
  <c r="AG253" i="9"/>
  <c r="AH253" i="9"/>
  <c r="AI253" i="9"/>
  <c r="Y254" i="9"/>
  <c r="Z254" i="9"/>
  <c r="AA254" i="9"/>
  <c r="AB254" i="9"/>
  <c r="AC254" i="9"/>
  <c r="AD254" i="9"/>
  <c r="AE254" i="9"/>
  <c r="AF254" i="9"/>
  <c r="AG254" i="9"/>
  <c r="AH254" i="9"/>
  <c r="AI254" i="9"/>
  <c r="Y255" i="9"/>
  <c r="Z255" i="9"/>
  <c r="AA255" i="9"/>
  <c r="AB255" i="9"/>
  <c r="AC255" i="9"/>
  <c r="AD255" i="9"/>
  <c r="AE255" i="9"/>
  <c r="AF255" i="9"/>
  <c r="AG255" i="9"/>
  <c r="AH255" i="9"/>
  <c r="AI255" i="9"/>
  <c r="Y256" i="9"/>
  <c r="Z256" i="9"/>
  <c r="AA256" i="9"/>
  <c r="AB256" i="9"/>
  <c r="AC256" i="9"/>
  <c r="AD256" i="9"/>
  <c r="AE256" i="9"/>
  <c r="AF256" i="9"/>
  <c r="AG256" i="9"/>
  <c r="AH256" i="9"/>
  <c r="AI256" i="9"/>
  <c r="Y257" i="9"/>
  <c r="Z257" i="9"/>
  <c r="AA257" i="9"/>
  <c r="AB257" i="9"/>
  <c r="AC257" i="9"/>
  <c r="AD257" i="9"/>
  <c r="AE257" i="9"/>
  <c r="AF257" i="9"/>
  <c r="AG257" i="9"/>
  <c r="AH257" i="9"/>
  <c r="AI257" i="9"/>
  <c r="Y258" i="9"/>
  <c r="Z258" i="9"/>
  <c r="AA258" i="9"/>
  <c r="AB258" i="9"/>
  <c r="AC258" i="9"/>
  <c r="AD258" i="9"/>
  <c r="AE258" i="9"/>
  <c r="AF258" i="9"/>
  <c r="AG258" i="9"/>
  <c r="AH258" i="9"/>
  <c r="AI258" i="9"/>
  <c r="Y264" i="9"/>
  <c r="Z264" i="9"/>
  <c r="AA264" i="9"/>
  <c r="AB264" i="9"/>
  <c r="AC264" i="9"/>
  <c r="AD264" i="9"/>
  <c r="AE264" i="9"/>
  <c r="AF264" i="9"/>
  <c r="AG264" i="9"/>
  <c r="AH264" i="9"/>
  <c r="AI264" i="9"/>
  <c r="Y265" i="9"/>
  <c r="Z265" i="9"/>
  <c r="AA265" i="9"/>
  <c r="AB265" i="9"/>
  <c r="AC265" i="9"/>
  <c r="AD265" i="9"/>
  <c r="AE265" i="9"/>
  <c r="AF265" i="9"/>
  <c r="AG265" i="9"/>
  <c r="AH265" i="9"/>
  <c r="AI265" i="9"/>
  <c r="Y266" i="9"/>
  <c r="Z266" i="9"/>
  <c r="AA266" i="9"/>
  <c r="AB266" i="9"/>
  <c r="AC266" i="9"/>
  <c r="AD266" i="9"/>
  <c r="AE266" i="9"/>
  <c r="AF266" i="9"/>
  <c r="AG266" i="9"/>
  <c r="AH266" i="9"/>
  <c r="AI266" i="9"/>
  <c r="Y267" i="9"/>
  <c r="Z267" i="9"/>
  <c r="AA267" i="9"/>
  <c r="AB267" i="9"/>
  <c r="AC267" i="9"/>
  <c r="AD267" i="9"/>
  <c r="AE267" i="9"/>
  <c r="AF267" i="9"/>
  <c r="AG267" i="9"/>
  <c r="AH267" i="9"/>
  <c r="AI267" i="9"/>
  <c r="Y268" i="9"/>
  <c r="Z268" i="9"/>
  <c r="AA268" i="9"/>
  <c r="AB268" i="9"/>
  <c r="AC268" i="9"/>
  <c r="AD268" i="9"/>
  <c r="AE268" i="9"/>
  <c r="AF268" i="9"/>
  <c r="AG268" i="9"/>
  <c r="AH268" i="9"/>
  <c r="AI268" i="9"/>
  <c r="Y269" i="9"/>
  <c r="Z269" i="9"/>
  <c r="AA269" i="9"/>
  <c r="AB269" i="9"/>
  <c r="AC269" i="9"/>
  <c r="AD269" i="9"/>
  <c r="AE269" i="9"/>
  <c r="AF269" i="9"/>
  <c r="AG269" i="9"/>
  <c r="AH269" i="9"/>
  <c r="AI269" i="9"/>
  <c r="Y270" i="9"/>
  <c r="Z270" i="9"/>
  <c r="AA270" i="9"/>
  <c r="AB270" i="9"/>
  <c r="AC270" i="9"/>
  <c r="AD270" i="9"/>
  <c r="AE270" i="9"/>
  <c r="AF270" i="9"/>
  <c r="AG270" i="9"/>
  <c r="AH270" i="9"/>
  <c r="AI270" i="9"/>
  <c r="Y271" i="9"/>
  <c r="Z271" i="9"/>
  <c r="AA271" i="9"/>
  <c r="AB271" i="9"/>
  <c r="AC271" i="9"/>
  <c r="AD271" i="9"/>
  <c r="AE271" i="9"/>
  <c r="AF271" i="9"/>
  <c r="AG271" i="9"/>
  <c r="AH271" i="9"/>
  <c r="AI271" i="9"/>
  <c r="Y272" i="9"/>
  <c r="Z272" i="9"/>
  <c r="AA272" i="9"/>
  <c r="AB272" i="9"/>
  <c r="AC272" i="9"/>
  <c r="AD272" i="9"/>
  <c r="AE272" i="9"/>
  <c r="AF272" i="9"/>
  <c r="AG272" i="9"/>
  <c r="AH272" i="9"/>
  <c r="AI272" i="9"/>
  <c r="Y273" i="9"/>
  <c r="Z273" i="9"/>
  <c r="AA273" i="9"/>
  <c r="AB273" i="9"/>
  <c r="AC273" i="9"/>
  <c r="AD273" i="9"/>
  <c r="AE273" i="9"/>
  <c r="AF273" i="9"/>
  <c r="AG273" i="9"/>
  <c r="AH273" i="9"/>
  <c r="AI273" i="9"/>
  <c r="Y274" i="9"/>
  <c r="Z274" i="9"/>
  <c r="AA274" i="9"/>
  <c r="AB274" i="9"/>
  <c r="AC274" i="9"/>
  <c r="AD274" i="9"/>
  <c r="AE274" i="9"/>
  <c r="AF274" i="9"/>
  <c r="AG274" i="9"/>
  <c r="AH274" i="9"/>
  <c r="AI274" i="9"/>
  <c r="Y275" i="9"/>
  <c r="Z275" i="9"/>
  <c r="AA275" i="9"/>
  <c r="AB275" i="9"/>
  <c r="AC275" i="9"/>
  <c r="AD275" i="9"/>
  <c r="AE275" i="9"/>
  <c r="AF275" i="9"/>
  <c r="AG275" i="9"/>
  <c r="AH275" i="9"/>
  <c r="AI275" i="9"/>
  <c r="Y276" i="9"/>
  <c r="Z276" i="9"/>
  <c r="AA276" i="9"/>
  <c r="AB276" i="9"/>
  <c r="AC276" i="9"/>
  <c r="AD276" i="9"/>
  <c r="AE276" i="9"/>
  <c r="AF276" i="9"/>
  <c r="AG276" i="9"/>
  <c r="AH276" i="9"/>
  <c r="AI276" i="9"/>
  <c r="Y277" i="9"/>
  <c r="Z277" i="9"/>
  <c r="AA277" i="9"/>
  <c r="AB277" i="9"/>
  <c r="AC277" i="9"/>
  <c r="AD277" i="9"/>
  <c r="AE277" i="9"/>
  <c r="AF277" i="9"/>
  <c r="AG277" i="9"/>
  <c r="AH277" i="9"/>
  <c r="AI277" i="9"/>
  <c r="Y278" i="9"/>
  <c r="Z278" i="9"/>
  <c r="AA278" i="9"/>
  <c r="AB278" i="9"/>
  <c r="AC278" i="9"/>
  <c r="AD278" i="9"/>
  <c r="AE278" i="9"/>
  <c r="AF278" i="9"/>
  <c r="AG278" i="9"/>
  <c r="AH278" i="9"/>
  <c r="AI278" i="9"/>
  <c r="Y284" i="9"/>
  <c r="Z284" i="9"/>
  <c r="AA284" i="9"/>
  <c r="AB284" i="9"/>
  <c r="AC284" i="9"/>
  <c r="AD284" i="9"/>
  <c r="AE284" i="9"/>
  <c r="AF284" i="9"/>
  <c r="AG284" i="9"/>
  <c r="AH284" i="9"/>
  <c r="AI284" i="9"/>
  <c r="Y285" i="9"/>
  <c r="Z285" i="9"/>
  <c r="AA285" i="9"/>
  <c r="AB285" i="9"/>
  <c r="AC285" i="9"/>
  <c r="AD285" i="9"/>
  <c r="AE285" i="9"/>
  <c r="AF285" i="9"/>
  <c r="AG285" i="9"/>
  <c r="AH285" i="9"/>
  <c r="AI285" i="9"/>
  <c r="Y286" i="9"/>
  <c r="Z286" i="9"/>
  <c r="AA286" i="9"/>
  <c r="AB286" i="9"/>
  <c r="AC286" i="9"/>
  <c r="AD286" i="9"/>
  <c r="AE286" i="9"/>
  <c r="AF286" i="9"/>
  <c r="AG286" i="9"/>
  <c r="AH286" i="9"/>
  <c r="AI286" i="9"/>
  <c r="Y287" i="9"/>
  <c r="Z287" i="9"/>
  <c r="AA287" i="9"/>
  <c r="AB287" i="9"/>
  <c r="AC287" i="9"/>
  <c r="AD287" i="9"/>
  <c r="AE287" i="9"/>
  <c r="AF287" i="9"/>
  <c r="AG287" i="9"/>
  <c r="AH287" i="9"/>
  <c r="AI287" i="9"/>
  <c r="Y288" i="9"/>
  <c r="Z288" i="9"/>
  <c r="AA288" i="9"/>
  <c r="AB288" i="9"/>
  <c r="AC288" i="9"/>
  <c r="AD288" i="9"/>
  <c r="AE288" i="9"/>
  <c r="AF288" i="9"/>
  <c r="AG288" i="9"/>
  <c r="AH288" i="9"/>
  <c r="AI288" i="9"/>
  <c r="Y289" i="9"/>
  <c r="Z289" i="9"/>
  <c r="AA289" i="9"/>
  <c r="AB289" i="9"/>
  <c r="AC289" i="9"/>
  <c r="AD289" i="9"/>
  <c r="AE289" i="9"/>
  <c r="AF289" i="9"/>
  <c r="AG289" i="9"/>
  <c r="AH289" i="9"/>
  <c r="AI289" i="9"/>
  <c r="Y290" i="9"/>
  <c r="Z290" i="9"/>
  <c r="AA290" i="9"/>
  <c r="AB290" i="9"/>
  <c r="AC290" i="9"/>
  <c r="AD290" i="9"/>
  <c r="AE290" i="9"/>
  <c r="AF290" i="9"/>
  <c r="AG290" i="9"/>
  <c r="AH290" i="9"/>
  <c r="AI290" i="9"/>
  <c r="Y291" i="9"/>
  <c r="Z291" i="9"/>
  <c r="AA291" i="9"/>
  <c r="AB291" i="9"/>
  <c r="AC291" i="9"/>
  <c r="AD291" i="9"/>
  <c r="AE291" i="9"/>
  <c r="AF291" i="9"/>
  <c r="AG291" i="9"/>
  <c r="AH291" i="9"/>
  <c r="AI291" i="9"/>
  <c r="Y292" i="9"/>
  <c r="Z292" i="9"/>
  <c r="AA292" i="9"/>
  <c r="AB292" i="9"/>
  <c r="AC292" i="9"/>
  <c r="AD292" i="9"/>
  <c r="AE292" i="9"/>
  <c r="AF292" i="9"/>
  <c r="AG292" i="9"/>
  <c r="AH292" i="9"/>
  <c r="AI292" i="9"/>
  <c r="Y293" i="9"/>
  <c r="Z293" i="9"/>
  <c r="AA293" i="9"/>
  <c r="AB293" i="9"/>
  <c r="AC293" i="9"/>
  <c r="AD293" i="9"/>
  <c r="AE293" i="9"/>
  <c r="AF293" i="9"/>
  <c r="AG293" i="9"/>
  <c r="AH293" i="9"/>
  <c r="AI293" i="9"/>
  <c r="Y294" i="9"/>
  <c r="Z294" i="9"/>
  <c r="AA294" i="9"/>
  <c r="AB294" i="9"/>
  <c r="AC294" i="9"/>
  <c r="AD294" i="9"/>
  <c r="AE294" i="9"/>
  <c r="AF294" i="9"/>
  <c r="AG294" i="9"/>
  <c r="AH294" i="9"/>
  <c r="AI294" i="9"/>
  <c r="Y295" i="9"/>
  <c r="Z295" i="9"/>
  <c r="AA295" i="9"/>
  <c r="AB295" i="9"/>
  <c r="AC295" i="9"/>
  <c r="AD295" i="9"/>
  <c r="AE295" i="9"/>
  <c r="AF295" i="9"/>
  <c r="AG295" i="9"/>
  <c r="AH295" i="9"/>
  <c r="AI295" i="9"/>
  <c r="Y296" i="9"/>
  <c r="Z296" i="9"/>
  <c r="AA296" i="9"/>
  <c r="AB296" i="9"/>
  <c r="AC296" i="9"/>
  <c r="AD296" i="9"/>
  <c r="AE296" i="9"/>
  <c r="AF296" i="9"/>
  <c r="AG296" i="9"/>
  <c r="AH296" i="9"/>
  <c r="AI296" i="9"/>
  <c r="Y297" i="9"/>
  <c r="Z297" i="9"/>
  <c r="AA297" i="9"/>
  <c r="AB297" i="9"/>
  <c r="AC297" i="9"/>
  <c r="AD297" i="9"/>
  <c r="AE297" i="9"/>
  <c r="AF297" i="9"/>
  <c r="AG297" i="9"/>
  <c r="AH297" i="9"/>
  <c r="AI297" i="9"/>
  <c r="Y298" i="9"/>
  <c r="Z298" i="9"/>
  <c r="AA298" i="9"/>
  <c r="AB298" i="9"/>
  <c r="AC298" i="9"/>
  <c r="AD298" i="9"/>
  <c r="AE298" i="9"/>
  <c r="AF298" i="9"/>
  <c r="AG298" i="9"/>
  <c r="AH298" i="9"/>
  <c r="AI298" i="9"/>
  <c r="Y304" i="9"/>
  <c r="Z304" i="9"/>
  <c r="AA304" i="9"/>
  <c r="AB304" i="9"/>
  <c r="AC304" i="9"/>
  <c r="AD304" i="9"/>
  <c r="AE304" i="9"/>
  <c r="AF304" i="9"/>
  <c r="AG304" i="9"/>
  <c r="AH304" i="9"/>
  <c r="AI304" i="9"/>
  <c r="Y305" i="9"/>
  <c r="Z305" i="9"/>
  <c r="AA305" i="9"/>
  <c r="AB305" i="9"/>
  <c r="AC305" i="9"/>
  <c r="AD305" i="9"/>
  <c r="AE305" i="9"/>
  <c r="AF305" i="9"/>
  <c r="AG305" i="9"/>
  <c r="AH305" i="9"/>
  <c r="AI305" i="9"/>
  <c r="Y306" i="9"/>
  <c r="Z306" i="9"/>
  <c r="AA306" i="9"/>
  <c r="AB306" i="9"/>
  <c r="AC306" i="9"/>
  <c r="AD306" i="9"/>
  <c r="AE306" i="9"/>
  <c r="AF306" i="9"/>
  <c r="AG306" i="9"/>
  <c r="AH306" i="9"/>
  <c r="AI306" i="9"/>
  <c r="Y307" i="9"/>
  <c r="Z307" i="9"/>
  <c r="AA307" i="9"/>
  <c r="AB307" i="9"/>
  <c r="AC307" i="9"/>
  <c r="AD307" i="9"/>
  <c r="AE307" i="9"/>
  <c r="AF307" i="9"/>
  <c r="AG307" i="9"/>
  <c r="AH307" i="9"/>
  <c r="AI307" i="9"/>
  <c r="Y308" i="9"/>
  <c r="Z308" i="9"/>
  <c r="AA308" i="9"/>
  <c r="AB308" i="9"/>
  <c r="AC308" i="9"/>
  <c r="AD308" i="9"/>
  <c r="AE308" i="9"/>
  <c r="AF308" i="9"/>
  <c r="AG308" i="9"/>
  <c r="AH308" i="9"/>
  <c r="AI308" i="9"/>
  <c r="Y309" i="9"/>
  <c r="Z309" i="9"/>
  <c r="AA309" i="9"/>
  <c r="AB309" i="9"/>
  <c r="AC309" i="9"/>
  <c r="AD309" i="9"/>
  <c r="AE309" i="9"/>
  <c r="AF309" i="9"/>
  <c r="AG309" i="9"/>
  <c r="AH309" i="9"/>
  <c r="AI309" i="9"/>
  <c r="Y310" i="9"/>
  <c r="Z310" i="9"/>
  <c r="AA310" i="9"/>
  <c r="AB310" i="9"/>
  <c r="AC310" i="9"/>
  <c r="AD310" i="9"/>
  <c r="AE310" i="9"/>
  <c r="AF310" i="9"/>
  <c r="AG310" i="9"/>
  <c r="AH310" i="9"/>
  <c r="AI310" i="9"/>
  <c r="Y311" i="9"/>
  <c r="Z311" i="9"/>
  <c r="AA311" i="9"/>
  <c r="AB311" i="9"/>
  <c r="AC311" i="9"/>
  <c r="AD311" i="9"/>
  <c r="AE311" i="9"/>
  <c r="AF311" i="9"/>
  <c r="AG311" i="9"/>
  <c r="AH311" i="9"/>
  <c r="AI311" i="9"/>
  <c r="Y312" i="9"/>
  <c r="Z312" i="9"/>
  <c r="AA312" i="9"/>
  <c r="AB312" i="9"/>
  <c r="AC312" i="9"/>
  <c r="AD312" i="9"/>
  <c r="AE312" i="9"/>
  <c r="AF312" i="9"/>
  <c r="AG312" i="9"/>
  <c r="AH312" i="9"/>
  <c r="AI312" i="9"/>
  <c r="Y313" i="9"/>
  <c r="Z313" i="9"/>
  <c r="AA313" i="9"/>
  <c r="AB313" i="9"/>
  <c r="AC313" i="9"/>
  <c r="AD313" i="9"/>
  <c r="AE313" i="9"/>
  <c r="AF313" i="9"/>
  <c r="AG313" i="9"/>
  <c r="AH313" i="9"/>
  <c r="AI313" i="9"/>
  <c r="Y314" i="9"/>
  <c r="Z314" i="9"/>
  <c r="AA314" i="9"/>
  <c r="AB314" i="9"/>
  <c r="AC314" i="9"/>
  <c r="AD314" i="9"/>
  <c r="AE314" i="9"/>
  <c r="AF314" i="9"/>
  <c r="AG314" i="9"/>
  <c r="AH314" i="9"/>
  <c r="AI314" i="9"/>
  <c r="Y315" i="9"/>
  <c r="Z315" i="9"/>
  <c r="AA315" i="9"/>
  <c r="AB315" i="9"/>
  <c r="AC315" i="9"/>
  <c r="AD315" i="9"/>
  <c r="AE315" i="9"/>
  <c r="AF315" i="9"/>
  <c r="AG315" i="9"/>
  <c r="AH315" i="9"/>
  <c r="AI315" i="9"/>
  <c r="Y316" i="9"/>
  <c r="Z316" i="9"/>
  <c r="AA316" i="9"/>
  <c r="AB316" i="9"/>
  <c r="AC316" i="9"/>
  <c r="AD316" i="9"/>
  <c r="AE316" i="9"/>
  <c r="AF316" i="9"/>
  <c r="AG316" i="9"/>
  <c r="AH316" i="9"/>
  <c r="AI316" i="9"/>
  <c r="Y317" i="9"/>
  <c r="Z317" i="9"/>
  <c r="AA317" i="9"/>
  <c r="AB317" i="9"/>
  <c r="AC317" i="9"/>
  <c r="AD317" i="9"/>
  <c r="AE317" i="9"/>
  <c r="AF317" i="9"/>
  <c r="AG317" i="9"/>
  <c r="AH317" i="9"/>
  <c r="AI317" i="9"/>
  <c r="Y318" i="9"/>
  <c r="Z318" i="9"/>
  <c r="AA318" i="9"/>
  <c r="AB318" i="9"/>
  <c r="AC318" i="9"/>
  <c r="AD318" i="9"/>
  <c r="AE318" i="9"/>
  <c r="AF318" i="9"/>
  <c r="AG318" i="9"/>
  <c r="AH318" i="9"/>
  <c r="AI318" i="9"/>
  <c r="Y324" i="9"/>
  <c r="Z324" i="9"/>
  <c r="AA324" i="9"/>
  <c r="AB324" i="9"/>
  <c r="AC324" i="9"/>
  <c r="AD324" i="9"/>
  <c r="AE324" i="9"/>
  <c r="AF324" i="9"/>
  <c r="AG324" i="9"/>
  <c r="AH324" i="9"/>
  <c r="AI324" i="9"/>
  <c r="Y325" i="9"/>
  <c r="Z325" i="9"/>
  <c r="AA325" i="9"/>
  <c r="AB325" i="9"/>
  <c r="AC325" i="9"/>
  <c r="AD325" i="9"/>
  <c r="AE325" i="9"/>
  <c r="AF325" i="9"/>
  <c r="AG325" i="9"/>
  <c r="AH325" i="9"/>
  <c r="AI325" i="9"/>
  <c r="Y326" i="9"/>
  <c r="Z326" i="9"/>
  <c r="AA326" i="9"/>
  <c r="AB326" i="9"/>
  <c r="AC326" i="9"/>
  <c r="AD326" i="9"/>
  <c r="AE326" i="9"/>
  <c r="AF326" i="9"/>
  <c r="AG326" i="9"/>
  <c r="AH326" i="9"/>
  <c r="AI326" i="9"/>
  <c r="Y327" i="9"/>
  <c r="Z327" i="9"/>
  <c r="AA327" i="9"/>
  <c r="AB327" i="9"/>
  <c r="AC327" i="9"/>
  <c r="AD327" i="9"/>
  <c r="AE327" i="9"/>
  <c r="AF327" i="9"/>
  <c r="AG327" i="9"/>
  <c r="AH327" i="9"/>
  <c r="AI327" i="9"/>
  <c r="Y328" i="9"/>
  <c r="Z328" i="9"/>
  <c r="AA328" i="9"/>
  <c r="AB328" i="9"/>
  <c r="AC328" i="9"/>
  <c r="AD328" i="9"/>
  <c r="AE328" i="9"/>
  <c r="AF328" i="9"/>
  <c r="AG328" i="9"/>
  <c r="AH328" i="9"/>
  <c r="AI328" i="9"/>
  <c r="Y329" i="9"/>
  <c r="Z329" i="9"/>
  <c r="AA329" i="9"/>
  <c r="AB329" i="9"/>
  <c r="AC329" i="9"/>
  <c r="AD329" i="9"/>
  <c r="AE329" i="9"/>
  <c r="AF329" i="9"/>
  <c r="AG329" i="9"/>
  <c r="AH329" i="9"/>
  <c r="AI329" i="9"/>
  <c r="Y330" i="9"/>
  <c r="Z330" i="9"/>
  <c r="AA330" i="9"/>
  <c r="AB330" i="9"/>
  <c r="AC330" i="9"/>
  <c r="AD330" i="9"/>
  <c r="AE330" i="9"/>
  <c r="AF330" i="9"/>
  <c r="AG330" i="9"/>
  <c r="AH330" i="9"/>
  <c r="AI330" i="9"/>
  <c r="Y331" i="9"/>
  <c r="Z331" i="9"/>
  <c r="AA331" i="9"/>
  <c r="AB331" i="9"/>
  <c r="AC331" i="9"/>
  <c r="AD331" i="9"/>
  <c r="AE331" i="9"/>
  <c r="AF331" i="9"/>
  <c r="AG331" i="9"/>
  <c r="AH331" i="9"/>
  <c r="AI331" i="9"/>
  <c r="Y332" i="9"/>
  <c r="Z332" i="9"/>
  <c r="AA332" i="9"/>
  <c r="AB332" i="9"/>
  <c r="AC332" i="9"/>
  <c r="AD332" i="9"/>
  <c r="AE332" i="9"/>
  <c r="AF332" i="9"/>
  <c r="AG332" i="9"/>
  <c r="AH332" i="9"/>
  <c r="AI332" i="9"/>
  <c r="Y333" i="9"/>
  <c r="Z333" i="9"/>
  <c r="AA333" i="9"/>
  <c r="AB333" i="9"/>
  <c r="AC333" i="9"/>
  <c r="AD333" i="9"/>
  <c r="AE333" i="9"/>
  <c r="AF333" i="9"/>
  <c r="AG333" i="9"/>
  <c r="AH333" i="9"/>
  <c r="AI333" i="9"/>
  <c r="Y334" i="9"/>
  <c r="Z334" i="9"/>
  <c r="AA334" i="9"/>
  <c r="AB334" i="9"/>
  <c r="AC334" i="9"/>
  <c r="AD334" i="9"/>
  <c r="AE334" i="9"/>
  <c r="AF334" i="9"/>
  <c r="AG334" i="9"/>
  <c r="AH334" i="9"/>
  <c r="AI334" i="9"/>
  <c r="Y335" i="9"/>
  <c r="Z335" i="9"/>
  <c r="AA335" i="9"/>
  <c r="AB335" i="9"/>
  <c r="AC335" i="9"/>
  <c r="AD335" i="9"/>
  <c r="AE335" i="9"/>
  <c r="AF335" i="9"/>
  <c r="AG335" i="9"/>
  <c r="AH335" i="9"/>
  <c r="AI335" i="9"/>
  <c r="Y336" i="9"/>
  <c r="Z336" i="9"/>
  <c r="AA336" i="9"/>
  <c r="AB336" i="9"/>
  <c r="AC336" i="9"/>
  <c r="AD336" i="9"/>
  <c r="AE336" i="9"/>
  <c r="AF336" i="9"/>
  <c r="AG336" i="9"/>
  <c r="AH336" i="9"/>
  <c r="AI336" i="9"/>
  <c r="Y337" i="9"/>
  <c r="Z337" i="9"/>
  <c r="AA337" i="9"/>
  <c r="AB337" i="9"/>
  <c r="AC337" i="9"/>
  <c r="AD337" i="9"/>
  <c r="AE337" i="9"/>
  <c r="AF337" i="9"/>
  <c r="AG337" i="9"/>
  <c r="AH337" i="9"/>
  <c r="AI337" i="9"/>
  <c r="Y338" i="9"/>
  <c r="Z338" i="9"/>
  <c r="AA338" i="9"/>
  <c r="AB338" i="9"/>
  <c r="AC338" i="9"/>
  <c r="AD338" i="9"/>
  <c r="AE338" i="9"/>
  <c r="AF338" i="9"/>
  <c r="AG338" i="9"/>
  <c r="AH338" i="9"/>
  <c r="AI338" i="9"/>
  <c r="Y344" i="9"/>
  <c r="Z344" i="9"/>
  <c r="AA344" i="9"/>
  <c r="AB344" i="9"/>
  <c r="AC344" i="9"/>
  <c r="AD344" i="9"/>
  <c r="AE344" i="9"/>
  <c r="AF344" i="9"/>
  <c r="AG344" i="9"/>
  <c r="AH344" i="9"/>
  <c r="AI344" i="9"/>
  <c r="Y345" i="9"/>
  <c r="Z345" i="9"/>
  <c r="AA345" i="9"/>
  <c r="AB345" i="9"/>
  <c r="AC345" i="9"/>
  <c r="AD345" i="9"/>
  <c r="AE345" i="9"/>
  <c r="AF345" i="9"/>
  <c r="AG345" i="9"/>
  <c r="AH345" i="9"/>
  <c r="AI345" i="9"/>
  <c r="Y346" i="9"/>
  <c r="Z346" i="9"/>
  <c r="AA346" i="9"/>
  <c r="AB346" i="9"/>
  <c r="AC346" i="9"/>
  <c r="AD346" i="9"/>
  <c r="AE346" i="9"/>
  <c r="AF346" i="9"/>
  <c r="AG346" i="9"/>
  <c r="AH346" i="9"/>
  <c r="AI346" i="9"/>
  <c r="Y347" i="9"/>
  <c r="Z347" i="9"/>
  <c r="AA347" i="9"/>
  <c r="AB347" i="9"/>
  <c r="AC347" i="9"/>
  <c r="AD347" i="9"/>
  <c r="AE347" i="9"/>
  <c r="AF347" i="9"/>
  <c r="AG347" i="9"/>
  <c r="AH347" i="9"/>
  <c r="AI347" i="9"/>
  <c r="Y348" i="9"/>
  <c r="Z348" i="9"/>
  <c r="AA348" i="9"/>
  <c r="AB348" i="9"/>
  <c r="AC348" i="9"/>
  <c r="AD348" i="9"/>
  <c r="AE348" i="9"/>
  <c r="AF348" i="9"/>
  <c r="AG348" i="9"/>
  <c r="AH348" i="9"/>
  <c r="AI348" i="9"/>
  <c r="Y349" i="9"/>
  <c r="Z349" i="9"/>
  <c r="AA349" i="9"/>
  <c r="AB349" i="9"/>
  <c r="AC349" i="9"/>
  <c r="AD349" i="9"/>
  <c r="AE349" i="9"/>
  <c r="AF349" i="9"/>
  <c r="AG349" i="9"/>
  <c r="AH349" i="9"/>
  <c r="AI349" i="9"/>
  <c r="Y350" i="9"/>
  <c r="Z350" i="9"/>
  <c r="AA350" i="9"/>
  <c r="AB350" i="9"/>
  <c r="AC350" i="9"/>
  <c r="AD350" i="9"/>
  <c r="AE350" i="9"/>
  <c r="AF350" i="9"/>
  <c r="AG350" i="9"/>
  <c r="AH350" i="9"/>
  <c r="AI350" i="9"/>
  <c r="Y351" i="9"/>
  <c r="Z351" i="9"/>
  <c r="AA351" i="9"/>
  <c r="AB351" i="9"/>
  <c r="AC351" i="9"/>
  <c r="AD351" i="9"/>
  <c r="AE351" i="9"/>
  <c r="AF351" i="9"/>
  <c r="AG351" i="9"/>
  <c r="AH351" i="9"/>
  <c r="AI351" i="9"/>
  <c r="Y352" i="9"/>
  <c r="Z352" i="9"/>
  <c r="AA352" i="9"/>
  <c r="AB352" i="9"/>
  <c r="AC352" i="9"/>
  <c r="AD352" i="9"/>
  <c r="AE352" i="9"/>
  <c r="AF352" i="9"/>
  <c r="AG352" i="9"/>
  <c r="AH352" i="9"/>
  <c r="AI352" i="9"/>
  <c r="Y353" i="9"/>
  <c r="Z353" i="9"/>
  <c r="AA353" i="9"/>
  <c r="AB353" i="9"/>
  <c r="AC353" i="9"/>
  <c r="AD353" i="9"/>
  <c r="AE353" i="9"/>
  <c r="AF353" i="9"/>
  <c r="AG353" i="9"/>
  <c r="AH353" i="9"/>
  <c r="AI353" i="9"/>
  <c r="Y354" i="9"/>
  <c r="Z354" i="9"/>
  <c r="AA354" i="9"/>
  <c r="AB354" i="9"/>
  <c r="AC354" i="9"/>
  <c r="AD354" i="9"/>
  <c r="AE354" i="9"/>
  <c r="AF354" i="9"/>
  <c r="AG354" i="9"/>
  <c r="AH354" i="9"/>
  <c r="AI354" i="9"/>
  <c r="Y355" i="9"/>
  <c r="Z355" i="9"/>
  <c r="AA355" i="9"/>
  <c r="AB355" i="9"/>
  <c r="AC355" i="9"/>
  <c r="AD355" i="9"/>
  <c r="AE355" i="9"/>
  <c r="AF355" i="9"/>
  <c r="AG355" i="9"/>
  <c r="AH355" i="9"/>
  <c r="AI355" i="9"/>
  <c r="Y356" i="9"/>
  <c r="Z356" i="9"/>
  <c r="AA356" i="9"/>
  <c r="AB356" i="9"/>
  <c r="AC356" i="9"/>
  <c r="AD356" i="9"/>
  <c r="AE356" i="9"/>
  <c r="AF356" i="9"/>
  <c r="AG356" i="9"/>
  <c r="AH356" i="9"/>
  <c r="AI356" i="9"/>
  <c r="Y357" i="9"/>
  <c r="Z357" i="9"/>
  <c r="AA357" i="9"/>
  <c r="AB357" i="9"/>
  <c r="AC357" i="9"/>
  <c r="AD357" i="9"/>
  <c r="AE357" i="9"/>
  <c r="AF357" i="9"/>
  <c r="AG357" i="9"/>
  <c r="AH357" i="9"/>
  <c r="AI357" i="9"/>
  <c r="Y358" i="9"/>
  <c r="Z358" i="9"/>
  <c r="AA358" i="9"/>
  <c r="AB358" i="9"/>
  <c r="AC358" i="9"/>
  <c r="AD358" i="9"/>
  <c r="AE358" i="9"/>
  <c r="AF358" i="9"/>
  <c r="AG358" i="9"/>
  <c r="AH358" i="9"/>
  <c r="AI358" i="9"/>
  <c r="Y364" i="9"/>
  <c r="Z364" i="9"/>
  <c r="AA364" i="9"/>
  <c r="AB364" i="9"/>
  <c r="AC364" i="9"/>
  <c r="AD364" i="9"/>
  <c r="AE364" i="9"/>
  <c r="AF364" i="9"/>
  <c r="AG364" i="9"/>
  <c r="AH364" i="9"/>
  <c r="AI364" i="9"/>
  <c r="Y365" i="9"/>
  <c r="Z365" i="9"/>
  <c r="AA365" i="9"/>
  <c r="AB365" i="9"/>
  <c r="AC365" i="9"/>
  <c r="AD365" i="9"/>
  <c r="AE365" i="9"/>
  <c r="AF365" i="9"/>
  <c r="AG365" i="9"/>
  <c r="AH365" i="9"/>
  <c r="AI365" i="9"/>
  <c r="Y366" i="9"/>
  <c r="Z366" i="9"/>
  <c r="AA366" i="9"/>
  <c r="AB366" i="9"/>
  <c r="AC366" i="9"/>
  <c r="AD366" i="9"/>
  <c r="AE366" i="9"/>
  <c r="AF366" i="9"/>
  <c r="AG366" i="9"/>
  <c r="AH366" i="9"/>
  <c r="AI366" i="9"/>
  <c r="Y367" i="9"/>
  <c r="Z367" i="9"/>
  <c r="AA367" i="9"/>
  <c r="AB367" i="9"/>
  <c r="AC367" i="9"/>
  <c r="AD367" i="9"/>
  <c r="AE367" i="9"/>
  <c r="AF367" i="9"/>
  <c r="AG367" i="9"/>
  <c r="AH367" i="9"/>
  <c r="AI367" i="9"/>
  <c r="Y368" i="9"/>
  <c r="Z368" i="9"/>
  <c r="AA368" i="9"/>
  <c r="AB368" i="9"/>
  <c r="AC368" i="9"/>
  <c r="AD368" i="9"/>
  <c r="AE368" i="9"/>
  <c r="AF368" i="9"/>
  <c r="AG368" i="9"/>
  <c r="AH368" i="9"/>
  <c r="AI368" i="9"/>
  <c r="Y369" i="9"/>
  <c r="Z369" i="9"/>
  <c r="AA369" i="9"/>
  <c r="AB369" i="9"/>
  <c r="AC369" i="9"/>
  <c r="AD369" i="9"/>
  <c r="AE369" i="9"/>
  <c r="AF369" i="9"/>
  <c r="AG369" i="9"/>
  <c r="AH369" i="9"/>
  <c r="AI369" i="9"/>
  <c r="Y370" i="9"/>
  <c r="Z370" i="9"/>
  <c r="AA370" i="9"/>
  <c r="AB370" i="9"/>
  <c r="AC370" i="9"/>
  <c r="AD370" i="9"/>
  <c r="AE370" i="9"/>
  <c r="AF370" i="9"/>
  <c r="AG370" i="9"/>
  <c r="AH370" i="9"/>
  <c r="AI370" i="9"/>
  <c r="Y371" i="9"/>
  <c r="Z371" i="9"/>
  <c r="AA371" i="9"/>
  <c r="AB371" i="9"/>
  <c r="AC371" i="9"/>
  <c r="AD371" i="9"/>
  <c r="AE371" i="9"/>
  <c r="AF371" i="9"/>
  <c r="AG371" i="9"/>
  <c r="AH371" i="9"/>
  <c r="AI371" i="9"/>
  <c r="Y372" i="9"/>
  <c r="Z372" i="9"/>
  <c r="AA372" i="9"/>
  <c r="AB372" i="9"/>
  <c r="AC372" i="9"/>
  <c r="AD372" i="9"/>
  <c r="AE372" i="9"/>
  <c r="AF372" i="9"/>
  <c r="AG372" i="9"/>
  <c r="AH372" i="9"/>
  <c r="AI372" i="9"/>
  <c r="Y373" i="9"/>
  <c r="Z373" i="9"/>
  <c r="AA373" i="9"/>
  <c r="AB373" i="9"/>
  <c r="AC373" i="9"/>
  <c r="AD373" i="9"/>
  <c r="AE373" i="9"/>
  <c r="AF373" i="9"/>
  <c r="AG373" i="9"/>
  <c r="AH373" i="9"/>
  <c r="AI373" i="9"/>
  <c r="Y374" i="9"/>
  <c r="Z374" i="9"/>
  <c r="AA374" i="9"/>
  <c r="AB374" i="9"/>
  <c r="AC374" i="9"/>
  <c r="AD374" i="9"/>
  <c r="AE374" i="9"/>
  <c r="AF374" i="9"/>
  <c r="AG374" i="9"/>
  <c r="AH374" i="9"/>
  <c r="AI374" i="9"/>
  <c r="Y375" i="9"/>
  <c r="Z375" i="9"/>
  <c r="AA375" i="9"/>
  <c r="AB375" i="9"/>
  <c r="AC375" i="9"/>
  <c r="AD375" i="9"/>
  <c r="AE375" i="9"/>
  <c r="AF375" i="9"/>
  <c r="AG375" i="9"/>
  <c r="AH375" i="9"/>
  <c r="AI375" i="9"/>
  <c r="Y376" i="9"/>
  <c r="Z376" i="9"/>
  <c r="AA376" i="9"/>
  <c r="AB376" i="9"/>
  <c r="AC376" i="9"/>
  <c r="AD376" i="9"/>
  <c r="AE376" i="9"/>
  <c r="AF376" i="9"/>
  <c r="AG376" i="9"/>
  <c r="AH376" i="9"/>
  <c r="AI376" i="9"/>
  <c r="Y377" i="9"/>
  <c r="Z377" i="9"/>
  <c r="AA377" i="9"/>
  <c r="AB377" i="9"/>
  <c r="AC377" i="9"/>
  <c r="AD377" i="9"/>
  <c r="AE377" i="9"/>
  <c r="AF377" i="9"/>
  <c r="AG377" i="9"/>
  <c r="AH377" i="9"/>
  <c r="AI377" i="9"/>
  <c r="Y378" i="9"/>
  <c r="Z378" i="9"/>
  <c r="AA378" i="9"/>
  <c r="AB378" i="9"/>
  <c r="AC378" i="9"/>
  <c r="AD378" i="9"/>
  <c r="AE378" i="9"/>
  <c r="AF378" i="9"/>
  <c r="AG378" i="9"/>
  <c r="AH378" i="9"/>
  <c r="AI378" i="9"/>
  <c r="Y384" i="9"/>
  <c r="Z384" i="9"/>
  <c r="AA384" i="9"/>
  <c r="AB384" i="9"/>
  <c r="AC384" i="9"/>
  <c r="AD384" i="9"/>
  <c r="AE384" i="9"/>
  <c r="AF384" i="9"/>
  <c r="AG384" i="9"/>
  <c r="AH384" i="9"/>
  <c r="AI384" i="9"/>
  <c r="Y385" i="9"/>
  <c r="Z385" i="9"/>
  <c r="AA385" i="9"/>
  <c r="AB385" i="9"/>
  <c r="AC385" i="9"/>
  <c r="AD385" i="9"/>
  <c r="AE385" i="9"/>
  <c r="AF385" i="9"/>
  <c r="AG385" i="9"/>
  <c r="AH385" i="9"/>
  <c r="AI385" i="9"/>
  <c r="Y386" i="9"/>
  <c r="Z386" i="9"/>
  <c r="AA386" i="9"/>
  <c r="AB386" i="9"/>
  <c r="AC386" i="9"/>
  <c r="AD386" i="9"/>
  <c r="AE386" i="9"/>
  <c r="AF386" i="9"/>
  <c r="AG386" i="9"/>
  <c r="AH386" i="9"/>
  <c r="AI386" i="9"/>
  <c r="Y387" i="9"/>
  <c r="Z387" i="9"/>
  <c r="AA387" i="9"/>
  <c r="AB387" i="9"/>
  <c r="AC387" i="9"/>
  <c r="AD387" i="9"/>
  <c r="AE387" i="9"/>
  <c r="AF387" i="9"/>
  <c r="AG387" i="9"/>
  <c r="AH387" i="9"/>
  <c r="AI387" i="9"/>
  <c r="Y388" i="9"/>
  <c r="Z388" i="9"/>
  <c r="AA388" i="9"/>
  <c r="AB388" i="9"/>
  <c r="AC388" i="9"/>
  <c r="AD388" i="9"/>
  <c r="AE388" i="9"/>
  <c r="AF388" i="9"/>
  <c r="AG388" i="9"/>
  <c r="AH388" i="9"/>
  <c r="AI388" i="9"/>
  <c r="Y389" i="9"/>
  <c r="Z389" i="9"/>
  <c r="AA389" i="9"/>
  <c r="AB389" i="9"/>
  <c r="AC389" i="9"/>
  <c r="AD389" i="9"/>
  <c r="AE389" i="9"/>
  <c r="AF389" i="9"/>
  <c r="AG389" i="9"/>
  <c r="AH389" i="9"/>
  <c r="AI389" i="9"/>
  <c r="Y390" i="9"/>
  <c r="Z390" i="9"/>
  <c r="AA390" i="9"/>
  <c r="AB390" i="9"/>
  <c r="AC390" i="9"/>
  <c r="AD390" i="9"/>
  <c r="AE390" i="9"/>
  <c r="AF390" i="9"/>
  <c r="AG390" i="9"/>
  <c r="AH390" i="9"/>
  <c r="AI390" i="9"/>
  <c r="Y391" i="9"/>
  <c r="Z391" i="9"/>
  <c r="AA391" i="9"/>
  <c r="AB391" i="9"/>
  <c r="AC391" i="9"/>
  <c r="AD391" i="9"/>
  <c r="AE391" i="9"/>
  <c r="AF391" i="9"/>
  <c r="AG391" i="9"/>
  <c r="AH391" i="9"/>
  <c r="AI391" i="9"/>
  <c r="Y392" i="9"/>
  <c r="Z392" i="9"/>
  <c r="AA392" i="9"/>
  <c r="AB392" i="9"/>
  <c r="AC392" i="9"/>
  <c r="AD392" i="9"/>
  <c r="AE392" i="9"/>
  <c r="AF392" i="9"/>
  <c r="AG392" i="9"/>
  <c r="AH392" i="9"/>
  <c r="AI392" i="9"/>
  <c r="Y393" i="9"/>
  <c r="Z393" i="9"/>
  <c r="AA393" i="9"/>
  <c r="AB393" i="9"/>
  <c r="AC393" i="9"/>
  <c r="AD393" i="9"/>
  <c r="AE393" i="9"/>
  <c r="AF393" i="9"/>
  <c r="AG393" i="9"/>
  <c r="AH393" i="9"/>
  <c r="AI393" i="9"/>
  <c r="Y394" i="9"/>
  <c r="Z394" i="9"/>
  <c r="AA394" i="9"/>
  <c r="AB394" i="9"/>
  <c r="AC394" i="9"/>
  <c r="AD394" i="9"/>
  <c r="AE394" i="9"/>
  <c r="AF394" i="9"/>
  <c r="AG394" i="9"/>
  <c r="AH394" i="9"/>
  <c r="AI394" i="9"/>
  <c r="Y395" i="9"/>
  <c r="Z395" i="9"/>
  <c r="AA395" i="9"/>
  <c r="AB395" i="9"/>
  <c r="AC395" i="9"/>
  <c r="AD395" i="9"/>
  <c r="AE395" i="9"/>
  <c r="AF395" i="9"/>
  <c r="AG395" i="9"/>
  <c r="AH395" i="9"/>
  <c r="AI395" i="9"/>
  <c r="Y396" i="9"/>
  <c r="Z396" i="9"/>
  <c r="AA396" i="9"/>
  <c r="AB396" i="9"/>
  <c r="AC396" i="9"/>
  <c r="AD396" i="9"/>
  <c r="AE396" i="9"/>
  <c r="AF396" i="9"/>
  <c r="AG396" i="9"/>
  <c r="AH396" i="9"/>
  <c r="AI396" i="9"/>
  <c r="Y397" i="9"/>
  <c r="Z397" i="9"/>
  <c r="AA397" i="9"/>
  <c r="AB397" i="9"/>
  <c r="AC397" i="9"/>
  <c r="AD397" i="9"/>
  <c r="AE397" i="9"/>
  <c r="AF397" i="9"/>
  <c r="AG397" i="9"/>
  <c r="AH397" i="9"/>
  <c r="AI397" i="9"/>
  <c r="Y398" i="9"/>
  <c r="Z398" i="9"/>
  <c r="AA398" i="9"/>
  <c r="AB398" i="9"/>
  <c r="AC398" i="9"/>
  <c r="AD398" i="9"/>
  <c r="AE398" i="9"/>
  <c r="AF398" i="9"/>
  <c r="AG398" i="9"/>
  <c r="AH398" i="9"/>
  <c r="AI398" i="9"/>
  <c r="C47" i="10"/>
  <c r="C276" i="10"/>
  <c r="C275" i="10"/>
  <c r="AC255" i="10"/>
  <c r="AB255" i="10"/>
  <c r="E57" i="12"/>
  <c r="F57" i="12"/>
  <c r="G57" i="12"/>
  <c r="H57" i="12"/>
  <c r="I57" i="12"/>
  <c r="J57" i="12"/>
  <c r="K57" i="12"/>
  <c r="L57" i="12"/>
  <c r="M57" i="12"/>
  <c r="N57" i="12"/>
  <c r="O57" i="12"/>
  <c r="P57" i="12"/>
  <c r="Q57" i="12"/>
  <c r="R57" i="12"/>
  <c r="S57" i="12"/>
  <c r="D57" i="12"/>
  <c r="A124" i="10" l="1"/>
  <c r="AM344" i="9"/>
  <c r="T360" i="9" s="1"/>
  <c r="AF204" i="9"/>
  <c r="M220" i="9" s="1"/>
  <c r="AB204" i="9"/>
  <c r="I220" i="9" s="1"/>
  <c r="AL144" i="9"/>
  <c r="S160" i="9" s="1"/>
  <c r="M100" i="9"/>
  <c r="P100" i="9"/>
  <c r="S100" i="9"/>
  <c r="O100" i="9"/>
  <c r="K100" i="9"/>
  <c r="Q100" i="9"/>
  <c r="C45" i="10"/>
  <c r="N39" i="12"/>
  <c r="N92" i="10"/>
  <c r="T400" i="9"/>
  <c r="S400" i="9"/>
  <c r="R400" i="9"/>
  <c r="Q400" i="9"/>
  <c r="P400" i="9"/>
  <c r="O400" i="9"/>
  <c r="N400" i="9"/>
  <c r="M400" i="9"/>
  <c r="L400" i="9"/>
  <c r="K400" i="9"/>
  <c r="J400" i="9"/>
  <c r="I400" i="9"/>
  <c r="H400" i="9"/>
  <c r="G400" i="9"/>
  <c r="F400" i="9"/>
  <c r="T380" i="9"/>
  <c r="S380" i="9"/>
  <c r="R380" i="9"/>
  <c r="Q380" i="9"/>
  <c r="P380" i="9"/>
  <c r="O380" i="9"/>
  <c r="N380" i="9"/>
  <c r="M380" i="9"/>
  <c r="L380" i="9"/>
  <c r="K380" i="9"/>
  <c r="J380" i="9"/>
  <c r="I380" i="9"/>
  <c r="H380" i="9"/>
  <c r="G380" i="9"/>
  <c r="F380" i="9"/>
  <c r="S360" i="9"/>
  <c r="R360" i="9"/>
  <c r="Q360" i="9"/>
  <c r="P360" i="9"/>
  <c r="O360" i="9"/>
  <c r="N360" i="9"/>
  <c r="M360" i="9"/>
  <c r="L360" i="9"/>
  <c r="K360" i="9"/>
  <c r="J360" i="9"/>
  <c r="I360" i="9"/>
  <c r="H360" i="9"/>
  <c r="G360" i="9"/>
  <c r="F360" i="9"/>
  <c r="T340" i="9"/>
  <c r="S340" i="9"/>
  <c r="R340" i="9"/>
  <c r="Q340" i="9"/>
  <c r="P340" i="9"/>
  <c r="O340" i="9"/>
  <c r="N340" i="9"/>
  <c r="M340" i="9"/>
  <c r="L340" i="9"/>
  <c r="K340" i="9"/>
  <c r="J340" i="9"/>
  <c r="I340" i="9"/>
  <c r="H340" i="9"/>
  <c r="G340" i="9"/>
  <c r="F340" i="9"/>
  <c r="T320" i="9"/>
  <c r="S320" i="9"/>
  <c r="R320" i="9"/>
  <c r="Q320" i="9"/>
  <c r="P320" i="9"/>
  <c r="O320" i="9"/>
  <c r="N320" i="9"/>
  <c r="M320" i="9"/>
  <c r="L320" i="9"/>
  <c r="K320" i="9"/>
  <c r="J320" i="9"/>
  <c r="I320" i="9"/>
  <c r="H320" i="9"/>
  <c r="G320" i="9"/>
  <c r="F320" i="9"/>
  <c r="T300" i="9"/>
  <c r="S300" i="9"/>
  <c r="R300" i="9"/>
  <c r="Q300" i="9"/>
  <c r="P300" i="9"/>
  <c r="O300" i="9"/>
  <c r="N300" i="9"/>
  <c r="M300" i="9"/>
  <c r="L300" i="9"/>
  <c r="K300" i="9"/>
  <c r="J300" i="9"/>
  <c r="I300" i="9"/>
  <c r="H300" i="9"/>
  <c r="G300" i="9"/>
  <c r="F300" i="9"/>
  <c r="T280" i="9"/>
  <c r="S280" i="9"/>
  <c r="R280" i="9"/>
  <c r="Q280" i="9"/>
  <c r="P280" i="9"/>
  <c r="O280" i="9"/>
  <c r="N280" i="9"/>
  <c r="M280" i="9"/>
  <c r="L280" i="9"/>
  <c r="K280" i="9"/>
  <c r="J280" i="9"/>
  <c r="I280" i="9"/>
  <c r="H280" i="9"/>
  <c r="G280" i="9"/>
  <c r="F280" i="9"/>
  <c r="T260" i="9"/>
  <c r="S260" i="9"/>
  <c r="R260" i="9"/>
  <c r="Q260" i="9"/>
  <c r="P260" i="9"/>
  <c r="O260" i="9"/>
  <c r="N260" i="9"/>
  <c r="M260" i="9"/>
  <c r="L260" i="9"/>
  <c r="K260" i="9"/>
  <c r="J260" i="9"/>
  <c r="I260" i="9"/>
  <c r="H260" i="9"/>
  <c r="G260" i="9"/>
  <c r="F260" i="9"/>
  <c r="T240" i="9"/>
  <c r="S240" i="9"/>
  <c r="R240" i="9"/>
  <c r="Q240" i="9"/>
  <c r="P240" i="9"/>
  <c r="O240" i="9"/>
  <c r="N240" i="9"/>
  <c r="M240" i="9"/>
  <c r="L240" i="9"/>
  <c r="K240" i="9"/>
  <c r="J240" i="9"/>
  <c r="I240" i="9"/>
  <c r="H240" i="9"/>
  <c r="G240" i="9"/>
  <c r="F240" i="9"/>
  <c r="T220" i="9"/>
  <c r="S220" i="9"/>
  <c r="R220" i="9"/>
  <c r="Q220" i="9"/>
  <c r="P220" i="9"/>
  <c r="O220" i="9"/>
  <c r="N220" i="9"/>
  <c r="L220" i="9"/>
  <c r="K220" i="9"/>
  <c r="J220" i="9"/>
  <c r="H220" i="9"/>
  <c r="G220" i="9"/>
  <c r="F220" i="9"/>
  <c r="T200" i="9"/>
  <c r="S200" i="9"/>
  <c r="R200" i="9"/>
  <c r="Q200" i="9"/>
  <c r="P200" i="9"/>
  <c r="O200" i="9"/>
  <c r="N200" i="9"/>
  <c r="M200" i="9"/>
  <c r="L200" i="9"/>
  <c r="K200" i="9"/>
  <c r="J200" i="9"/>
  <c r="I200" i="9"/>
  <c r="H200" i="9"/>
  <c r="G200" i="9"/>
  <c r="F200" i="9"/>
  <c r="T180" i="9"/>
  <c r="S180" i="9"/>
  <c r="R180" i="9"/>
  <c r="Q180" i="9"/>
  <c r="P180" i="9"/>
  <c r="O180" i="9"/>
  <c r="N180" i="9"/>
  <c r="M180" i="9"/>
  <c r="L180" i="9"/>
  <c r="K180" i="9"/>
  <c r="J180" i="9"/>
  <c r="I180" i="9"/>
  <c r="H180" i="9"/>
  <c r="G180" i="9"/>
  <c r="F180" i="9"/>
  <c r="T160" i="9"/>
  <c r="R160" i="9"/>
  <c r="Q160" i="9"/>
  <c r="P160" i="9"/>
  <c r="O160" i="9"/>
  <c r="N160" i="9"/>
  <c r="M160" i="9"/>
  <c r="L160" i="9"/>
  <c r="K160" i="9"/>
  <c r="J160" i="9"/>
  <c r="I160" i="9"/>
  <c r="H160" i="9"/>
  <c r="G160" i="9"/>
  <c r="F160" i="9"/>
  <c r="T140" i="9"/>
  <c r="S140" i="9"/>
  <c r="R140" i="9"/>
  <c r="Q140" i="9"/>
  <c r="P140" i="9"/>
  <c r="O140" i="9"/>
  <c r="N140" i="9"/>
  <c r="M140" i="9"/>
  <c r="L140" i="9"/>
  <c r="K140" i="9"/>
  <c r="J140" i="9"/>
  <c r="I140" i="9"/>
  <c r="H140" i="9"/>
  <c r="G140" i="9"/>
  <c r="F140" i="9"/>
  <c r="T120" i="9"/>
  <c r="S120" i="9"/>
  <c r="R120" i="9"/>
  <c r="Q120" i="9"/>
  <c r="P120" i="9"/>
  <c r="O120" i="9"/>
  <c r="N120" i="9"/>
  <c r="M120" i="9"/>
  <c r="L120" i="9"/>
  <c r="K120" i="9"/>
  <c r="J120" i="9"/>
  <c r="I120" i="9"/>
  <c r="H120" i="9"/>
  <c r="G120" i="9"/>
  <c r="F120" i="9"/>
  <c r="T100" i="9"/>
  <c r="R100" i="9"/>
  <c r="N100" i="9"/>
  <c r="L100" i="9"/>
  <c r="J100" i="9"/>
  <c r="I100" i="9"/>
  <c r="H100" i="9"/>
  <c r="G100" i="9"/>
  <c r="F100" i="9"/>
  <c r="T80" i="9"/>
  <c r="S80" i="9"/>
  <c r="R80" i="9"/>
  <c r="Q80" i="9"/>
  <c r="P80" i="9"/>
  <c r="O80" i="9"/>
  <c r="N80" i="9"/>
  <c r="M80" i="9"/>
  <c r="L80" i="9"/>
  <c r="K80" i="9"/>
  <c r="J80" i="9"/>
  <c r="I80" i="9"/>
  <c r="H80" i="9"/>
  <c r="G80" i="9"/>
  <c r="F80" i="9"/>
  <c r="T60" i="9"/>
  <c r="S60" i="9"/>
  <c r="R60" i="9"/>
  <c r="Q60" i="9"/>
  <c r="O60" i="9"/>
  <c r="Q40" i="9"/>
  <c r="R40" i="9"/>
  <c r="S40" i="9"/>
  <c r="T40" i="9"/>
  <c r="F3" i="9"/>
  <c r="E87" i="10" s="1"/>
  <c r="G3" i="9"/>
  <c r="F87" i="10" s="1"/>
  <c r="H3" i="9"/>
  <c r="G87" i="10" s="1"/>
  <c r="I3" i="9"/>
  <c r="H87" i="10" s="1"/>
  <c r="J3" i="9"/>
  <c r="I87" i="10" s="1"/>
  <c r="K3" i="9"/>
  <c r="J87" i="10" s="1"/>
  <c r="L3" i="9"/>
  <c r="M3" i="9"/>
  <c r="N3" i="9"/>
  <c r="O3" i="9"/>
  <c r="N87" i="10" s="1"/>
  <c r="P3" i="9"/>
  <c r="O87" i="10" s="1"/>
  <c r="Q3" i="9"/>
  <c r="R3" i="9"/>
  <c r="Q87" i="10" s="1"/>
  <c r="S3" i="9"/>
  <c r="T3" i="9"/>
  <c r="S87" i="10" s="1"/>
  <c r="P60" i="9"/>
  <c r="N60" i="9"/>
  <c r="M60" i="9"/>
  <c r="P40" i="9"/>
  <c r="O40" i="9"/>
  <c r="N40" i="9"/>
  <c r="M40" i="9"/>
  <c r="N163" i="9"/>
  <c r="R36" i="12"/>
  <c r="R33" i="12"/>
  <c r="Q33" i="12"/>
  <c r="P33" i="12"/>
  <c r="O33" i="12"/>
  <c r="N33" i="12"/>
  <c r="M33" i="12"/>
  <c r="L33" i="12"/>
  <c r="R32" i="12"/>
  <c r="Q32" i="12"/>
  <c r="P32" i="12"/>
  <c r="O32" i="12"/>
  <c r="N32" i="12"/>
  <c r="M32" i="12"/>
  <c r="L32" i="12"/>
  <c r="M40" i="12" l="1"/>
  <c r="M35" i="12"/>
  <c r="Q40" i="12"/>
  <c r="Q35" i="12"/>
  <c r="K44" i="10"/>
  <c r="K69" i="10" s="1"/>
  <c r="K87" i="10"/>
  <c r="N42" i="12"/>
  <c r="N35" i="12"/>
  <c r="R42" i="12"/>
  <c r="R35" i="12"/>
  <c r="S203" i="9"/>
  <c r="R87" i="10"/>
  <c r="R92" i="10"/>
  <c r="O38" i="12"/>
  <c r="O35" i="12"/>
  <c r="M314" i="10"/>
  <c r="M87" i="10"/>
  <c r="L34" i="12"/>
  <c r="L35" i="12"/>
  <c r="P39" i="12"/>
  <c r="P35" i="12"/>
  <c r="R40" i="12"/>
  <c r="P44" i="10"/>
  <c r="P69" i="10" s="1"/>
  <c r="P87" i="10"/>
  <c r="L314" i="10"/>
  <c r="L87" i="10"/>
  <c r="R39" i="12"/>
  <c r="A128" i="10"/>
  <c r="A153" i="10" s="1"/>
  <c r="N227" i="10"/>
  <c r="N256" i="10"/>
  <c r="AH3" i="9"/>
  <c r="N91" i="10"/>
  <c r="Q285" i="10"/>
  <c r="AK3" i="9"/>
  <c r="Q256" i="10"/>
  <c r="Q91" i="10"/>
  <c r="M285" i="10"/>
  <c r="AG3" i="9"/>
  <c r="M91" i="10"/>
  <c r="M256" i="10"/>
  <c r="AC3" i="9"/>
  <c r="I256" i="10"/>
  <c r="I91" i="10"/>
  <c r="E91" i="10"/>
  <c r="E256" i="10"/>
  <c r="R227" i="10"/>
  <c r="R256" i="10"/>
  <c r="AL3" i="9"/>
  <c r="R91" i="10"/>
  <c r="F256" i="10"/>
  <c r="F91" i="10"/>
  <c r="AL4" i="9"/>
  <c r="S20" i="9" s="1"/>
  <c r="Y4" i="9"/>
  <c r="AC4" i="9"/>
  <c r="AG4" i="9"/>
  <c r="N20" i="9" s="1"/>
  <c r="AA4" i="9"/>
  <c r="AI4" i="9"/>
  <c r="P20" i="9" s="1"/>
  <c r="AM4" i="9"/>
  <c r="T20" i="9" s="1"/>
  <c r="Z4" i="9"/>
  <c r="AD4" i="9"/>
  <c r="AH4" i="9"/>
  <c r="O20" i="9" s="1"/>
  <c r="AJ4" i="9"/>
  <c r="Q20" i="9" s="1"/>
  <c r="AE4" i="9"/>
  <c r="AK4" i="9"/>
  <c r="R20" i="9" s="1"/>
  <c r="AB4" i="9"/>
  <c r="AF4" i="9"/>
  <c r="M20" i="9" s="1"/>
  <c r="Q103" i="9"/>
  <c r="P91" i="10"/>
  <c r="P256" i="10"/>
  <c r="AJ3" i="9"/>
  <c r="M183" i="9"/>
  <c r="L91" i="10"/>
  <c r="L256" i="10"/>
  <c r="AF3" i="9"/>
  <c r="H91" i="10"/>
  <c r="AB3" i="9"/>
  <c r="H256" i="10"/>
  <c r="Q314" i="10"/>
  <c r="J227" i="10"/>
  <c r="J256" i="10"/>
  <c r="AD3" i="9"/>
  <c r="J91" i="10"/>
  <c r="S98" i="10"/>
  <c r="S91" i="10"/>
  <c r="S256" i="10"/>
  <c r="AM3" i="9"/>
  <c r="O285" i="10"/>
  <c r="O91" i="10"/>
  <c r="AI3" i="9"/>
  <c r="O256" i="10"/>
  <c r="K227" i="10"/>
  <c r="K91" i="10"/>
  <c r="AE3" i="9"/>
  <c r="K256" i="10"/>
  <c r="G256" i="10"/>
  <c r="G91" i="10"/>
  <c r="AA3" i="9"/>
  <c r="P314" i="10"/>
  <c r="R178" i="10"/>
  <c r="R154" i="10"/>
  <c r="N129" i="10"/>
  <c r="N98" i="10"/>
  <c r="M203" i="10"/>
  <c r="Q178" i="10"/>
  <c r="Q154" i="10"/>
  <c r="M154" i="10"/>
  <c r="Q129" i="10"/>
  <c r="Q124" i="10"/>
  <c r="M124" i="10"/>
  <c r="Q92" i="10"/>
  <c r="M92" i="10"/>
  <c r="Q98" i="10"/>
  <c r="M98" i="10"/>
  <c r="Q39" i="12"/>
  <c r="M39" i="12"/>
  <c r="P34" i="12"/>
  <c r="N203" i="10"/>
  <c r="N154" i="10"/>
  <c r="R124" i="10"/>
  <c r="L38" i="12"/>
  <c r="N44" i="10"/>
  <c r="N69" i="10" s="1"/>
  <c r="Q203" i="10"/>
  <c r="M178" i="10"/>
  <c r="M129" i="10"/>
  <c r="P38" i="12"/>
  <c r="O83" i="9"/>
  <c r="R44" i="10"/>
  <c r="R69" i="10" s="1"/>
  <c r="M44" i="10"/>
  <c r="M69" i="10" s="1"/>
  <c r="Q227" i="10"/>
  <c r="S227" i="10"/>
  <c r="P203" i="10"/>
  <c r="L203" i="10"/>
  <c r="P178" i="10"/>
  <c r="L178" i="10"/>
  <c r="P154" i="10"/>
  <c r="L154" i="10"/>
  <c r="P129" i="10"/>
  <c r="L129" i="10"/>
  <c r="P124" i="10"/>
  <c r="L124" i="10"/>
  <c r="P92" i="10"/>
  <c r="L92" i="10"/>
  <c r="P98" i="10"/>
  <c r="L98" i="10"/>
  <c r="S314" i="10"/>
  <c r="O314" i="10"/>
  <c r="S285" i="10"/>
  <c r="L39" i="12"/>
  <c r="R203" i="10"/>
  <c r="N178" i="10"/>
  <c r="R129" i="10"/>
  <c r="N124" i="10"/>
  <c r="R98" i="10"/>
  <c r="N36" i="12"/>
  <c r="N40" i="12"/>
  <c r="Q44" i="10"/>
  <c r="Q69" i="10" s="1"/>
  <c r="M227" i="10"/>
  <c r="S203" i="10"/>
  <c r="O203" i="10"/>
  <c r="S178" i="10"/>
  <c r="O178" i="10"/>
  <c r="S154" i="10"/>
  <c r="O154" i="10"/>
  <c r="S129" i="10"/>
  <c r="O129" i="10"/>
  <c r="S124" i="10"/>
  <c r="O124" i="10"/>
  <c r="O92" i="10"/>
  <c r="O98" i="10"/>
  <c r="R314" i="10"/>
  <c r="N314" i="10"/>
  <c r="O39" i="12"/>
  <c r="T63" i="9"/>
  <c r="S44" i="10"/>
  <c r="S69" i="10" s="1"/>
  <c r="T263" i="9"/>
  <c r="P43" i="9"/>
  <c r="O227" i="10"/>
  <c r="O44" i="10"/>
  <c r="O69" i="10" s="1"/>
  <c r="R285" i="10"/>
  <c r="N285" i="10"/>
  <c r="P227" i="10"/>
  <c r="L227" i="10"/>
  <c r="P285" i="10"/>
  <c r="L285" i="10"/>
  <c r="L44" i="10"/>
  <c r="L69" i="10" s="1"/>
  <c r="T123" i="9"/>
  <c r="S163" i="9"/>
  <c r="P143" i="9"/>
  <c r="T183" i="9"/>
  <c r="M103" i="9"/>
  <c r="M323" i="9"/>
  <c r="M23" i="9"/>
  <c r="M123" i="9"/>
  <c r="Q23" i="9"/>
  <c r="Q43" i="9"/>
  <c r="R363" i="9"/>
  <c r="R283" i="9"/>
  <c r="R203" i="9"/>
  <c r="R343" i="9"/>
  <c r="R263" i="9"/>
  <c r="R323" i="9"/>
  <c r="R243" i="9"/>
  <c r="R143" i="9"/>
  <c r="R63" i="9"/>
  <c r="R223" i="9"/>
  <c r="R123" i="9"/>
  <c r="R43" i="9"/>
  <c r="R303" i="9"/>
  <c r="O343" i="9"/>
  <c r="O263" i="9"/>
  <c r="O183" i="9"/>
  <c r="O323" i="9"/>
  <c r="O243" i="9"/>
  <c r="O383" i="9"/>
  <c r="O303" i="9"/>
  <c r="O223" i="9"/>
  <c r="O203" i="9"/>
  <c r="O123" i="9"/>
  <c r="O43" i="9"/>
  <c r="O283" i="9"/>
  <c r="O103" i="9"/>
  <c r="N23" i="9"/>
  <c r="O63" i="9"/>
  <c r="R83" i="9"/>
  <c r="O363" i="9"/>
  <c r="P323" i="9"/>
  <c r="P243" i="9"/>
  <c r="P383" i="9"/>
  <c r="P303" i="9"/>
  <c r="P223" i="9"/>
  <c r="P363" i="9"/>
  <c r="P283" i="9"/>
  <c r="P203" i="9"/>
  <c r="P343" i="9"/>
  <c r="P103" i="9"/>
  <c r="P183" i="9"/>
  <c r="P163" i="9"/>
  <c r="P83" i="9"/>
  <c r="T323" i="9"/>
  <c r="T243" i="9"/>
  <c r="T383" i="9"/>
  <c r="T303" i="9"/>
  <c r="T223" i="9"/>
  <c r="T363" i="9"/>
  <c r="T283" i="9"/>
  <c r="T203" i="9"/>
  <c r="T103" i="9"/>
  <c r="T163" i="9"/>
  <c r="T83" i="9"/>
  <c r="O23" i="9"/>
  <c r="S23" i="9"/>
  <c r="T43" i="9"/>
  <c r="P63" i="9"/>
  <c r="S83" i="9"/>
  <c r="P123" i="9"/>
  <c r="T143" i="9"/>
  <c r="O163" i="9"/>
  <c r="T343" i="9"/>
  <c r="R383" i="9"/>
  <c r="N363" i="9"/>
  <c r="N283" i="9"/>
  <c r="N203" i="9"/>
  <c r="N343" i="9"/>
  <c r="N263" i="9"/>
  <c r="N323" i="9"/>
  <c r="N243" i="9"/>
  <c r="N383" i="9"/>
  <c r="N143" i="9"/>
  <c r="N63" i="9"/>
  <c r="N123" i="9"/>
  <c r="N43" i="9"/>
  <c r="R183" i="9"/>
  <c r="S343" i="9"/>
  <c r="S263" i="9"/>
  <c r="S183" i="9"/>
  <c r="S323" i="9"/>
  <c r="S243" i="9"/>
  <c r="S383" i="9"/>
  <c r="S303" i="9"/>
  <c r="S223" i="9"/>
  <c r="S283" i="9"/>
  <c r="S123" i="9"/>
  <c r="S43" i="9"/>
  <c r="S363" i="9"/>
  <c r="S103" i="9"/>
  <c r="R23" i="9"/>
  <c r="N103" i="9"/>
  <c r="S143" i="9"/>
  <c r="N223" i="9"/>
  <c r="M383" i="9"/>
  <c r="M303" i="9"/>
  <c r="M223" i="9"/>
  <c r="M363" i="9"/>
  <c r="M283" i="9"/>
  <c r="M203" i="9"/>
  <c r="M343" i="9"/>
  <c r="M263" i="9"/>
  <c r="M163" i="9"/>
  <c r="M83" i="9"/>
  <c r="M243" i="9"/>
  <c r="M143" i="9"/>
  <c r="M63" i="9"/>
  <c r="Q383" i="9"/>
  <c r="Q303" i="9"/>
  <c r="Q223" i="9"/>
  <c r="Q363" i="9"/>
  <c r="Q283" i="9"/>
  <c r="Q203" i="9"/>
  <c r="Q343" i="9"/>
  <c r="Q263" i="9"/>
  <c r="Q243" i="9"/>
  <c r="Q183" i="9"/>
  <c r="Q163" i="9"/>
  <c r="Q83" i="9"/>
  <c r="Q323" i="9"/>
  <c r="Q143" i="9"/>
  <c r="Q63" i="9"/>
  <c r="P23" i="9"/>
  <c r="T23" i="9"/>
  <c r="M43" i="9"/>
  <c r="S63" i="9"/>
  <c r="N83" i="9"/>
  <c r="R103" i="9"/>
  <c r="Q123" i="9"/>
  <c r="O143" i="9"/>
  <c r="R163" i="9"/>
  <c r="N183" i="9"/>
  <c r="P263" i="9"/>
  <c r="N303" i="9"/>
  <c r="O42" i="12"/>
  <c r="M34" i="12"/>
  <c r="Q34" i="12"/>
  <c r="O36" i="12"/>
  <c r="L37" i="12"/>
  <c r="P37" i="12"/>
  <c r="M38" i="12"/>
  <c r="Q38" i="12"/>
  <c r="O40" i="12"/>
  <c r="L42" i="12"/>
  <c r="P42" i="12"/>
  <c r="N34" i="12"/>
  <c r="R34" i="12"/>
  <c r="L36" i="12"/>
  <c r="P36" i="12"/>
  <c r="M37" i="12"/>
  <c r="Q37" i="12"/>
  <c r="N38" i="12"/>
  <c r="R38" i="12"/>
  <c r="L40" i="12"/>
  <c r="P40" i="12"/>
  <c r="M42" i="12"/>
  <c r="Q42" i="12"/>
  <c r="O37" i="12"/>
  <c r="O34" i="12"/>
  <c r="M36" i="12"/>
  <c r="Q36" i="12"/>
  <c r="N37" i="12"/>
  <c r="R37" i="12"/>
  <c r="E32" i="12"/>
  <c r="F32" i="12"/>
  <c r="G32" i="12"/>
  <c r="H32" i="12"/>
  <c r="I32" i="12"/>
  <c r="J32" i="12"/>
  <c r="K32" i="12"/>
  <c r="S32" i="12"/>
  <c r="E33" i="12"/>
  <c r="E35" i="12" s="1"/>
  <c r="F33" i="12"/>
  <c r="G33" i="12"/>
  <c r="H33" i="12"/>
  <c r="I33" i="12"/>
  <c r="I35" i="12" s="1"/>
  <c r="J33" i="12"/>
  <c r="J35" i="12" s="1"/>
  <c r="K33" i="12"/>
  <c r="K35" i="12" s="1"/>
  <c r="S33" i="12"/>
  <c r="S35" i="12" s="1"/>
  <c r="I37" i="12"/>
  <c r="S38" i="12"/>
  <c r="U20" i="10"/>
  <c r="U21" i="10"/>
  <c r="U22" i="10"/>
  <c r="U23" i="10"/>
  <c r="U24" i="10"/>
  <c r="U25" i="10"/>
  <c r="U26" i="10"/>
  <c r="U27" i="10"/>
  <c r="U28" i="10"/>
  <c r="U29" i="10"/>
  <c r="U30" i="10"/>
  <c r="U31" i="10"/>
  <c r="U32" i="10"/>
  <c r="U33" i="10"/>
  <c r="U34" i="10"/>
  <c r="U35" i="10"/>
  <c r="U36" i="10"/>
  <c r="U37" i="10"/>
  <c r="U38" i="10"/>
  <c r="C315" i="10"/>
  <c r="C317" i="10"/>
  <c r="C319" i="10"/>
  <c r="C320" i="10"/>
  <c r="C321" i="10"/>
  <c r="C322" i="10"/>
  <c r="C323" i="10"/>
  <c r="C324" i="10"/>
  <c r="C325" i="10"/>
  <c r="C326" i="10"/>
  <c r="C327" i="10"/>
  <c r="C328" i="10"/>
  <c r="C329" i="10"/>
  <c r="C330" i="10"/>
  <c r="C331" i="10"/>
  <c r="C332" i="10"/>
  <c r="C333" i="10"/>
  <c r="C334" i="10"/>
  <c r="C286" i="10"/>
  <c r="C288" i="10"/>
  <c r="C290" i="10"/>
  <c r="C291" i="10"/>
  <c r="C292" i="10"/>
  <c r="C293" i="10"/>
  <c r="C294" i="10"/>
  <c r="C295" i="10"/>
  <c r="C296" i="10"/>
  <c r="C297" i="10"/>
  <c r="C298" i="10"/>
  <c r="C299" i="10"/>
  <c r="C300" i="10"/>
  <c r="C301" i="10"/>
  <c r="C302" i="10"/>
  <c r="C303" i="10"/>
  <c r="C304" i="10"/>
  <c r="C305" i="10"/>
  <c r="B36" i="10"/>
  <c r="C216" i="10"/>
  <c r="C217" i="10"/>
  <c r="C218" i="10"/>
  <c r="C219" i="10"/>
  <c r="C220" i="10"/>
  <c r="C221" i="10"/>
  <c r="C222" i="10"/>
  <c r="C223" i="10"/>
  <c r="B33" i="10"/>
  <c r="C273" i="10"/>
  <c r="C272" i="10"/>
  <c r="C271" i="10"/>
  <c r="C270" i="10"/>
  <c r="C269" i="10"/>
  <c r="C268" i="10"/>
  <c r="B38" i="10"/>
  <c r="B37" i="10"/>
  <c r="B35" i="10"/>
  <c r="B34" i="10"/>
  <c r="D400" i="9"/>
  <c r="X398" i="9"/>
  <c r="U398" i="9"/>
  <c r="X397" i="9"/>
  <c r="U397" i="9"/>
  <c r="X396" i="9"/>
  <c r="U396" i="9"/>
  <c r="X395" i="9"/>
  <c r="U395" i="9"/>
  <c r="X394" i="9"/>
  <c r="U394" i="9"/>
  <c r="X393" i="9"/>
  <c r="U393" i="9"/>
  <c r="X392" i="9"/>
  <c r="U392" i="9"/>
  <c r="X391" i="9"/>
  <c r="U391" i="9"/>
  <c r="X390" i="9"/>
  <c r="U390" i="9"/>
  <c r="X389" i="9"/>
  <c r="U389" i="9"/>
  <c r="X388" i="9"/>
  <c r="U388" i="9"/>
  <c r="X387" i="9"/>
  <c r="U387" i="9"/>
  <c r="X386" i="9"/>
  <c r="U386" i="9"/>
  <c r="X385" i="9"/>
  <c r="U385" i="9"/>
  <c r="X384" i="9"/>
  <c r="U384" i="9"/>
  <c r="D380" i="9"/>
  <c r="X378" i="9"/>
  <c r="U378" i="9"/>
  <c r="X377" i="9"/>
  <c r="U377" i="9"/>
  <c r="X376" i="9"/>
  <c r="U376" i="9"/>
  <c r="X375" i="9"/>
  <c r="U375" i="9"/>
  <c r="X374" i="9"/>
  <c r="U374" i="9"/>
  <c r="X373" i="9"/>
  <c r="U373" i="9"/>
  <c r="X372" i="9"/>
  <c r="U372" i="9"/>
  <c r="X371" i="9"/>
  <c r="U371" i="9"/>
  <c r="X370" i="9"/>
  <c r="U370" i="9"/>
  <c r="X369" i="9"/>
  <c r="U369" i="9"/>
  <c r="X368" i="9"/>
  <c r="U368" i="9"/>
  <c r="X367" i="9"/>
  <c r="U367" i="9"/>
  <c r="X366" i="9"/>
  <c r="U366" i="9"/>
  <c r="X365" i="9"/>
  <c r="U365" i="9"/>
  <c r="X364" i="9"/>
  <c r="U364" i="9"/>
  <c r="D360" i="9"/>
  <c r="X358" i="9"/>
  <c r="U358" i="9"/>
  <c r="X357" i="9"/>
  <c r="U357" i="9"/>
  <c r="X356" i="9"/>
  <c r="U356" i="9"/>
  <c r="X355" i="9"/>
  <c r="U355" i="9"/>
  <c r="X354" i="9"/>
  <c r="U354" i="9"/>
  <c r="X353" i="9"/>
  <c r="U353" i="9"/>
  <c r="X352" i="9"/>
  <c r="U352" i="9"/>
  <c r="X351" i="9"/>
  <c r="U351" i="9"/>
  <c r="X350" i="9"/>
  <c r="U350" i="9"/>
  <c r="X349" i="9"/>
  <c r="U349" i="9"/>
  <c r="X348" i="9"/>
  <c r="U348" i="9"/>
  <c r="X347" i="9"/>
  <c r="U347" i="9"/>
  <c r="X346" i="9"/>
  <c r="U346" i="9"/>
  <c r="X345" i="9"/>
  <c r="U345" i="9"/>
  <c r="X344" i="9"/>
  <c r="U344" i="9"/>
  <c r="D340" i="9"/>
  <c r="X338" i="9"/>
  <c r="U338" i="9"/>
  <c r="X337" i="9"/>
  <c r="U337" i="9"/>
  <c r="X336" i="9"/>
  <c r="U336" i="9"/>
  <c r="X335" i="9"/>
  <c r="U335" i="9"/>
  <c r="X334" i="9"/>
  <c r="U334" i="9"/>
  <c r="X333" i="9"/>
  <c r="U333" i="9"/>
  <c r="X332" i="9"/>
  <c r="U332" i="9"/>
  <c r="X331" i="9"/>
  <c r="U331" i="9"/>
  <c r="X330" i="9"/>
  <c r="U330" i="9"/>
  <c r="X329" i="9"/>
  <c r="U329" i="9"/>
  <c r="X328" i="9"/>
  <c r="U328" i="9"/>
  <c r="X327" i="9"/>
  <c r="U327" i="9"/>
  <c r="X326" i="9"/>
  <c r="U326" i="9"/>
  <c r="X325" i="9"/>
  <c r="U325" i="9"/>
  <c r="X324" i="9"/>
  <c r="U324" i="9"/>
  <c r="D320" i="9"/>
  <c r="L321" i="9" s="1"/>
  <c r="K243" i="10" s="1"/>
  <c r="X318" i="9"/>
  <c r="U318" i="9"/>
  <c r="X317" i="9"/>
  <c r="U317" i="9"/>
  <c r="X316" i="9"/>
  <c r="U316" i="9"/>
  <c r="X315" i="9"/>
  <c r="U315" i="9"/>
  <c r="X314" i="9"/>
  <c r="U314" i="9"/>
  <c r="X313" i="9"/>
  <c r="U313" i="9"/>
  <c r="X312" i="9"/>
  <c r="U312" i="9"/>
  <c r="X311" i="9"/>
  <c r="U311" i="9"/>
  <c r="X310" i="9"/>
  <c r="U310" i="9"/>
  <c r="X309" i="9"/>
  <c r="U309" i="9"/>
  <c r="X308" i="9"/>
  <c r="U308" i="9"/>
  <c r="X307" i="9"/>
  <c r="U307" i="9"/>
  <c r="X306" i="9"/>
  <c r="U306" i="9"/>
  <c r="X305" i="9"/>
  <c r="U305" i="9"/>
  <c r="X304" i="9"/>
  <c r="U304" i="9"/>
  <c r="D300" i="9"/>
  <c r="X298" i="9"/>
  <c r="U298" i="9"/>
  <c r="X297" i="9"/>
  <c r="U297" i="9"/>
  <c r="X296" i="9"/>
  <c r="U296" i="9"/>
  <c r="X295" i="9"/>
  <c r="U295" i="9"/>
  <c r="X294" i="9"/>
  <c r="U294" i="9"/>
  <c r="X293" i="9"/>
  <c r="U293" i="9"/>
  <c r="X292" i="9"/>
  <c r="U292" i="9"/>
  <c r="X291" i="9"/>
  <c r="U291" i="9"/>
  <c r="X290" i="9"/>
  <c r="U290" i="9"/>
  <c r="X289" i="9"/>
  <c r="U289" i="9"/>
  <c r="X288" i="9"/>
  <c r="U288" i="9"/>
  <c r="X287" i="9"/>
  <c r="U287" i="9"/>
  <c r="X286" i="9"/>
  <c r="U286" i="9"/>
  <c r="X285" i="9"/>
  <c r="U285" i="9"/>
  <c r="X284" i="9"/>
  <c r="U284" i="9"/>
  <c r="F383" i="9"/>
  <c r="G363" i="9"/>
  <c r="H303" i="9"/>
  <c r="H285" i="10"/>
  <c r="J383" i="9"/>
  <c r="K363" i="9"/>
  <c r="L303" i="9"/>
  <c r="E3" i="9"/>
  <c r="D87" i="10" s="1"/>
  <c r="F285" i="10"/>
  <c r="F11" i="12"/>
  <c r="J9" i="12"/>
  <c r="I9" i="12"/>
  <c r="C206" i="10"/>
  <c r="C208" i="10"/>
  <c r="C209" i="10"/>
  <c r="C210" i="10"/>
  <c r="C211" i="10"/>
  <c r="C212" i="10"/>
  <c r="C213" i="10"/>
  <c r="C214" i="10"/>
  <c r="C215" i="10"/>
  <c r="C204" i="10"/>
  <c r="G54" i="12" l="1"/>
  <c r="K54" i="12"/>
  <c r="O54" i="12"/>
  <c r="S54" i="12"/>
  <c r="H54" i="12"/>
  <c r="L54" i="12"/>
  <c r="P54" i="12"/>
  <c r="D54" i="12"/>
  <c r="E54" i="12"/>
  <c r="E56" i="12" s="1"/>
  <c r="I54" i="12"/>
  <c r="M54" i="12"/>
  <c r="Q54" i="12"/>
  <c r="F54" i="12"/>
  <c r="F56" i="12" s="1"/>
  <c r="J54" i="12"/>
  <c r="J56" i="12" s="1"/>
  <c r="N54" i="12"/>
  <c r="N56" i="12" s="1"/>
  <c r="R54" i="12"/>
  <c r="R56" i="12" s="1"/>
  <c r="R58" i="12" s="1"/>
  <c r="I38" i="12"/>
  <c r="K42" i="12"/>
  <c r="F58" i="12"/>
  <c r="A177" i="10"/>
  <c r="A202" i="10" s="1"/>
  <c r="A226" i="10" s="1"/>
  <c r="H35" i="12"/>
  <c r="F92" i="10"/>
  <c r="F35" i="12"/>
  <c r="G35" i="12"/>
  <c r="D92" i="10"/>
  <c r="E300" i="9"/>
  <c r="E360" i="9"/>
  <c r="E380" i="9"/>
  <c r="E320" i="9"/>
  <c r="E321" i="9" s="1"/>
  <c r="D243" i="10" s="1"/>
  <c r="E400" i="9"/>
  <c r="E401" i="9" s="1"/>
  <c r="D247" i="10" s="1"/>
  <c r="E340" i="9"/>
  <c r="E341" i="9" s="1"/>
  <c r="D244" i="10" s="1"/>
  <c r="D285" i="10"/>
  <c r="D91" i="10"/>
  <c r="D256" i="10"/>
  <c r="K272" i="10"/>
  <c r="B334" i="10"/>
  <c r="B276" i="10"/>
  <c r="B61" i="10"/>
  <c r="B273" i="10"/>
  <c r="B62" i="10"/>
  <c r="B274" i="10"/>
  <c r="B145" i="10"/>
  <c r="B272" i="10"/>
  <c r="B63" i="10"/>
  <c r="B275" i="10"/>
  <c r="B59" i="10"/>
  <c r="B271" i="10"/>
  <c r="B43" i="10"/>
  <c r="U43" i="10" s="1"/>
  <c r="B91" i="10"/>
  <c r="V91" i="10" s="1"/>
  <c r="K34" i="12"/>
  <c r="K39" i="12"/>
  <c r="G37" i="12"/>
  <c r="G38" i="12" s="1"/>
  <c r="J34" i="12"/>
  <c r="J39" i="12"/>
  <c r="K36" i="12"/>
  <c r="E58" i="12"/>
  <c r="I39" i="12"/>
  <c r="G34" i="12"/>
  <c r="G36" i="12" s="1"/>
  <c r="G39" i="12" s="1"/>
  <c r="S39" i="12"/>
  <c r="S92" i="10"/>
  <c r="E37" i="12"/>
  <c r="E38" i="12" s="1"/>
  <c r="E92" i="10"/>
  <c r="N361" i="9"/>
  <c r="M245" i="10" s="1"/>
  <c r="O301" i="9"/>
  <c r="N381" i="9"/>
  <c r="M246" i="10" s="1"/>
  <c r="M301" i="9"/>
  <c r="O321" i="9"/>
  <c r="N401" i="9"/>
  <c r="M247" i="10" s="1"/>
  <c r="M321" i="9"/>
  <c r="L243" i="10" s="1"/>
  <c r="O341" i="9"/>
  <c r="N244" i="10" s="1"/>
  <c r="B305" i="10"/>
  <c r="B170" i="10"/>
  <c r="B219" i="10"/>
  <c r="B146" i="10"/>
  <c r="B244" i="10"/>
  <c r="B64" i="10"/>
  <c r="K314" i="10"/>
  <c r="R341" i="9"/>
  <c r="Q244" i="10" s="1"/>
  <c r="L341" i="9"/>
  <c r="K244" i="10" s="1"/>
  <c r="R361" i="9"/>
  <c r="L361" i="9"/>
  <c r="K245" i="10" s="1"/>
  <c r="B194" i="10"/>
  <c r="B220" i="10"/>
  <c r="B247" i="10"/>
  <c r="B330" i="10"/>
  <c r="B171" i="10"/>
  <c r="B149" i="10"/>
  <c r="N301" i="9"/>
  <c r="G321" i="9"/>
  <c r="F243" i="10" s="1"/>
  <c r="M341" i="9"/>
  <c r="L244" i="10" s="1"/>
  <c r="M361" i="9"/>
  <c r="F361" i="9"/>
  <c r="E245" i="10" s="1"/>
  <c r="J361" i="9"/>
  <c r="I245" i="10" s="1"/>
  <c r="B195" i="10"/>
  <c r="B223" i="10"/>
  <c r="B301" i="10"/>
  <c r="B331" i="10"/>
  <c r="B174" i="10"/>
  <c r="B60" i="10"/>
  <c r="N321" i="9"/>
  <c r="B198" i="10"/>
  <c r="B243" i="10"/>
  <c r="B302" i="10"/>
  <c r="H301" i="9"/>
  <c r="G242" i="10" s="1"/>
  <c r="S301" i="9"/>
  <c r="H321" i="9"/>
  <c r="G243" i="10" s="1"/>
  <c r="S321" i="9"/>
  <c r="J381" i="9"/>
  <c r="I246" i="10" s="1"/>
  <c r="J401" i="9"/>
  <c r="I247" i="10" s="1"/>
  <c r="P321" i="9"/>
  <c r="H361" i="9"/>
  <c r="G245" i="10" s="1"/>
  <c r="S361" i="9"/>
  <c r="M381" i="9"/>
  <c r="L246" i="10" s="1"/>
  <c r="H381" i="9"/>
  <c r="G246" i="10" s="1"/>
  <c r="S381" i="9"/>
  <c r="M401" i="9"/>
  <c r="H401" i="9"/>
  <c r="G247" i="10" s="1"/>
  <c r="S401" i="9"/>
  <c r="B196" i="10"/>
  <c r="B221" i="10"/>
  <c r="B245" i="10"/>
  <c r="B303" i="10"/>
  <c r="B332" i="10"/>
  <c r="B172" i="10"/>
  <c r="B147" i="10"/>
  <c r="O401" i="9"/>
  <c r="O381" i="9"/>
  <c r="F381" i="9"/>
  <c r="E246" i="10" s="1"/>
  <c r="Q381" i="9"/>
  <c r="F401" i="9"/>
  <c r="E247" i="10" s="1"/>
  <c r="Q401" i="9"/>
  <c r="K285" i="10"/>
  <c r="E301" i="9"/>
  <c r="D242" i="10" s="1"/>
  <c r="P301" i="9"/>
  <c r="I301" i="9"/>
  <c r="H242" i="10" s="1"/>
  <c r="T301" i="9"/>
  <c r="S242" i="10" s="1"/>
  <c r="I321" i="9"/>
  <c r="H243" i="10" s="1"/>
  <c r="T321" i="9"/>
  <c r="S243" i="10" s="1"/>
  <c r="H341" i="9"/>
  <c r="G244" i="10" s="1"/>
  <c r="S341" i="9"/>
  <c r="R381" i="9"/>
  <c r="L381" i="9"/>
  <c r="K246" i="10" s="1"/>
  <c r="R401" i="9"/>
  <c r="L401" i="9"/>
  <c r="K247" i="10" s="1"/>
  <c r="F301" i="9"/>
  <c r="E242" i="10" s="1"/>
  <c r="Q301" i="9"/>
  <c r="P242" i="10" s="1"/>
  <c r="J301" i="9"/>
  <c r="I242" i="10" s="1"/>
  <c r="F321" i="9"/>
  <c r="E243" i="10" s="1"/>
  <c r="Q321" i="9"/>
  <c r="P243" i="10" s="1"/>
  <c r="J321" i="9"/>
  <c r="I243" i="10" s="1"/>
  <c r="P341" i="9"/>
  <c r="I341" i="9"/>
  <c r="H244" i="10" s="1"/>
  <c r="T341" i="9"/>
  <c r="S244" i="10" s="1"/>
  <c r="K341" i="9"/>
  <c r="J244" i="10" s="1"/>
  <c r="G341" i="9"/>
  <c r="F244" i="10" s="1"/>
  <c r="E361" i="9"/>
  <c r="D245" i="10" s="1"/>
  <c r="P361" i="9"/>
  <c r="I361" i="9"/>
  <c r="H245" i="10" s="1"/>
  <c r="T361" i="9"/>
  <c r="S245" i="10" s="1"/>
  <c r="G361" i="9"/>
  <c r="F245" i="10" s="1"/>
  <c r="G301" i="9"/>
  <c r="F242" i="10" s="1"/>
  <c r="R301" i="9"/>
  <c r="L301" i="9"/>
  <c r="K242" i="10" s="1"/>
  <c r="R321" i="9"/>
  <c r="Q243" i="10" s="1"/>
  <c r="F341" i="9"/>
  <c r="E244" i="10" s="1"/>
  <c r="Q341" i="9"/>
  <c r="J341" i="9"/>
  <c r="I244" i="10" s="1"/>
  <c r="Q361" i="9"/>
  <c r="E381" i="9"/>
  <c r="D246" i="10" s="1"/>
  <c r="P381" i="9"/>
  <c r="I381" i="9"/>
  <c r="H246" i="10" s="1"/>
  <c r="T381" i="9"/>
  <c r="S246" i="10" s="1"/>
  <c r="K381" i="9"/>
  <c r="J246" i="10" s="1"/>
  <c r="G381" i="9"/>
  <c r="F246" i="10" s="1"/>
  <c r="P401" i="9"/>
  <c r="O247" i="10" s="1"/>
  <c r="I401" i="9"/>
  <c r="H247" i="10" s="1"/>
  <c r="T401" i="9"/>
  <c r="S247" i="10" s="1"/>
  <c r="K401" i="9"/>
  <c r="J247" i="10" s="1"/>
  <c r="G401" i="9"/>
  <c r="F247" i="10" s="1"/>
  <c r="B193" i="10"/>
  <c r="B197" i="10"/>
  <c r="B218" i="10"/>
  <c r="B222" i="10"/>
  <c r="B242" i="10"/>
  <c r="B246" i="10"/>
  <c r="B300" i="10"/>
  <c r="B304" i="10"/>
  <c r="B329" i="10"/>
  <c r="B333" i="10"/>
  <c r="B169" i="10"/>
  <c r="B173" i="10"/>
  <c r="B144" i="10"/>
  <c r="B148" i="10"/>
  <c r="O361" i="9"/>
  <c r="N341" i="9"/>
  <c r="E314" i="10"/>
  <c r="E34" i="12"/>
  <c r="E36" i="12" s="1"/>
  <c r="I34" i="12"/>
  <c r="I36" i="12"/>
  <c r="J285" i="10"/>
  <c r="G383" i="9"/>
  <c r="J314" i="10"/>
  <c r="I285" i="10"/>
  <c r="S36" i="12"/>
  <c r="S34" i="12"/>
  <c r="S37" i="12"/>
  <c r="H34" i="12"/>
  <c r="H36" i="12" s="1"/>
  <c r="H37" i="12"/>
  <c r="H38" i="12" s="1"/>
  <c r="F98" i="10"/>
  <c r="J36" i="12"/>
  <c r="K37" i="12"/>
  <c r="F34" i="12"/>
  <c r="F36" i="12" s="1"/>
  <c r="J37" i="12"/>
  <c r="F37" i="12"/>
  <c r="F38" i="12" s="1"/>
  <c r="J42" i="12"/>
  <c r="I92" i="10"/>
  <c r="K38" i="12"/>
  <c r="J38" i="12"/>
  <c r="G285" i="10"/>
  <c r="I40" i="12"/>
  <c r="K383" i="9"/>
  <c r="F314" i="10"/>
  <c r="G323" i="9"/>
  <c r="H363" i="9"/>
  <c r="J98" i="10"/>
  <c r="L363" i="9"/>
  <c r="G314" i="10"/>
  <c r="I303" i="9"/>
  <c r="K323" i="9"/>
  <c r="F283" i="9"/>
  <c r="E285" i="10"/>
  <c r="G98" i="10"/>
  <c r="K98" i="10"/>
  <c r="G283" i="9"/>
  <c r="K283" i="9"/>
  <c r="F303" i="9"/>
  <c r="J303" i="9"/>
  <c r="H323" i="9"/>
  <c r="L323" i="9"/>
  <c r="G343" i="9"/>
  <c r="K343" i="9"/>
  <c r="E363" i="9"/>
  <c r="I363" i="9"/>
  <c r="H383" i="9"/>
  <c r="L383" i="9"/>
  <c r="J283" i="9"/>
  <c r="E303" i="9"/>
  <c r="J343" i="9"/>
  <c r="D98" i="10"/>
  <c r="H98" i="10"/>
  <c r="H283" i="9"/>
  <c r="L283" i="9"/>
  <c r="G303" i="9"/>
  <c r="K303" i="9"/>
  <c r="E323" i="9"/>
  <c r="I323" i="9"/>
  <c r="H343" i="9"/>
  <c r="L343" i="9"/>
  <c r="F363" i="9"/>
  <c r="J363" i="9"/>
  <c r="E383" i="9"/>
  <c r="I383" i="9"/>
  <c r="F343" i="9"/>
  <c r="I314" i="10"/>
  <c r="E98" i="10"/>
  <c r="I98" i="10"/>
  <c r="E283" i="9"/>
  <c r="I283" i="9"/>
  <c r="F323" i="9"/>
  <c r="J323" i="9"/>
  <c r="E343" i="9"/>
  <c r="I343" i="9"/>
  <c r="K361" i="9"/>
  <c r="J245" i="10" s="1"/>
  <c r="K321" i="9"/>
  <c r="J243" i="10" s="1"/>
  <c r="K301" i="9"/>
  <c r="J242" i="10" s="1"/>
  <c r="H314" i="10"/>
  <c r="D314" i="10"/>
  <c r="H92" i="10"/>
  <c r="S42" i="12"/>
  <c r="K92" i="10"/>
  <c r="G92" i="10"/>
  <c r="J92" i="10"/>
  <c r="K40" i="12"/>
  <c r="I42" i="12"/>
  <c r="J40" i="12"/>
  <c r="S40" i="12"/>
  <c r="C49" i="10"/>
  <c r="C258" i="10" s="1"/>
  <c r="C50" i="10"/>
  <c r="C259" i="10" s="1"/>
  <c r="C51" i="10"/>
  <c r="C260" i="10" s="1"/>
  <c r="C52" i="10"/>
  <c r="C261" i="10" s="1"/>
  <c r="C53" i="10"/>
  <c r="C262" i="10" s="1"/>
  <c r="C54" i="10"/>
  <c r="C263" i="10" s="1"/>
  <c r="C264" i="10"/>
  <c r="C265" i="10"/>
  <c r="C266" i="10"/>
  <c r="C267" i="10"/>
  <c r="B32" i="10"/>
  <c r="B270" i="10" s="1"/>
  <c r="B31" i="10"/>
  <c r="B269" i="10" s="1"/>
  <c r="B30" i="10"/>
  <c r="B268" i="10" s="1"/>
  <c r="B29" i="10"/>
  <c r="B267" i="10" s="1"/>
  <c r="B28" i="10"/>
  <c r="B266" i="10" s="1"/>
  <c r="B27" i="10"/>
  <c r="B265" i="10" s="1"/>
  <c r="B26" i="10"/>
  <c r="B264" i="10" s="1"/>
  <c r="B25" i="10"/>
  <c r="B263" i="10" s="1"/>
  <c r="B24" i="10"/>
  <c r="B262" i="10" s="1"/>
  <c r="B23" i="10"/>
  <c r="B261" i="10" s="1"/>
  <c r="B22" i="10"/>
  <c r="B260" i="10" s="1"/>
  <c r="B21" i="10"/>
  <c r="B259" i="10" s="1"/>
  <c r="B20" i="10"/>
  <c r="B258" i="10" s="1"/>
  <c r="B19" i="10"/>
  <c r="B257" i="10" s="1"/>
  <c r="C6" i="8"/>
  <c r="Q56" i="12" l="1"/>
  <c r="Q58" i="12" s="1"/>
  <c r="R59" i="12"/>
  <c r="Q9" i="17"/>
  <c r="S56" i="12"/>
  <c r="S58" i="12" s="1"/>
  <c r="J58" i="12"/>
  <c r="I56" i="12"/>
  <c r="I58" i="12" s="1"/>
  <c r="L56" i="12"/>
  <c r="L58" i="12"/>
  <c r="K56" i="12"/>
  <c r="K58" i="12" s="1"/>
  <c r="F59" i="12"/>
  <c r="E9" i="17"/>
  <c r="N58" i="12"/>
  <c r="M56" i="12"/>
  <c r="M58" i="12"/>
  <c r="P56" i="12"/>
  <c r="P58" i="12" s="1"/>
  <c r="O56" i="12"/>
  <c r="O58" i="12"/>
  <c r="E59" i="12"/>
  <c r="D9" i="17"/>
  <c r="H56" i="12"/>
  <c r="H58" i="12"/>
  <c r="G56" i="12"/>
  <c r="G58" i="12"/>
  <c r="A255" i="10"/>
  <c r="A284" i="10" s="1"/>
  <c r="A313" i="10" s="1"/>
  <c r="H39" i="12"/>
  <c r="G40" i="12"/>
  <c r="G42" i="12"/>
  <c r="S274" i="10"/>
  <c r="S276" i="10"/>
  <c r="S273" i="10"/>
  <c r="S272" i="10"/>
  <c r="S271" i="10"/>
  <c r="S275" i="10"/>
  <c r="J271" i="10"/>
  <c r="D272" i="10"/>
  <c r="F304" i="10"/>
  <c r="F333" i="10" s="1"/>
  <c r="F275" i="10"/>
  <c r="H274" i="10"/>
  <c r="J273" i="10"/>
  <c r="I271" i="10"/>
  <c r="G273" i="10"/>
  <c r="H271" i="10"/>
  <c r="G274" i="10"/>
  <c r="I275" i="10"/>
  <c r="G271" i="10"/>
  <c r="E274" i="10"/>
  <c r="E303" i="10"/>
  <c r="E332" i="10" s="1"/>
  <c r="M276" i="10"/>
  <c r="J272" i="10"/>
  <c r="D271" i="10"/>
  <c r="H276" i="10"/>
  <c r="J275" i="10"/>
  <c r="E273" i="10"/>
  <c r="E302" i="10"/>
  <c r="E331" i="10" s="1"/>
  <c r="F300" i="10"/>
  <c r="F329" i="10" s="1"/>
  <c r="F271" i="10"/>
  <c r="I272" i="10"/>
  <c r="P271" i="10"/>
  <c r="K275" i="10"/>
  <c r="E276" i="10"/>
  <c r="E305" i="10"/>
  <c r="E334" i="10" s="1"/>
  <c r="G275" i="10"/>
  <c r="K273" i="10"/>
  <c r="M274" i="10"/>
  <c r="J274" i="10"/>
  <c r="D275" i="10"/>
  <c r="F305" i="10"/>
  <c r="F334" i="10" s="1"/>
  <c r="F276" i="10"/>
  <c r="O276" i="10"/>
  <c r="Q272" i="10"/>
  <c r="F303" i="10"/>
  <c r="F332" i="10" s="1"/>
  <c r="F274" i="10"/>
  <c r="D274" i="10"/>
  <c r="H273" i="10"/>
  <c r="P272" i="10"/>
  <c r="E300" i="10"/>
  <c r="E329" i="10" s="1"/>
  <c r="E271" i="10"/>
  <c r="H272" i="10"/>
  <c r="G276" i="10"/>
  <c r="L275" i="10"/>
  <c r="G272" i="10"/>
  <c r="L273" i="10"/>
  <c r="Q273" i="10"/>
  <c r="N273" i="10"/>
  <c r="D273" i="10"/>
  <c r="J276" i="10"/>
  <c r="D276" i="10"/>
  <c r="H275" i="10"/>
  <c r="I273" i="10"/>
  <c r="K271" i="10"/>
  <c r="F302" i="10"/>
  <c r="F331" i="10" s="1"/>
  <c r="F273" i="10"/>
  <c r="E301" i="10"/>
  <c r="E330" i="10" s="1"/>
  <c r="E272" i="10"/>
  <c r="K276" i="10"/>
  <c r="E275" i="10"/>
  <c r="E304" i="10"/>
  <c r="E333" i="10" s="1"/>
  <c r="I276" i="10"/>
  <c r="I274" i="10"/>
  <c r="F301" i="10"/>
  <c r="F330" i="10" s="1"/>
  <c r="F272" i="10"/>
  <c r="K274" i="10"/>
  <c r="L272" i="10"/>
  <c r="M275" i="10"/>
  <c r="F39" i="12"/>
  <c r="F42" i="12" s="1"/>
  <c r="E39" i="12"/>
  <c r="L247" i="10"/>
  <c r="Q247" i="10"/>
  <c r="P247" i="10"/>
  <c r="N247" i="10"/>
  <c r="R247" i="10"/>
  <c r="Q246" i="10"/>
  <c r="P246" i="10"/>
  <c r="O246" i="10"/>
  <c r="N246" i="10"/>
  <c r="R246" i="10"/>
  <c r="R245" i="10"/>
  <c r="Q245" i="10"/>
  <c r="P245" i="10"/>
  <c r="O245" i="10"/>
  <c r="L245" i="10"/>
  <c r="N245" i="10"/>
  <c r="M244" i="10"/>
  <c r="P244" i="10"/>
  <c r="O244" i="10"/>
  <c r="R244" i="10"/>
  <c r="M243" i="10"/>
  <c r="N243" i="10"/>
  <c r="O243" i="10"/>
  <c r="R243" i="10"/>
  <c r="O242" i="10"/>
  <c r="L242" i="10"/>
  <c r="N242" i="10"/>
  <c r="Q242" i="10"/>
  <c r="R242" i="10"/>
  <c r="M242" i="10"/>
  <c r="B47" i="10"/>
  <c r="B132" i="10"/>
  <c r="B157" i="10"/>
  <c r="B317" i="10"/>
  <c r="B288" i="10"/>
  <c r="B230" i="10"/>
  <c r="B206" i="10"/>
  <c r="B181" i="10"/>
  <c r="B55" i="10"/>
  <c r="B140" i="10"/>
  <c r="B165" i="10"/>
  <c r="B325" i="10"/>
  <c r="B296" i="10"/>
  <c r="B238" i="10"/>
  <c r="B214" i="10"/>
  <c r="B189" i="10"/>
  <c r="B48" i="10"/>
  <c r="B158" i="10"/>
  <c r="B289" i="10"/>
  <c r="B182" i="10"/>
  <c r="B133" i="10"/>
  <c r="B318" i="10"/>
  <c r="B231" i="10"/>
  <c r="B207" i="10"/>
  <c r="B137" i="10"/>
  <c r="B322" i="10"/>
  <c r="B235" i="10"/>
  <c r="B211" i="10"/>
  <c r="B52" i="10"/>
  <c r="B162" i="10"/>
  <c r="B293" i="10"/>
  <c r="B186" i="10"/>
  <c r="B56" i="10"/>
  <c r="B166" i="10"/>
  <c r="B297" i="10"/>
  <c r="B215" i="10"/>
  <c r="B190" i="10"/>
  <c r="B141" i="10"/>
  <c r="B326" i="10"/>
  <c r="B239" i="10"/>
  <c r="B46" i="10"/>
  <c r="B131" i="10"/>
  <c r="B156" i="10"/>
  <c r="B316" i="10"/>
  <c r="B287" i="10"/>
  <c r="B229" i="10"/>
  <c r="B205" i="10"/>
  <c r="B180" i="10"/>
  <c r="B50" i="10"/>
  <c r="B135" i="10"/>
  <c r="B160" i="10"/>
  <c r="B320" i="10"/>
  <c r="B291" i="10"/>
  <c r="B233" i="10"/>
  <c r="B209" i="10"/>
  <c r="B184" i="10"/>
  <c r="B54" i="10"/>
  <c r="B139" i="10"/>
  <c r="B164" i="10"/>
  <c r="B324" i="10"/>
  <c r="B295" i="10"/>
  <c r="B237" i="10"/>
  <c r="B213" i="10"/>
  <c r="B188" i="10"/>
  <c r="B58" i="10"/>
  <c r="B143" i="10"/>
  <c r="B168" i="10"/>
  <c r="B328" i="10"/>
  <c r="B299" i="10"/>
  <c r="B241" i="10"/>
  <c r="B217" i="10"/>
  <c r="B192" i="10"/>
  <c r="B51" i="10"/>
  <c r="B136" i="10"/>
  <c r="B161" i="10"/>
  <c r="B321" i="10"/>
  <c r="B292" i="10"/>
  <c r="B234" i="10"/>
  <c r="B210" i="10"/>
  <c r="B185" i="10"/>
  <c r="B45" i="10"/>
  <c r="B130" i="10"/>
  <c r="B155" i="10"/>
  <c r="B315" i="10"/>
  <c r="B286" i="10"/>
  <c r="B228" i="10"/>
  <c r="B204" i="10"/>
  <c r="B179" i="10"/>
  <c r="B49" i="10"/>
  <c r="B134" i="10"/>
  <c r="B159" i="10"/>
  <c r="B319" i="10"/>
  <c r="B290" i="10"/>
  <c r="B232" i="10"/>
  <c r="B208" i="10"/>
  <c r="B183" i="10"/>
  <c r="B53" i="10"/>
  <c r="B138" i="10"/>
  <c r="B163" i="10"/>
  <c r="B323" i="10"/>
  <c r="B294" i="10"/>
  <c r="B236" i="10"/>
  <c r="B212" i="10"/>
  <c r="B187" i="10"/>
  <c r="B57" i="10"/>
  <c r="B142" i="10"/>
  <c r="B167" i="10"/>
  <c r="B327" i="10"/>
  <c r="B298" i="10"/>
  <c r="B240" i="10"/>
  <c r="B216" i="10"/>
  <c r="B191" i="10"/>
  <c r="D56" i="12"/>
  <c r="D58" i="12" s="1"/>
  <c r="E42" i="12"/>
  <c r="C9" i="17" l="1"/>
  <c r="D59" i="12"/>
  <c r="S59" i="12"/>
  <c r="R9" i="17"/>
  <c r="P59" i="12"/>
  <c r="P304" i="10" s="1"/>
  <c r="O9" i="17"/>
  <c r="I59" i="12"/>
  <c r="H9" i="17"/>
  <c r="K59" i="12"/>
  <c r="J9" i="17"/>
  <c r="Q59" i="12"/>
  <c r="P9" i="17"/>
  <c r="H59" i="12"/>
  <c r="G9" i="17"/>
  <c r="O59" i="12"/>
  <c r="O305" i="10" s="1"/>
  <c r="N9" i="17"/>
  <c r="M59" i="12"/>
  <c r="M302" i="10" s="1"/>
  <c r="L9" i="17"/>
  <c r="L59" i="12"/>
  <c r="K9" i="17"/>
  <c r="J59" i="12"/>
  <c r="I9" i="17"/>
  <c r="G59" i="12"/>
  <c r="F9" i="17"/>
  <c r="N59" i="12"/>
  <c r="N302" i="10" s="1"/>
  <c r="N331" i="10" s="1"/>
  <c r="N61" i="10" s="1"/>
  <c r="N146" i="10" s="1"/>
  <c r="M9" i="17"/>
  <c r="O334" i="10"/>
  <c r="O64" i="10" s="1"/>
  <c r="O149" i="10" s="1"/>
  <c r="H40" i="12"/>
  <c r="H42" i="12"/>
  <c r="B98" i="10"/>
  <c r="V98" i="10" s="1"/>
  <c r="B128" i="10"/>
  <c r="R300" i="10"/>
  <c r="R271" i="10"/>
  <c r="M272" i="10"/>
  <c r="P274" i="10"/>
  <c r="N275" i="10"/>
  <c r="L305" i="10"/>
  <c r="L276" i="10"/>
  <c r="Q271" i="10"/>
  <c r="Q300" i="10"/>
  <c r="R302" i="10"/>
  <c r="R273" i="10"/>
  <c r="N274" i="10"/>
  <c r="O304" i="10"/>
  <c r="O275" i="10"/>
  <c r="N276" i="10"/>
  <c r="N271" i="10"/>
  <c r="O301" i="10"/>
  <c r="O272" i="10"/>
  <c r="O302" i="10"/>
  <c r="O273" i="10"/>
  <c r="L303" i="10"/>
  <c r="L274" i="10"/>
  <c r="R303" i="10"/>
  <c r="R274" i="10"/>
  <c r="P275" i="10"/>
  <c r="P276" i="10"/>
  <c r="O300" i="10"/>
  <c r="O271" i="10"/>
  <c r="M273" i="10"/>
  <c r="R305" i="10"/>
  <c r="R276" i="10"/>
  <c r="R301" i="10"/>
  <c r="R272" i="10"/>
  <c r="Q274" i="10"/>
  <c r="Q303" i="10"/>
  <c r="M300" i="10"/>
  <c r="M329" i="10" s="1"/>
  <c r="M59" i="10" s="1"/>
  <c r="M271" i="10"/>
  <c r="L300" i="10"/>
  <c r="L271" i="10"/>
  <c r="N301" i="10"/>
  <c r="N272" i="10"/>
  <c r="P273" i="10"/>
  <c r="O303" i="10"/>
  <c r="O274" i="10"/>
  <c r="R304" i="10"/>
  <c r="R275" i="10"/>
  <c r="Q275" i="10"/>
  <c r="Q304" i="10"/>
  <c r="Q276" i="10"/>
  <c r="Q305" i="10"/>
  <c r="AA242" i="10"/>
  <c r="AB242" i="10" s="1"/>
  <c r="AA246" i="10"/>
  <c r="AB246" i="10" s="1"/>
  <c r="AA245" i="10"/>
  <c r="AB245" i="10" s="1"/>
  <c r="AA243" i="10"/>
  <c r="AB243" i="10" s="1"/>
  <c r="AA244" i="10"/>
  <c r="AB244" i="10" s="1"/>
  <c r="F63" i="10"/>
  <c r="F62" i="10"/>
  <c r="F61" i="10"/>
  <c r="F146" i="10" s="1"/>
  <c r="F60" i="10"/>
  <c r="E63" i="10"/>
  <c r="E62" i="10"/>
  <c r="E61" i="10"/>
  <c r="E60" i="10"/>
  <c r="E59" i="10"/>
  <c r="F59" i="10"/>
  <c r="F40" i="12"/>
  <c r="E40" i="12"/>
  <c r="D42" i="12"/>
  <c r="N300" i="10" l="1"/>
  <c r="P305" i="10"/>
  <c r="P303" i="10"/>
  <c r="P302" i="10"/>
  <c r="P331" i="10" s="1"/>
  <c r="P61" i="10" s="1"/>
  <c r="P146" i="10" s="1"/>
  <c r="N305" i="10"/>
  <c r="N303" i="10"/>
  <c r="N304" i="10"/>
  <c r="N333" i="10" s="1"/>
  <c r="N63" i="10" s="1"/>
  <c r="N148" i="10" s="1"/>
  <c r="M301" i="10"/>
  <c r="M330" i="10" s="1"/>
  <c r="M60" i="10" s="1"/>
  <c r="M145" i="10" s="1"/>
  <c r="G302" i="10"/>
  <c r="G331" i="10" s="1"/>
  <c r="G61" i="10" s="1"/>
  <c r="G146" i="10" s="1"/>
  <c r="G303" i="10"/>
  <c r="G332" i="10" s="1"/>
  <c r="G62" i="10" s="1"/>
  <c r="G147" i="10" s="1"/>
  <c r="G300" i="10"/>
  <c r="G329" i="10" s="1"/>
  <c r="G59" i="10" s="1"/>
  <c r="G144" i="10" s="1"/>
  <c r="G304" i="10"/>
  <c r="G333" i="10" s="1"/>
  <c r="G63" i="10" s="1"/>
  <c r="G148" i="10" s="1"/>
  <c r="G305" i="10"/>
  <c r="G334" i="10" s="1"/>
  <c r="G301" i="10"/>
  <c r="G330" i="10" s="1"/>
  <c r="G60" i="10" s="1"/>
  <c r="G145" i="10" s="1"/>
  <c r="L304" i="10"/>
  <c r="L333" i="10" s="1"/>
  <c r="L63" i="10" s="1"/>
  <c r="L148" i="10" s="1"/>
  <c r="L302" i="10"/>
  <c r="L331" i="10" s="1"/>
  <c r="L61" i="10" s="1"/>
  <c r="L146" i="10" s="1"/>
  <c r="L301" i="10"/>
  <c r="L330" i="10" s="1"/>
  <c r="L60" i="10" s="1"/>
  <c r="L145" i="10" s="1"/>
  <c r="Q302" i="10"/>
  <c r="Q331" i="10" s="1"/>
  <c r="Q61" i="10" s="1"/>
  <c r="Q146" i="10" s="1"/>
  <c r="Q301" i="10"/>
  <c r="Q330" i="10" s="1"/>
  <c r="Q60" i="10" s="1"/>
  <c r="Q145" i="10" s="1"/>
  <c r="I300" i="10"/>
  <c r="I329" i="10" s="1"/>
  <c r="I59" i="10" s="1"/>
  <c r="I301" i="10"/>
  <c r="I330" i="10" s="1"/>
  <c r="I60" i="10" s="1"/>
  <c r="I145" i="10" s="1"/>
  <c r="I303" i="10"/>
  <c r="I332" i="10" s="1"/>
  <c r="I62" i="10" s="1"/>
  <c r="I147" i="10" s="1"/>
  <c r="I304" i="10"/>
  <c r="I333" i="10" s="1"/>
  <c r="I63" i="10" s="1"/>
  <c r="I148" i="10" s="1"/>
  <c r="I302" i="10"/>
  <c r="I331" i="10" s="1"/>
  <c r="I61" i="10" s="1"/>
  <c r="I146" i="10" s="1"/>
  <c r="I305" i="10"/>
  <c r="I334" i="10" s="1"/>
  <c r="S305" i="10"/>
  <c r="S334" i="10" s="1"/>
  <c r="S301" i="10"/>
  <c r="S330" i="10" s="1"/>
  <c r="S60" i="10" s="1"/>
  <c r="S302" i="10"/>
  <c r="S331" i="10" s="1"/>
  <c r="S61" i="10" s="1"/>
  <c r="S300" i="10"/>
  <c r="S329" i="10" s="1"/>
  <c r="S59" i="10" s="1"/>
  <c r="S304" i="10"/>
  <c r="S333" i="10" s="1"/>
  <c r="S63" i="10" s="1"/>
  <c r="S303" i="10"/>
  <c r="S332" i="10" s="1"/>
  <c r="S62" i="10" s="1"/>
  <c r="D300" i="10"/>
  <c r="D329" i="10" s="1"/>
  <c r="D303" i="10"/>
  <c r="D332" i="10" s="1"/>
  <c r="D301" i="10"/>
  <c r="D330" i="10" s="1"/>
  <c r="D304" i="10"/>
  <c r="D333" i="10" s="1"/>
  <c r="D302" i="10"/>
  <c r="D331" i="10" s="1"/>
  <c r="D305" i="10"/>
  <c r="D334" i="10" s="1"/>
  <c r="J300" i="10"/>
  <c r="J329" i="10" s="1"/>
  <c r="J59" i="10" s="1"/>
  <c r="J144" i="10" s="1"/>
  <c r="J302" i="10"/>
  <c r="J331" i="10" s="1"/>
  <c r="J61" i="10" s="1"/>
  <c r="J146" i="10" s="1"/>
  <c r="J304" i="10"/>
  <c r="J333" i="10" s="1"/>
  <c r="J63" i="10" s="1"/>
  <c r="J148" i="10" s="1"/>
  <c r="J303" i="10"/>
  <c r="J332" i="10" s="1"/>
  <c r="J62" i="10" s="1"/>
  <c r="J147" i="10" s="1"/>
  <c r="J305" i="10"/>
  <c r="J334" i="10" s="1"/>
  <c r="J301" i="10"/>
  <c r="J330" i="10" s="1"/>
  <c r="J60" i="10" s="1"/>
  <c r="J145" i="10" s="1"/>
  <c r="M303" i="10"/>
  <c r="M332" i="10" s="1"/>
  <c r="M62" i="10" s="1"/>
  <c r="M147" i="10" s="1"/>
  <c r="M305" i="10"/>
  <c r="M334" i="10" s="1"/>
  <c r="M64" i="10" s="1"/>
  <c r="M149" i="10" s="1"/>
  <c r="M304" i="10"/>
  <c r="M333" i="10" s="1"/>
  <c r="M63" i="10" s="1"/>
  <c r="M148" i="10" s="1"/>
  <c r="H301" i="10"/>
  <c r="H330" i="10" s="1"/>
  <c r="H60" i="10" s="1"/>
  <c r="H145" i="10" s="1"/>
  <c r="H304" i="10"/>
  <c r="H333" i="10" s="1"/>
  <c r="H63" i="10" s="1"/>
  <c r="H148" i="10" s="1"/>
  <c r="H303" i="10"/>
  <c r="H332" i="10" s="1"/>
  <c r="H62" i="10" s="1"/>
  <c r="H147" i="10" s="1"/>
  <c r="H300" i="10"/>
  <c r="H329" i="10" s="1"/>
  <c r="H59" i="10" s="1"/>
  <c r="H144" i="10" s="1"/>
  <c r="H305" i="10"/>
  <c r="H334" i="10" s="1"/>
  <c r="H302" i="10"/>
  <c r="H331" i="10" s="1"/>
  <c r="H61" i="10" s="1"/>
  <c r="H146" i="10" s="1"/>
  <c r="K301" i="10"/>
  <c r="K330" i="10" s="1"/>
  <c r="K60" i="10" s="1"/>
  <c r="K145" i="10" s="1"/>
  <c r="K302" i="10"/>
  <c r="K331" i="10" s="1"/>
  <c r="K61" i="10" s="1"/>
  <c r="K146" i="10" s="1"/>
  <c r="K300" i="10"/>
  <c r="K329" i="10" s="1"/>
  <c r="K59" i="10" s="1"/>
  <c r="K144" i="10" s="1"/>
  <c r="K303" i="10"/>
  <c r="K332" i="10" s="1"/>
  <c r="K62" i="10" s="1"/>
  <c r="K147" i="10" s="1"/>
  <c r="K305" i="10"/>
  <c r="K334" i="10" s="1"/>
  <c r="K304" i="10"/>
  <c r="K333" i="10" s="1"/>
  <c r="K63" i="10" s="1"/>
  <c r="K148" i="10" s="1"/>
  <c r="P300" i="10"/>
  <c r="P329" i="10" s="1"/>
  <c r="P59" i="10" s="1"/>
  <c r="P144" i="10" s="1"/>
  <c r="P301" i="10"/>
  <c r="P330" i="10" s="1"/>
  <c r="P60" i="10" s="1"/>
  <c r="P145" i="10" s="1"/>
  <c r="Q334" i="10"/>
  <c r="Q64" i="10" s="1"/>
  <c r="Q149" i="10" s="1"/>
  <c r="Q332" i="10"/>
  <c r="Q62" i="10" s="1"/>
  <c r="Q147" i="10" s="1"/>
  <c r="L332" i="10"/>
  <c r="L62" i="10" s="1"/>
  <c r="L147" i="10" s="1"/>
  <c r="R330" i="10"/>
  <c r="R60" i="10" s="1"/>
  <c r="R145" i="10" s="1"/>
  <c r="O331" i="10"/>
  <c r="O61" i="10" s="1"/>
  <c r="O146" i="10" s="1"/>
  <c r="L334" i="10"/>
  <c r="L64" i="10" s="1"/>
  <c r="L149" i="10" s="1"/>
  <c r="R333" i="10"/>
  <c r="R63" i="10" s="1"/>
  <c r="R148" i="10" s="1"/>
  <c r="R334" i="10"/>
  <c r="R64" i="10" s="1"/>
  <c r="R149" i="10" s="1"/>
  <c r="O330" i="10"/>
  <c r="O60" i="10" s="1"/>
  <c r="O145" i="10" s="1"/>
  <c r="M331" i="10"/>
  <c r="M61" i="10" s="1"/>
  <c r="M146" i="10" s="1"/>
  <c r="Q329" i="10"/>
  <c r="Q59" i="10" s="1"/>
  <c r="Q144" i="10" s="1"/>
  <c r="O329" i="10"/>
  <c r="O59" i="10" s="1"/>
  <c r="O144" i="10" s="1"/>
  <c r="N334" i="10"/>
  <c r="N64" i="10" s="1"/>
  <c r="N149" i="10" s="1"/>
  <c r="Q333" i="10"/>
  <c r="Q63" i="10" s="1"/>
  <c r="Q148" i="10" s="1"/>
  <c r="N330" i="10"/>
  <c r="N60" i="10" s="1"/>
  <c r="N145" i="10" s="1"/>
  <c r="P334" i="10"/>
  <c r="P64" i="10" s="1"/>
  <c r="P149" i="10" s="1"/>
  <c r="O333" i="10"/>
  <c r="O63" i="10" s="1"/>
  <c r="O148" i="10" s="1"/>
  <c r="R329" i="10"/>
  <c r="R59" i="10" s="1"/>
  <c r="R144" i="10" s="1"/>
  <c r="L329" i="10"/>
  <c r="L59" i="10" s="1"/>
  <c r="L144" i="10" s="1"/>
  <c r="P333" i="10"/>
  <c r="P63" i="10" s="1"/>
  <c r="P148" i="10" s="1"/>
  <c r="N332" i="10"/>
  <c r="N62" i="10" s="1"/>
  <c r="N147" i="10" s="1"/>
  <c r="O332" i="10"/>
  <c r="O62" i="10" s="1"/>
  <c r="O147" i="10" s="1"/>
  <c r="R332" i="10"/>
  <c r="R62" i="10" s="1"/>
  <c r="R147" i="10" s="1"/>
  <c r="N329" i="10"/>
  <c r="N59" i="10" s="1"/>
  <c r="N144" i="10" s="1"/>
  <c r="R331" i="10"/>
  <c r="R61" i="10" s="1"/>
  <c r="R146" i="10" s="1"/>
  <c r="P332" i="10"/>
  <c r="P62" i="10" s="1"/>
  <c r="P147" i="10" s="1"/>
  <c r="AA272" i="10"/>
  <c r="AB272" i="10" s="1"/>
  <c r="AA276" i="10"/>
  <c r="AB276" i="10" s="1"/>
  <c r="AA271" i="10"/>
  <c r="AB271" i="10" s="1"/>
  <c r="AA275" i="10"/>
  <c r="AB275" i="10" s="1"/>
  <c r="B124" i="10"/>
  <c r="V123" i="10" s="1"/>
  <c r="B153" i="10"/>
  <c r="AA273" i="10"/>
  <c r="AB273" i="10" s="1"/>
  <c r="M144" i="10"/>
  <c r="D64" i="12"/>
  <c r="D65" i="12" s="1"/>
  <c r="E147" i="10"/>
  <c r="F148" i="10"/>
  <c r="F147" i="10"/>
  <c r="E146" i="10"/>
  <c r="F144" i="10"/>
  <c r="F145" i="10"/>
  <c r="E145" i="10"/>
  <c r="E148" i="10"/>
  <c r="E144" i="10"/>
  <c r="B177" i="10" l="1"/>
  <c r="D61" i="10"/>
  <c r="T61" i="10" s="1"/>
  <c r="U331" i="10"/>
  <c r="D62" i="10"/>
  <c r="T62" i="10" s="1"/>
  <c r="U332" i="10"/>
  <c r="D59" i="10"/>
  <c r="T59" i="10" s="1"/>
  <c r="U329" i="10"/>
  <c r="D63" i="10"/>
  <c r="T63" i="10" s="1"/>
  <c r="U333" i="10"/>
  <c r="D60" i="10"/>
  <c r="T60" i="10" s="1"/>
  <c r="U330" i="10"/>
  <c r="B202" i="10" l="1"/>
  <c r="D144" i="10"/>
  <c r="D147" i="10"/>
  <c r="D148" i="10"/>
  <c r="D146" i="10"/>
  <c r="D145" i="10"/>
  <c r="V128" i="10"/>
  <c r="V177" i="10"/>
  <c r="V153" i="10"/>
  <c r="K154" i="10"/>
  <c r="J154" i="10"/>
  <c r="I154" i="10"/>
  <c r="H154" i="10"/>
  <c r="G154" i="10"/>
  <c r="F154" i="10"/>
  <c r="E154" i="10"/>
  <c r="D154" i="10"/>
  <c r="K203" i="10"/>
  <c r="J203" i="10"/>
  <c r="I203" i="10"/>
  <c r="H203" i="10"/>
  <c r="G203" i="10"/>
  <c r="F203" i="10"/>
  <c r="E203" i="10"/>
  <c r="D203" i="10"/>
  <c r="K178" i="10"/>
  <c r="J178" i="10"/>
  <c r="I178" i="10"/>
  <c r="H178" i="10"/>
  <c r="G178" i="10"/>
  <c r="F178" i="10"/>
  <c r="E178" i="10"/>
  <c r="D178" i="10"/>
  <c r="K129" i="10"/>
  <c r="J129" i="10"/>
  <c r="I129" i="10"/>
  <c r="H129" i="10"/>
  <c r="G129" i="10"/>
  <c r="F129" i="10"/>
  <c r="E129" i="10"/>
  <c r="D129" i="10"/>
  <c r="K124" i="10"/>
  <c r="J124" i="10"/>
  <c r="I124" i="10"/>
  <c r="H124" i="10"/>
  <c r="G124" i="10"/>
  <c r="F124" i="10"/>
  <c r="E124" i="10"/>
  <c r="D124" i="10"/>
  <c r="J44" i="10"/>
  <c r="J69" i="10" s="1"/>
  <c r="I44" i="10"/>
  <c r="I69" i="10" s="1"/>
  <c r="H44" i="10"/>
  <c r="H69" i="10" s="1"/>
  <c r="G44" i="10"/>
  <c r="G69" i="10" s="1"/>
  <c r="F44" i="10"/>
  <c r="F69" i="10" s="1"/>
  <c r="E44" i="10"/>
  <c r="E69" i="10" s="1"/>
  <c r="D44" i="10"/>
  <c r="D69" i="10" s="1"/>
  <c r="B255" i="10" l="1"/>
  <c r="B284" i="10" l="1"/>
  <c r="B226" i="10"/>
  <c r="AB226" i="10"/>
  <c r="F11" i="11"/>
  <c r="F12" i="11" s="1"/>
  <c r="F13" i="11" s="1"/>
  <c r="AC226" i="10" s="1"/>
  <c r="B2" i="8"/>
  <c r="B1" i="10"/>
  <c r="T92" i="10"/>
  <c r="B13" i="8"/>
  <c r="I227" i="10"/>
  <c r="H227" i="10"/>
  <c r="G227" i="10"/>
  <c r="F227" i="10"/>
  <c r="E227" i="10"/>
  <c r="D227" i="10"/>
  <c r="X271" i="9"/>
  <c r="U271" i="9"/>
  <c r="X270" i="9"/>
  <c r="U270" i="9"/>
  <c r="X269" i="9"/>
  <c r="U269" i="9"/>
  <c r="X268" i="9"/>
  <c r="U268" i="9"/>
  <c r="X250" i="9"/>
  <c r="U250" i="9"/>
  <c r="X249" i="9"/>
  <c r="U249" i="9"/>
  <c r="X248" i="9"/>
  <c r="U248" i="9"/>
  <c r="X247" i="9"/>
  <c r="U247" i="9"/>
  <c r="X231" i="9"/>
  <c r="U231" i="9"/>
  <c r="X230" i="9"/>
  <c r="U230" i="9"/>
  <c r="X229" i="9"/>
  <c r="U229" i="9"/>
  <c r="X228" i="9"/>
  <c r="U228" i="9"/>
  <c r="X211" i="9"/>
  <c r="U211" i="9"/>
  <c r="X210" i="9"/>
  <c r="U210" i="9"/>
  <c r="X209" i="9"/>
  <c r="U209" i="9"/>
  <c r="X208" i="9"/>
  <c r="U208" i="9"/>
  <c r="X190" i="9"/>
  <c r="U190" i="9"/>
  <c r="X189" i="9"/>
  <c r="U189" i="9"/>
  <c r="X188" i="9"/>
  <c r="U188" i="9"/>
  <c r="X187" i="9"/>
  <c r="U187" i="9"/>
  <c r="X171" i="9"/>
  <c r="U171" i="9"/>
  <c r="X170" i="9"/>
  <c r="U170" i="9"/>
  <c r="X169" i="9"/>
  <c r="U169" i="9"/>
  <c r="X168" i="9"/>
  <c r="U168" i="9"/>
  <c r="X152" i="9"/>
  <c r="U152" i="9"/>
  <c r="X151" i="9"/>
  <c r="U151" i="9"/>
  <c r="X150" i="9"/>
  <c r="U150" i="9"/>
  <c r="X149" i="9"/>
  <c r="U149" i="9"/>
  <c r="X131" i="9"/>
  <c r="U131" i="9"/>
  <c r="X130" i="9"/>
  <c r="U130" i="9"/>
  <c r="X129" i="9"/>
  <c r="U129" i="9"/>
  <c r="X128" i="9"/>
  <c r="U128" i="9"/>
  <c r="X111" i="9"/>
  <c r="U111" i="9"/>
  <c r="X110" i="9"/>
  <c r="U110" i="9"/>
  <c r="X109" i="9"/>
  <c r="U109" i="9"/>
  <c r="X108" i="9"/>
  <c r="U108" i="9"/>
  <c r="X91" i="9"/>
  <c r="U91" i="9"/>
  <c r="X90" i="9"/>
  <c r="U90" i="9"/>
  <c r="X89" i="9"/>
  <c r="U89" i="9"/>
  <c r="X88" i="9"/>
  <c r="U88" i="9"/>
  <c r="X71" i="9"/>
  <c r="U71" i="9"/>
  <c r="X70" i="9"/>
  <c r="U70" i="9"/>
  <c r="X69" i="9"/>
  <c r="U69" i="9"/>
  <c r="X68" i="9"/>
  <c r="U68" i="9"/>
  <c r="X51" i="9"/>
  <c r="U51" i="9"/>
  <c r="X50" i="9"/>
  <c r="U50" i="9"/>
  <c r="X49" i="9"/>
  <c r="U49" i="9"/>
  <c r="X48" i="9"/>
  <c r="U48" i="9"/>
  <c r="X30" i="9"/>
  <c r="U30" i="9"/>
  <c r="X29" i="9"/>
  <c r="U29" i="9"/>
  <c r="X28" i="9"/>
  <c r="U28" i="9"/>
  <c r="X27" i="9"/>
  <c r="U27" i="9"/>
  <c r="X8" i="9"/>
  <c r="U8" i="9"/>
  <c r="X14" i="9"/>
  <c r="U14" i="9"/>
  <c r="X13" i="9"/>
  <c r="U13" i="9"/>
  <c r="X12" i="9"/>
  <c r="U12" i="9"/>
  <c r="X16" i="9"/>
  <c r="U16" i="9"/>
  <c r="X15" i="9"/>
  <c r="U15" i="9"/>
  <c r="X11" i="9"/>
  <c r="U11" i="9"/>
  <c r="X10" i="9"/>
  <c r="U10" i="9"/>
  <c r="L60" i="9"/>
  <c r="K60" i="9"/>
  <c r="L40" i="9"/>
  <c r="K40" i="9"/>
  <c r="L20" i="9"/>
  <c r="K20" i="9"/>
  <c r="L263" i="9"/>
  <c r="K263" i="9"/>
  <c r="L243" i="9"/>
  <c r="K243" i="9"/>
  <c r="L223" i="9"/>
  <c r="K223" i="9"/>
  <c r="L203" i="9"/>
  <c r="K203" i="9"/>
  <c r="L183" i="9"/>
  <c r="K183" i="9"/>
  <c r="L163" i="9"/>
  <c r="K163" i="9"/>
  <c r="L143" i="9"/>
  <c r="K143" i="9"/>
  <c r="L123" i="9"/>
  <c r="K123" i="9"/>
  <c r="L103" i="9"/>
  <c r="K103" i="9"/>
  <c r="L83" i="9"/>
  <c r="K83" i="9"/>
  <c r="L63" i="9"/>
  <c r="K63" i="9"/>
  <c r="L43" i="9"/>
  <c r="K43" i="9"/>
  <c r="L23" i="9"/>
  <c r="K23" i="9"/>
  <c r="J223" i="9"/>
  <c r="I223" i="9"/>
  <c r="H223" i="9"/>
  <c r="G223" i="9"/>
  <c r="F223" i="9"/>
  <c r="E223" i="9"/>
  <c r="J263" i="9"/>
  <c r="I263" i="9"/>
  <c r="H263" i="9"/>
  <c r="G263" i="9"/>
  <c r="F263" i="9"/>
  <c r="E263" i="9"/>
  <c r="J243" i="9"/>
  <c r="I243" i="9"/>
  <c r="H243" i="9"/>
  <c r="G243" i="9"/>
  <c r="F243" i="9"/>
  <c r="E243" i="9"/>
  <c r="J203" i="9"/>
  <c r="I203" i="9"/>
  <c r="H203" i="9"/>
  <c r="G203" i="9"/>
  <c r="F203" i="9"/>
  <c r="E203" i="9"/>
  <c r="J183" i="9"/>
  <c r="I183" i="9"/>
  <c r="H183" i="9"/>
  <c r="G183" i="9"/>
  <c r="F183" i="9"/>
  <c r="E183" i="9"/>
  <c r="J163" i="9"/>
  <c r="I163" i="9"/>
  <c r="H163" i="9"/>
  <c r="G163" i="9"/>
  <c r="F163" i="9"/>
  <c r="E163" i="9"/>
  <c r="J143" i="9"/>
  <c r="I143" i="9"/>
  <c r="H143" i="9"/>
  <c r="G143" i="9"/>
  <c r="F143" i="9"/>
  <c r="E143" i="9"/>
  <c r="J123" i="9"/>
  <c r="I123" i="9"/>
  <c r="H123" i="9"/>
  <c r="G123" i="9"/>
  <c r="F123" i="9"/>
  <c r="E123" i="9"/>
  <c r="J103" i="9"/>
  <c r="I103" i="9"/>
  <c r="H103" i="9"/>
  <c r="G103" i="9"/>
  <c r="F103" i="9"/>
  <c r="E103" i="9"/>
  <c r="J83" i="9"/>
  <c r="I83" i="9"/>
  <c r="H83" i="9"/>
  <c r="G83" i="9"/>
  <c r="F83" i="9"/>
  <c r="E83" i="9"/>
  <c r="J63" i="9"/>
  <c r="I63" i="9"/>
  <c r="H63" i="9"/>
  <c r="G63" i="9"/>
  <c r="F63" i="9"/>
  <c r="E63" i="9"/>
  <c r="J43" i="9"/>
  <c r="I43" i="9"/>
  <c r="H43" i="9"/>
  <c r="G43" i="9"/>
  <c r="F43" i="9"/>
  <c r="E43" i="9"/>
  <c r="F23" i="9"/>
  <c r="G23" i="9"/>
  <c r="H23" i="9"/>
  <c r="I23" i="9"/>
  <c r="J23" i="9"/>
  <c r="E23" i="9"/>
  <c r="X147" i="9"/>
  <c r="U147" i="9"/>
  <c r="X146" i="9"/>
  <c r="U146" i="9"/>
  <c r="X67" i="9"/>
  <c r="U67" i="9"/>
  <c r="X46" i="9"/>
  <c r="U46" i="9"/>
  <c r="U31" i="9"/>
  <c r="X31" i="9"/>
  <c r="U87" i="9"/>
  <c r="X87" i="9"/>
  <c r="D180" i="9"/>
  <c r="X178" i="9"/>
  <c r="U178" i="9"/>
  <c r="X177" i="9"/>
  <c r="U177" i="9"/>
  <c r="X176" i="9"/>
  <c r="U176" i="9"/>
  <c r="X175" i="9"/>
  <c r="U175" i="9"/>
  <c r="X174" i="9"/>
  <c r="U174" i="9"/>
  <c r="X173" i="9"/>
  <c r="U173" i="9"/>
  <c r="X172" i="9"/>
  <c r="U172" i="9"/>
  <c r="X167" i="9"/>
  <c r="U167" i="9"/>
  <c r="X166" i="9"/>
  <c r="U166" i="9"/>
  <c r="X165" i="9"/>
  <c r="U165" i="9"/>
  <c r="X164" i="9"/>
  <c r="U164" i="9"/>
  <c r="D200" i="9"/>
  <c r="Q201" i="9" s="1"/>
  <c r="P237" i="10" s="1"/>
  <c r="X198" i="9"/>
  <c r="U198" i="9"/>
  <c r="X197" i="9"/>
  <c r="U197" i="9"/>
  <c r="X196" i="9"/>
  <c r="U196" i="9"/>
  <c r="X195" i="9"/>
  <c r="U195" i="9"/>
  <c r="X194" i="9"/>
  <c r="U194" i="9"/>
  <c r="X193" i="9"/>
  <c r="U193" i="9"/>
  <c r="X192" i="9"/>
  <c r="U192" i="9"/>
  <c r="X191" i="9"/>
  <c r="U191" i="9"/>
  <c r="X186" i="9"/>
  <c r="U186" i="9"/>
  <c r="X185" i="9"/>
  <c r="U185" i="9"/>
  <c r="X184" i="9"/>
  <c r="U184" i="9"/>
  <c r="D220" i="9"/>
  <c r="X218" i="9"/>
  <c r="U218" i="9"/>
  <c r="X217" i="9"/>
  <c r="U217" i="9"/>
  <c r="X216" i="9"/>
  <c r="U216" i="9"/>
  <c r="X215" i="9"/>
  <c r="U215" i="9"/>
  <c r="X214" i="9"/>
  <c r="U214" i="9"/>
  <c r="X213" i="9"/>
  <c r="U213" i="9"/>
  <c r="X212" i="9"/>
  <c r="U212" i="9"/>
  <c r="X207" i="9"/>
  <c r="U207" i="9"/>
  <c r="X206" i="9"/>
  <c r="U206" i="9"/>
  <c r="X205" i="9"/>
  <c r="U205" i="9"/>
  <c r="X204" i="9"/>
  <c r="U204" i="9"/>
  <c r="D240" i="9"/>
  <c r="X238" i="9"/>
  <c r="U238" i="9"/>
  <c r="X237" i="9"/>
  <c r="U237" i="9"/>
  <c r="X236" i="9"/>
  <c r="U236" i="9"/>
  <c r="X235" i="9"/>
  <c r="U235" i="9"/>
  <c r="X234" i="9"/>
  <c r="U234" i="9"/>
  <c r="X233" i="9"/>
  <c r="U233" i="9"/>
  <c r="X232" i="9"/>
  <c r="U232" i="9"/>
  <c r="X227" i="9"/>
  <c r="U227" i="9"/>
  <c r="X226" i="9"/>
  <c r="U226" i="9"/>
  <c r="X225" i="9"/>
  <c r="U225" i="9"/>
  <c r="X224" i="9"/>
  <c r="U224" i="9"/>
  <c r="B313" i="10" l="1"/>
  <c r="E220" i="9"/>
  <c r="E221" i="9" s="1"/>
  <c r="D238" i="10" s="1"/>
  <c r="E240" i="9"/>
  <c r="E241" i="9" s="1"/>
  <c r="D239" i="10" s="1"/>
  <c r="E200" i="9"/>
  <c r="E201" i="9" s="1"/>
  <c r="D237" i="10" s="1"/>
  <c r="E180" i="9"/>
  <c r="E181" i="9" s="1"/>
  <c r="D236" i="10" s="1"/>
  <c r="P295" i="10"/>
  <c r="P266" i="10"/>
  <c r="AC276" i="10"/>
  <c r="AD276" i="10" s="1"/>
  <c r="AC275" i="10"/>
  <c r="AD275" i="10" s="1"/>
  <c r="AC273" i="10"/>
  <c r="AD273" i="10" s="1"/>
  <c r="AC272" i="10"/>
  <c r="AD272" i="10" s="1"/>
  <c r="AC271" i="10"/>
  <c r="AD271" i="10" s="1"/>
  <c r="S241" i="9"/>
  <c r="R239" i="10" s="1"/>
  <c r="M241" i="9"/>
  <c r="L239" i="10" s="1"/>
  <c r="T181" i="9"/>
  <c r="S236" i="10" s="1"/>
  <c r="R201" i="9"/>
  <c r="R221" i="9"/>
  <c r="P181" i="9"/>
  <c r="P241" i="9"/>
  <c r="M221" i="9"/>
  <c r="D15" i="8"/>
  <c r="E15" i="8" s="1"/>
  <c r="I15" i="8" s="1"/>
  <c r="O221" i="9"/>
  <c r="N221" i="9"/>
  <c r="D16" i="8"/>
  <c r="E16" i="8" s="1"/>
  <c r="F16" i="8" s="1"/>
  <c r="N241" i="9"/>
  <c r="O241" i="9"/>
  <c r="P221" i="9"/>
  <c r="M201" i="9"/>
  <c r="D14" i="8"/>
  <c r="E14" i="8" s="1"/>
  <c r="I14" i="8" s="1"/>
  <c r="N201" i="9"/>
  <c r="O201" i="9"/>
  <c r="R181" i="9"/>
  <c r="I241" i="9"/>
  <c r="T241" i="9"/>
  <c r="S239" i="10" s="1"/>
  <c r="S221" i="9"/>
  <c r="Q181" i="9"/>
  <c r="Q241" i="9"/>
  <c r="T221" i="9"/>
  <c r="S238" i="10" s="1"/>
  <c r="S201" i="9"/>
  <c r="R241" i="9"/>
  <c r="Q221" i="9"/>
  <c r="P201" i="9"/>
  <c r="T201" i="9"/>
  <c r="S237" i="10" s="1"/>
  <c r="M181" i="9"/>
  <c r="S181" i="9"/>
  <c r="D13" i="8"/>
  <c r="N181" i="9"/>
  <c r="O181" i="9"/>
  <c r="AC243" i="10"/>
  <c r="AD243" i="10" s="1"/>
  <c r="AC242" i="10"/>
  <c r="AD242" i="10" s="1"/>
  <c r="AC245" i="10"/>
  <c r="AD245" i="10" s="1"/>
  <c r="AC244" i="10"/>
  <c r="AD244" i="10" s="1"/>
  <c r="AC246" i="10"/>
  <c r="AD246" i="10" s="1"/>
  <c r="F64" i="10"/>
  <c r="I64" i="10"/>
  <c r="S64" i="10"/>
  <c r="E64" i="10"/>
  <c r="H64" i="10"/>
  <c r="K64" i="10"/>
  <c r="G64" i="10"/>
  <c r="J64" i="10"/>
  <c r="B16" i="8"/>
  <c r="B14" i="8"/>
  <c r="B15" i="8"/>
  <c r="F241" i="9"/>
  <c r="J241" i="9"/>
  <c r="H221" i="9"/>
  <c r="H201" i="9"/>
  <c r="F201" i="9"/>
  <c r="J201" i="9"/>
  <c r="F181" i="9"/>
  <c r="H181" i="9"/>
  <c r="I181" i="9"/>
  <c r="G201" i="9"/>
  <c r="I201" i="9"/>
  <c r="L221" i="9"/>
  <c r="K238" i="10" s="1"/>
  <c r="L181" i="9"/>
  <c r="K236" i="10" s="1"/>
  <c r="K241" i="9"/>
  <c r="J239" i="10" s="1"/>
  <c r="K201" i="9"/>
  <c r="J237" i="10" s="1"/>
  <c r="J221" i="9"/>
  <c r="K181" i="9"/>
  <c r="J236" i="10" s="1"/>
  <c r="K221" i="9"/>
  <c r="J238" i="10" s="1"/>
  <c r="H241" i="9"/>
  <c r="L201" i="9"/>
  <c r="K237" i="10" s="1"/>
  <c r="L241" i="9"/>
  <c r="K239" i="10" s="1"/>
  <c r="J181" i="9"/>
  <c r="G181" i="9"/>
  <c r="I221" i="9"/>
  <c r="F221" i="9"/>
  <c r="G221" i="9"/>
  <c r="G241" i="9"/>
  <c r="P324" i="10" l="1"/>
  <c r="P54" i="10" s="1"/>
  <c r="P139" i="10" s="1"/>
  <c r="F15" i="8"/>
  <c r="J15" i="8" s="1"/>
  <c r="F14" i="8"/>
  <c r="G14" i="8" s="1"/>
  <c r="D64" i="10"/>
  <c r="T64" i="10" s="1"/>
  <c r="U334" i="10"/>
  <c r="I16" i="8"/>
  <c r="S295" i="10"/>
  <c r="S266" i="10"/>
  <c r="S296" i="10"/>
  <c r="S267" i="10"/>
  <c r="S297" i="10"/>
  <c r="S268" i="10"/>
  <c r="S294" i="10"/>
  <c r="S265" i="10"/>
  <c r="D296" i="10"/>
  <c r="D325" i="10" s="1"/>
  <c r="D267" i="10"/>
  <c r="J295" i="10"/>
  <c r="J266" i="10"/>
  <c r="J296" i="10"/>
  <c r="J267" i="10"/>
  <c r="L297" i="10"/>
  <c r="L268" i="10"/>
  <c r="J294" i="10"/>
  <c r="J265" i="10"/>
  <c r="D295" i="10"/>
  <c r="D324" i="10" s="1"/>
  <c r="D266" i="10"/>
  <c r="R297" i="10"/>
  <c r="R268" i="10"/>
  <c r="D294" i="10"/>
  <c r="D323" i="10" s="1"/>
  <c r="D265" i="10"/>
  <c r="K296" i="10"/>
  <c r="K267" i="10"/>
  <c r="J297" i="10"/>
  <c r="J268" i="10"/>
  <c r="K297" i="10"/>
  <c r="K268" i="10"/>
  <c r="D297" i="10"/>
  <c r="D326" i="10" s="1"/>
  <c r="D268" i="10"/>
  <c r="K295" i="10"/>
  <c r="K266" i="10"/>
  <c r="K294" i="10"/>
  <c r="K265" i="10"/>
  <c r="M239" i="10"/>
  <c r="I239" i="10"/>
  <c r="E239" i="10"/>
  <c r="P239" i="10"/>
  <c r="H239" i="10"/>
  <c r="O239" i="10"/>
  <c r="F239" i="10"/>
  <c r="G239" i="10"/>
  <c r="Q239" i="10"/>
  <c r="N239" i="10"/>
  <c r="E238" i="10"/>
  <c r="H238" i="10"/>
  <c r="I238" i="10"/>
  <c r="P238" i="10"/>
  <c r="L238" i="10"/>
  <c r="Q238" i="10"/>
  <c r="O238" i="10"/>
  <c r="M238" i="10"/>
  <c r="F238" i="10"/>
  <c r="G238" i="10"/>
  <c r="N238" i="10"/>
  <c r="R238" i="10"/>
  <c r="I237" i="10"/>
  <c r="R237" i="10"/>
  <c r="M237" i="10"/>
  <c r="H237" i="10"/>
  <c r="L237" i="10"/>
  <c r="F237" i="10"/>
  <c r="O237" i="10"/>
  <c r="N237" i="10"/>
  <c r="E237" i="10"/>
  <c r="G237" i="10"/>
  <c r="Q237" i="10"/>
  <c r="H236" i="10"/>
  <c r="R236" i="10"/>
  <c r="P236" i="10"/>
  <c r="G236" i="10"/>
  <c r="N236" i="10"/>
  <c r="L236" i="10"/>
  <c r="Q236" i="10"/>
  <c r="I236" i="10"/>
  <c r="E236" i="10"/>
  <c r="M236" i="10"/>
  <c r="O236" i="10"/>
  <c r="F236" i="10"/>
  <c r="J149" i="10"/>
  <c r="E149" i="10"/>
  <c r="G149" i="10"/>
  <c r="K149" i="10"/>
  <c r="I149" i="10"/>
  <c r="H149" i="10"/>
  <c r="F149" i="10"/>
  <c r="J16" i="8"/>
  <c r="G16" i="8"/>
  <c r="G15" i="8"/>
  <c r="J14" i="8"/>
  <c r="K324" i="10" l="1"/>
  <c r="K54" i="10" s="1"/>
  <c r="K139" i="10" s="1"/>
  <c r="K325" i="10"/>
  <c r="K55" i="10" s="1"/>
  <c r="K140" i="10" s="1"/>
  <c r="J323" i="10"/>
  <c r="J53" i="10" s="1"/>
  <c r="J138" i="10" s="1"/>
  <c r="S324" i="10"/>
  <c r="S54" i="10" s="1"/>
  <c r="L326" i="10"/>
  <c r="L56" i="10" s="1"/>
  <c r="L141" i="10" s="1"/>
  <c r="S323" i="10"/>
  <c r="S53" i="10" s="1"/>
  <c r="K326" i="10"/>
  <c r="K56" i="10" s="1"/>
  <c r="K141" i="10" s="1"/>
  <c r="R326" i="10"/>
  <c r="R56" i="10" s="1"/>
  <c r="R141" i="10" s="1"/>
  <c r="J325" i="10"/>
  <c r="J55" i="10" s="1"/>
  <c r="J140" i="10" s="1"/>
  <c r="S326" i="10"/>
  <c r="S56" i="10" s="1"/>
  <c r="K323" i="10"/>
  <c r="K53" i="10" s="1"/>
  <c r="K138" i="10" s="1"/>
  <c r="J326" i="10"/>
  <c r="J56" i="10" s="1"/>
  <c r="J141" i="10" s="1"/>
  <c r="J324" i="10"/>
  <c r="J54" i="10" s="1"/>
  <c r="J139" i="10" s="1"/>
  <c r="S325" i="10"/>
  <c r="S55" i="10" s="1"/>
  <c r="D149" i="10"/>
  <c r="D55" i="10"/>
  <c r="D56" i="10"/>
  <c r="D53" i="10"/>
  <c r="D54" i="10"/>
  <c r="Q265" i="10"/>
  <c r="Q294" i="10"/>
  <c r="G295" i="10"/>
  <c r="G266" i="10"/>
  <c r="R295" i="10"/>
  <c r="R266" i="10"/>
  <c r="H296" i="10"/>
  <c r="H267" i="10"/>
  <c r="M294" i="10"/>
  <c r="M265" i="10"/>
  <c r="R294" i="10"/>
  <c r="R265" i="10"/>
  <c r="L295" i="10"/>
  <c r="L266" i="10"/>
  <c r="F296" i="10"/>
  <c r="F267" i="10"/>
  <c r="F297" i="10"/>
  <c r="F268" i="10"/>
  <c r="N294" i="10"/>
  <c r="N265" i="10"/>
  <c r="N295" i="10"/>
  <c r="N266" i="10"/>
  <c r="R296" i="10"/>
  <c r="R267" i="10"/>
  <c r="M296" i="10"/>
  <c r="M267" i="10"/>
  <c r="P296" i="10"/>
  <c r="P267" i="10"/>
  <c r="N297" i="10"/>
  <c r="N268" i="10"/>
  <c r="O297" i="10"/>
  <c r="O268" i="10"/>
  <c r="I268" i="10"/>
  <c r="I297" i="10"/>
  <c r="O294" i="10"/>
  <c r="O265" i="10"/>
  <c r="P294" i="10"/>
  <c r="P265" i="10"/>
  <c r="F295" i="10"/>
  <c r="F266" i="10"/>
  <c r="G296" i="10"/>
  <c r="G267" i="10"/>
  <c r="Q267" i="10"/>
  <c r="Q296" i="10"/>
  <c r="G297" i="10"/>
  <c r="G268" i="10"/>
  <c r="P297" i="10"/>
  <c r="P268" i="10"/>
  <c r="L294" i="10"/>
  <c r="L265" i="10"/>
  <c r="E295" i="10"/>
  <c r="E266" i="10"/>
  <c r="I266" i="10"/>
  <c r="I295" i="10"/>
  <c r="L296" i="10"/>
  <c r="L267" i="10"/>
  <c r="E296" i="10"/>
  <c r="E267" i="10"/>
  <c r="E297" i="10"/>
  <c r="E268" i="10"/>
  <c r="E294" i="10"/>
  <c r="E265" i="10"/>
  <c r="H294" i="10"/>
  <c r="H265" i="10"/>
  <c r="H295" i="10"/>
  <c r="H266" i="10"/>
  <c r="F294" i="10"/>
  <c r="F265" i="10"/>
  <c r="I265" i="10"/>
  <c r="I294" i="10"/>
  <c r="G294" i="10"/>
  <c r="G265" i="10"/>
  <c r="Q266" i="10"/>
  <c r="Q295" i="10"/>
  <c r="O295" i="10"/>
  <c r="O266" i="10"/>
  <c r="M295" i="10"/>
  <c r="M266" i="10"/>
  <c r="N296" i="10"/>
  <c r="N267" i="10"/>
  <c r="O296" i="10"/>
  <c r="O267" i="10"/>
  <c r="I267" i="10"/>
  <c r="I296" i="10"/>
  <c r="Q268" i="10"/>
  <c r="Q297" i="10"/>
  <c r="H297" i="10"/>
  <c r="H268" i="10"/>
  <c r="M297" i="10"/>
  <c r="M268" i="10"/>
  <c r="AA274" i="10"/>
  <c r="AB274" i="10" s="1"/>
  <c r="AC274" i="10" s="1"/>
  <c r="AD274" i="10" s="1"/>
  <c r="H14" i="8"/>
  <c r="K14" i="8"/>
  <c r="H15" i="8"/>
  <c r="K15" i="8"/>
  <c r="H16" i="8"/>
  <c r="K16" i="8"/>
  <c r="N325" i="10" l="1"/>
  <c r="N55" i="10" s="1"/>
  <c r="N140" i="10" s="1"/>
  <c r="G323" i="10"/>
  <c r="G53" i="10" s="1"/>
  <c r="G138" i="10" s="1"/>
  <c r="H323" i="10"/>
  <c r="H53" i="10" s="1"/>
  <c r="H138" i="10" s="1"/>
  <c r="L325" i="10"/>
  <c r="L55" i="10" s="1"/>
  <c r="L140" i="10" s="1"/>
  <c r="P326" i="10"/>
  <c r="P56" i="10" s="1"/>
  <c r="P141" i="10" s="1"/>
  <c r="F324" i="10"/>
  <c r="F54" i="10" s="1"/>
  <c r="O326" i="10"/>
  <c r="O56" i="10" s="1"/>
  <c r="O141" i="10" s="1"/>
  <c r="R325" i="10"/>
  <c r="R55" i="10" s="1"/>
  <c r="R140" i="10" s="1"/>
  <c r="F325" i="10"/>
  <c r="F55" i="10" s="1"/>
  <c r="H325" i="10"/>
  <c r="H55" i="10" s="1"/>
  <c r="H140" i="10" s="1"/>
  <c r="Q326" i="10"/>
  <c r="Q56" i="10" s="1"/>
  <c r="Q141" i="10" s="1"/>
  <c r="G326" i="10"/>
  <c r="G56" i="10" s="1"/>
  <c r="G141" i="10" s="1"/>
  <c r="P323" i="10"/>
  <c r="P53" i="10" s="1"/>
  <c r="P138" i="10" s="1"/>
  <c r="N326" i="10"/>
  <c r="N56" i="10" s="1"/>
  <c r="N141" i="10" s="1"/>
  <c r="N324" i="10"/>
  <c r="N54" i="10" s="1"/>
  <c r="N139" i="10" s="1"/>
  <c r="L324" i="10"/>
  <c r="L54" i="10" s="1"/>
  <c r="L139" i="10" s="1"/>
  <c r="R324" i="10"/>
  <c r="R54" i="10" s="1"/>
  <c r="R139" i="10" s="1"/>
  <c r="I324" i="10"/>
  <c r="I54" i="10" s="1"/>
  <c r="I139" i="10" s="1"/>
  <c r="I325" i="10"/>
  <c r="I55" i="10" s="1"/>
  <c r="I140" i="10" s="1"/>
  <c r="Q325" i="10"/>
  <c r="Q55" i="10" s="1"/>
  <c r="Q140" i="10" s="1"/>
  <c r="H326" i="10"/>
  <c r="H56" i="10" s="1"/>
  <c r="H141" i="10" s="1"/>
  <c r="E323" i="10"/>
  <c r="E53" i="10" s="1"/>
  <c r="F323" i="10"/>
  <c r="F53" i="10" s="1"/>
  <c r="E326" i="10"/>
  <c r="E56" i="10" s="1"/>
  <c r="E324" i="10"/>
  <c r="E54" i="10" s="1"/>
  <c r="O323" i="10"/>
  <c r="O53" i="10" s="1"/>
  <c r="O138" i="10" s="1"/>
  <c r="P325" i="10"/>
  <c r="P55" i="10" s="1"/>
  <c r="P140" i="10" s="1"/>
  <c r="N323" i="10"/>
  <c r="N53" i="10" s="1"/>
  <c r="N138" i="10" s="1"/>
  <c r="R323" i="10"/>
  <c r="R53" i="10" s="1"/>
  <c r="R138" i="10" s="1"/>
  <c r="G324" i="10"/>
  <c r="G54" i="10" s="1"/>
  <c r="G139" i="10" s="1"/>
  <c r="O324" i="10"/>
  <c r="O54" i="10" s="1"/>
  <c r="O139" i="10" s="1"/>
  <c r="Q324" i="10"/>
  <c r="Q54" i="10" s="1"/>
  <c r="Q139" i="10" s="1"/>
  <c r="I326" i="10"/>
  <c r="I56" i="10" s="1"/>
  <c r="I141" i="10" s="1"/>
  <c r="Q323" i="10"/>
  <c r="Q53" i="10" s="1"/>
  <c r="Q138" i="10" s="1"/>
  <c r="O325" i="10"/>
  <c r="O55" i="10" s="1"/>
  <c r="O140" i="10" s="1"/>
  <c r="E325" i="10"/>
  <c r="E55" i="10" s="1"/>
  <c r="G325" i="10"/>
  <c r="G55" i="10" s="1"/>
  <c r="G140" i="10" s="1"/>
  <c r="F326" i="10"/>
  <c r="F56" i="10" s="1"/>
  <c r="I323" i="10"/>
  <c r="I53" i="10" s="1"/>
  <c r="I138" i="10" s="1"/>
  <c r="M324" i="10"/>
  <c r="M54" i="10" s="1"/>
  <c r="M139" i="10" s="1"/>
  <c r="M326" i="10"/>
  <c r="M56" i="10" s="1"/>
  <c r="M141" i="10" s="1"/>
  <c r="H324" i="10"/>
  <c r="H54" i="10" s="1"/>
  <c r="L323" i="10"/>
  <c r="L53" i="10" s="1"/>
  <c r="L138" i="10" s="1"/>
  <c r="M325" i="10"/>
  <c r="M55" i="10" s="1"/>
  <c r="M140" i="10" s="1"/>
  <c r="M323" i="10"/>
  <c r="M53" i="10" s="1"/>
  <c r="M138" i="10" s="1"/>
  <c r="AA268" i="10"/>
  <c r="AB268" i="10" s="1"/>
  <c r="AC268" i="10" s="1"/>
  <c r="AD268" i="10" s="1"/>
  <c r="AA266" i="10"/>
  <c r="AB266" i="10" s="1"/>
  <c r="AC266" i="10" s="1"/>
  <c r="AD266" i="10" s="1"/>
  <c r="AA265" i="10"/>
  <c r="AB265" i="10" s="1"/>
  <c r="AC265" i="10" s="1"/>
  <c r="AD265" i="10" s="1"/>
  <c r="AA267" i="10"/>
  <c r="AB267" i="10" s="1"/>
  <c r="AC267" i="10" s="1"/>
  <c r="AD267" i="10" s="1"/>
  <c r="U278" i="9"/>
  <c r="U277" i="9"/>
  <c r="U276" i="9"/>
  <c r="U275" i="9"/>
  <c r="U274" i="9"/>
  <c r="U273" i="9"/>
  <c r="U272" i="9"/>
  <c r="U267" i="9"/>
  <c r="U266" i="9"/>
  <c r="U265" i="9"/>
  <c r="U264" i="9"/>
  <c r="U258" i="9"/>
  <c r="U257" i="9"/>
  <c r="U256" i="9"/>
  <c r="U255" i="9"/>
  <c r="U254" i="9"/>
  <c r="U253" i="9"/>
  <c r="U252" i="9"/>
  <c r="U251" i="9"/>
  <c r="U246" i="9"/>
  <c r="U245" i="9"/>
  <c r="U244" i="9"/>
  <c r="U158" i="9"/>
  <c r="U157" i="9"/>
  <c r="U156" i="9"/>
  <c r="U155" i="9"/>
  <c r="U154" i="9"/>
  <c r="U153" i="9"/>
  <c r="U148" i="9"/>
  <c r="U145" i="9"/>
  <c r="U144" i="9"/>
  <c r="U138" i="9"/>
  <c r="U137" i="9"/>
  <c r="U136" i="9"/>
  <c r="U135" i="9"/>
  <c r="U134" i="9"/>
  <c r="U133" i="9"/>
  <c r="U132" i="9"/>
  <c r="U127" i="9"/>
  <c r="U126" i="9"/>
  <c r="U125" i="9"/>
  <c r="U124" i="9"/>
  <c r="U118" i="9"/>
  <c r="U117" i="9"/>
  <c r="U116" i="9"/>
  <c r="U115" i="9"/>
  <c r="U114" i="9"/>
  <c r="U113" i="9"/>
  <c r="U112" i="9"/>
  <c r="U107" i="9"/>
  <c r="U106" i="9"/>
  <c r="U105" i="9"/>
  <c r="U104" i="9"/>
  <c r="U98" i="9"/>
  <c r="U97" i="9"/>
  <c r="U96" i="9"/>
  <c r="U95" i="9"/>
  <c r="U94" i="9"/>
  <c r="U93" i="9"/>
  <c r="U92" i="9"/>
  <c r="U86" i="9"/>
  <c r="U85" i="9"/>
  <c r="U78" i="9"/>
  <c r="U77" i="9"/>
  <c r="U76" i="9"/>
  <c r="U75" i="9"/>
  <c r="U74" i="9"/>
  <c r="U73" i="9"/>
  <c r="U72" i="9"/>
  <c r="U66" i="9"/>
  <c r="U65" i="9"/>
  <c r="U58" i="9"/>
  <c r="U57" i="9"/>
  <c r="U56" i="9"/>
  <c r="U55" i="9"/>
  <c r="U54" i="9"/>
  <c r="U53" i="9"/>
  <c r="U52" i="9"/>
  <c r="U47" i="9"/>
  <c r="U45" i="9"/>
  <c r="U38" i="9"/>
  <c r="U37" i="9"/>
  <c r="U36" i="9"/>
  <c r="U35" i="9"/>
  <c r="U34" i="9"/>
  <c r="U33" i="9"/>
  <c r="U32" i="9"/>
  <c r="U26" i="9"/>
  <c r="U25" i="9"/>
  <c r="U18" i="9"/>
  <c r="U17" i="9"/>
  <c r="U9" i="9"/>
  <c r="U7" i="9"/>
  <c r="U6" i="9"/>
  <c r="U4" i="9"/>
  <c r="Y3" i="9"/>
  <c r="Z3" i="9"/>
  <c r="X3" i="9"/>
  <c r="T56" i="10" l="1"/>
  <c r="T54" i="10"/>
  <c r="T53" i="10"/>
  <c r="T55" i="10"/>
  <c r="U325" i="10"/>
  <c r="U323" i="10"/>
  <c r="U326" i="10"/>
  <c r="U324" i="10"/>
  <c r="X9" i="9"/>
  <c r="X7" i="9"/>
  <c r="X6" i="9"/>
  <c r="X5" i="9"/>
  <c r="X32" i="9"/>
  <c r="X26" i="9"/>
  <c r="X274" i="9"/>
  <c r="X273" i="9"/>
  <c r="X272" i="9"/>
  <c r="X267" i="9"/>
  <c r="X266" i="9"/>
  <c r="X265" i="9"/>
  <c r="X256" i="9"/>
  <c r="X255" i="9"/>
  <c r="X254" i="9"/>
  <c r="X253" i="9"/>
  <c r="X252" i="9"/>
  <c r="X251" i="9"/>
  <c r="X246" i="9"/>
  <c r="X245" i="9"/>
  <c r="X148" i="9"/>
  <c r="X145" i="9"/>
  <c r="X135" i="9"/>
  <c r="X134" i="9"/>
  <c r="X133" i="9"/>
  <c r="X132" i="9"/>
  <c r="X127" i="9"/>
  <c r="X126" i="9"/>
  <c r="X125" i="9"/>
  <c r="X112" i="9"/>
  <c r="X107" i="9"/>
  <c r="X106" i="9"/>
  <c r="X94" i="9"/>
  <c r="X93" i="9"/>
  <c r="X92" i="9"/>
  <c r="X86" i="9"/>
  <c r="X85" i="9"/>
  <c r="X73" i="9"/>
  <c r="X72" i="9"/>
  <c r="X66" i="9"/>
  <c r="X65" i="9"/>
  <c r="X53" i="9"/>
  <c r="X55" i="9"/>
  <c r="X54" i="9"/>
  <c r="X52" i="9"/>
  <c r="X47" i="9"/>
  <c r="X45" i="9"/>
  <c r="D80" i="9"/>
  <c r="I4" i="8"/>
  <c r="M81" i="9" l="1"/>
  <c r="L81" i="9"/>
  <c r="N81" i="9"/>
  <c r="O81" i="9"/>
  <c r="B17" i="8"/>
  <c r="B18" i="8"/>
  <c r="B11" i="8"/>
  <c r="B7" i="8"/>
  <c r="B8" i="8"/>
  <c r="B12" i="8"/>
  <c r="B5" i="8"/>
  <c r="B9" i="8"/>
  <c r="B6" i="8"/>
  <c r="B10" i="8"/>
  <c r="D8" i="8"/>
  <c r="X264" i="9" l="1"/>
  <c r="J60" i="9"/>
  <c r="J40" i="9"/>
  <c r="J20" i="9"/>
  <c r="J81" i="9" l="1"/>
  <c r="D280" i="9"/>
  <c r="X278" i="9"/>
  <c r="X277" i="9"/>
  <c r="X275" i="9"/>
  <c r="X276" i="9"/>
  <c r="E280" i="9" l="1"/>
  <c r="T281" i="9"/>
  <c r="S241" i="10" s="1"/>
  <c r="P281" i="9"/>
  <c r="S281" i="9"/>
  <c r="N281" i="9"/>
  <c r="M241" i="10" s="1"/>
  <c r="O281" i="9"/>
  <c r="N241" i="10" s="1"/>
  <c r="M281" i="9"/>
  <c r="R281" i="9"/>
  <c r="Q281" i="9"/>
  <c r="D18" i="8"/>
  <c r="E18" i="8" s="1"/>
  <c r="F18" i="8" s="1"/>
  <c r="L281" i="9"/>
  <c r="K241" i="10" s="1"/>
  <c r="K281" i="9"/>
  <c r="J241" i="10" s="1"/>
  <c r="G281" i="9"/>
  <c r="J281" i="9"/>
  <c r="F281" i="9"/>
  <c r="I281" i="9"/>
  <c r="E281" i="9"/>
  <c r="D241" i="10" s="1"/>
  <c r="H281" i="9"/>
  <c r="S270" i="10" l="1"/>
  <c r="S299" i="10"/>
  <c r="J299" i="10"/>
  <c r="J270" i="10"/>
  <c r="K299" i="10"/>
  <c r="K270" i="10"/>
  <c r="N299" i="10"/>
  <c r="N270" i="10"/>
  <c r="D299" i="10"/>
  <c r="D328" i="10" s="1"/>
  <c r="D270" i="10"/>
  <c r="M299" i="10"/>
  <c r="M270" i="10"/>
  <c r="I241" i="10"/>
  <c r="H241" i="10"/>
  <c r="F241" i="10"/>
  <c r="P241" i="10"/>
  <c r="Q241" i="10"/>
  <c r="R241" i="10"/>
  <c r="G241" i="10"/>
  <c r="E241" i="10"/>
  <c r="L241" i="10"/>
  <c r="O241" i="10"/>
  <c r="I18" i="8"/>
  <c r="J18" i="8"/>
  <c r="G18" i="8"/>
  <c r="B53" i="6"/>
  <c r="D100" i="9"/>
  <c r="S101" i="9" s="1"/>
  <c r="R232" i="10" s="1"/>
  <c r="D260" i="9"/>
  <c r="Q261" i="9" s="1"/>
  <c r="P240" i="10" s="1"/>
  <c r="X258" i="9"/>
  <c r="X257" i="9"/>
  <c r="X244" i="9"/>
  <c r="D160" i="9"/>
  <c r="T161" i="9" s="1"/>
  <c r="S235" i="10" s="1"/>
  <c r="X158" i="9"/>
  <c r="X157" i="9"/>
  <c r="X156" i="9"/>
  <c r="X155" i="9"/>
  <c r="X154" i="9"/>
  <c r="X153" i="9"/>
  <c r="X144" i="9"/>
  <c r="D140" i="9"/>
  <c r="X138" i="9"/>
  <c r="X137" i="9"/>
  <c r="X136" i="9"/>
  <c r="X124" i="9"/>
  <c r="D120" i="9"/>
  <c r="X118" i="9"/>
  <c r="X117" i="9"/>
  <c r="X116" i="9"/>
  <c r="X115" i="9"/>
  <c r="X114" i="9"/>
  <c r="X113" i="9"/>
  <c r="X105" i="9"/>
  <c r="R121" i="9"/>
  <c r="Q233" i="10" s="1"/>
  <c r="X104" i="9"/>
  <c r="X98" i="9"/>
  <c r="X97" i="9"/>
  <c r="X96" i="9"/>
  <c r="X95" i="9"/>
  <c r="X78" i="9"/>
  <c r="X77" i="9"/>
  <c r="X76" i="9"/>
  <c r="X75" i="9"/>
  <c r="X74" i="9"/>
  <c r="D60" i="9"/>
  <c r="X58" i="9"/>
  <c r="X57" i="9"/>
  <c r="X56" i="9"/>
  <c r="I60" i="9"/>
  <c r="H60" i="9"/>
  <c r="G60" i="9"/>
  <c r="F60" i="9"/>
  <c r="D40" i="9"/>
  <c r="X38" i="9"/>
  <c r="X37" i="9"/>
  <c r="X36" i="9"/>
  <c r="X35" i="9"/>
  <c r="X34" i="9"/>
  <c r="X33" i="9"/>
  <c r="X25" i="9"/>
  <c r="I40" i="9"/>
  <c r="H40" i="9"/>
  <c r="G40" i="9"/>
  <c r="F40" i="9"/>
  <c r="D20" i="9"/>
  <c r="X18" i="9"/>
  <c r="X17" i="9"/>
  <c r="I20" i="9"/>
  <c r="G20" i="9"/>
  <c r="F20" i="9"/>
  <c r="X4" i="9"/>
  <c r="G102" i="6"/>
  <c r="G103" i="6" s="1"/>
  <c r="K4" i="8"/>
  <c r="F4" i="8"/>
  <c r="J4" i="8" s="1"/>
  <c r="P2" i="7"/>
  <c r="E28" i="7"/>
  <c r="E29" i="7" s="1"/>
  <c r="E30" i="7" s="1"/>
  <c r="Y10" i="7"/>
  <c r="L4" i="7"/>
  <c r="J4" i="7"/>
  <c r="I4" i="7"/>
  <c r="F4" i="7"/>
  <c r="K4" i="7" s="1"/>
  <c r="U3" i="7"/>
  <c r="S3" i="7" s="1"/>
  <c r="N2" i="7"/>
  <c r="B102" i="6"/>
  <c r="Q100" i="6"/>
  <c r="P100" i="6"/>
  <c r="O100" i="6"/>
  <c r="N100" i="6"/>
  <c r="M100" i="6"/>
  <c r="L100" i="6"/>
  <c r="Q99" i="6"/>
  <c r="P99" i="6"/>
  <c r="O99" i="6"/>
  <c r="N99" i="6"/>
  <c r="M99" i="6"/>
  <c r="L99" i="6"/>
  <c r="D102" i="6" s="1"/>
  <c r="D103" i="6" s="1"/>
  <c r="Q98" i="6"/>
  <c r="I102" i="6" s="1"/>
  <c r="I103" i="6" s="1"/>
  <c r="P98" i="6"/>
  <c r="H102" i="6" s="1"/>
  <c r="H103" i="6" s="1"/>
  <c r="O98" i="6"/>
  <c r="N98" i="6"/>
  <c r="F102" i="6" s="1"/>
  <c r="F103" i="6" s="1"/>
  <c r="M98" i="6"/>
  <c r="E102" i="6" s="1"/>
  <c r="E103" i="6" s="1"/>
  <c r="L98" i="6"/>
  <c r="B94" i="6"/>
  <c r="Q92" i="6"/>
  <c r="P92" i="6"/>
  <c r="O92" i="6"/>
  <c r="N92" i="6"/>
  <c r="M92" i="6"/>
  <c r="L92" i="6"/>
  <c r="Q91" i="6"/>
  <c r="P91" i="6"/>
  <c r="O91" i="6"/>
  <c r="N91" i="6"/>
  <c r="M91" i="6"/>
  <c r="L91" i="6"/>
  <c r="Q90" i="6"/>
  <c r="P90" i="6"/>
  <c r="O90" i="6"/>
  <c r="N90" i="6"/>
  <c r="M90" i="6"/>
  <c r="L90" i="6"/>
  <c r="Q89" i="6"/>
  <c r="P89" i="6"/>
  <c r="O89" i="6"/>
  <c r="N89" i="6"/>
  <c r="M89" i="6"/>
  <c r="L89" i="6"/>
  <c r="Q88" i="6"/>
  <c r="P88" i="6"/>
  <c r="O88" i="6"/>
  <c r="N88" i="6"/>
  <c r="M88" i="6"/>
  <c r="L88" i="6"/>
  <c r="Q87" i="6"/>
  <c r="P87" i="6"/>
  <c r="O87" i="6"/>
  <c r="N87" i="6"/>
  <c r="M87" i="6"/>
  <c r="L87" i="6"/>
  <c r="Q86" i="6"/>
  <c r="P86" i="6"/>
  <c r="O86" i="6"/>
  <c r="N86" i="6"/>
  <c r="F94" i="6" s="1"/>
  <c r="F95" i="6" s="1"/>
  <c r="M86" i="6"/>
  <c r="L86" i="6"/>
  <c r="Q85" i="6"/>
  <c r="I94" i="6" s="1"/>
  <c r="P85" i="6"/>
  <c r="H94" i="6" s="1"/>
  <c r="H95" i="6" s="1"/>
  <c r="O85" i="6"/>
  <c r="N85" i="6"/>
  <c r="M85" i="6"/>
  <c r="E94" i="6" s="1"/>
  <c r="L85" i="6"/>
  <c r="D94" i="6" s="1"/>
  <c r="D95" i="6" s="1"/>
  <c r="B78" i="6"/>
  <c r="Q76" i="6"/>
  <c r="P76" i="6"/>
  <c r="O76" i="6"/>
  <c r="N76" i="6"/>
  <c r="M76" i="6"/>
  <c r="L76" i="6"/>
  <c r="Q75" i="6"/>
  <c r="P75" i="6"/>
  <c r="O75" i="6"/>
  <c r="N75" i="6"/>
  <c r="M75" i="6"/>
  <c r="L75" i="6"/>
  <c r="Q74" i="6"/>
  <c r="P74" i="6"/>
  <c r="H78" i="6" s="1"/>
  <c r="H79" i="6" s="1"/>
  <c r="O74" i="6"/>
  <c r="N74" i="6"/>
  <c r="M74" i="6"/>
  <c r="L74" i="6"/>
  <c r="Q73" i="6"/>
  <c r="I78" i="6" s="1"/>
  <c r="I79" i="6" s="1"/>
  <c r="P73" i="6"/>
  <c r="O73" i="6"/>
  <c r="G78" i="6" s="1"/>
  <c r="G79" i="6" s="1"/>
  <c r="N73" i="6"/>
  <c r="F78" i="6" s="1"/>
  <c r="F79" i="6" s="1"/>
  <c r="M73" i="6"/>
  <c r="E78" i="6" s="1"/>
  <c r="E79" i="6" s="1"/>
  <c r="L73" i="6"/>
  <c r="B70" i="6"/>
  <c r="B80" i="6" s="1"/>
  <c r="Q68" i="6"/>
  <c r="P68" i="6"/>
  <c r="O68" i="6"/>
  <c r="N68" i="6"/>
  <c r="M68" i="6"/>
  <c r="L68" i="6"/>
  <c r="Q67" i="6"/>
  <c r="P67" i="6"/>
  <c r="O67" i="6"/>
  <c r="N67" i="6"/>
  <c r="M67" i="6"/>
  <c r="L67" i="6"/>
  <c r="Q66" i="6"/>
  <c r="P66" i="6"/>
  <c r="O66" i="6"/>
  <c r="N66" i="6"/>
  <c r="M66" i="6"/>
  <c r="L66" i="6"/>
  <c r="Q65" i="6"/>
  <c r="P65" i="6"/>
  <c r="O65" i="6"/>
  <c r="N65" i="6"/>
  <c r="M65" i="6"/>
  <c r="L65" i="6"/>
  <c r="Q64" i="6"/>
  <c r="P64" i="6"/>
  <c r="O64" i="6"/>
  <c r="N64" i="6"/>
  <c r="M64" i="6"/>
  <c r="L64" i="6"/>
  <c r="Q63" i="6"/>
  <c r="P63" i="6"/>
  <c r="O63" i="6"/>
  <c r="N63" i="6"/>
  <c r="M63" i="6"/>
  <c r="L63" i="6"/>
  <c r="Q62" i="6"/>
  <c r="P62" i="6"/>
  <c r="O62" i="6"/>
  <c r="N62" i="6"/>
  <c r="M62" i="6"/>
  <c r="L62" i="6"/>
  <c r="Q61" i="6"/>
  <c r="P61" i="6"/>
  <c r="O61" i="6"/>
  <c r="G70" i="6" s="1"/>
  <c r="G71" i="6" s="1"/>
  <c r="N61" i="6"/>
  <c r="F70" i="6" s="1"/>
  <c r="F71" i="6" s="1"/>
  <c r="M61" i="6"/>
  <c r="L61" i="6"/>
  <c r="Q51" i="6"/>
  <c r="P51" i="6"/>
  <c r="O51" i="6"/>
  <c r="N51" i="6"/>
  <c r="M51" i="6"/>
  <c r="L51" i="6"/>
  <c r="Q50" i="6"/>
  <c r="P50" i="6"/>
  <c r="O50" i="6"/>
  <c r="N50" i="6"/>
  <c r="M50" i="6"/>
  <c r="L50" i="6"/>
  <c r="Q49" i="6"/>
  <c r="P49" i="6"/>
  <c r="O49" i="6"/>
  <c r="N49" i="6"/>
  <c r="M49" i="6"/>
  <c r="L49" i="6"/>
  <c r="Q48" i="6"/>
  <c r="P48" i="6"/>
  <c r="O48" i="6"/>
  <c r="N48" i="6"/>
  <c r="M48" i="6"/>
  <c r="L48" i="6"/>
  <c r="Q47" i="6"/>
  <c r="P47" i="6"/>
  <c r="O47" i="6"/>
  <c r="N47" i="6"/>
  <c r="M47" i="6"/>
  <c r="L47" i="6"/>
  <c r="Q41" i="6"/>
  <c r="P41" i="6"/>
  <c r="O41" i="6"/>
  <c r="N41" i="6"/>
  <c r="M41" i="6"/>
  <c r="L41" i="6"/>
  <c r="Q40" i="6"/>
  <c r="P40" i="6"/>
  <c r="O40" i="6"/>
  <c r="N40" i="6"/>
  <c r="M40" i="6"/>
  <c r="L40" i="6"/>
  <c r="Q39" i="6"/>
  <c r="P39" i="6"/>
  <c r="O39" i="6"/>
  <c r="N39" i="6"/>
  <c r="M39" i="6"/>
  <c r="L39" i="6"/>
  <c r="Q38" i="6"/>
  <c r="P38" i="6"/>
  <c r="O38" i="6"/>
  <c r="N38" i="6"/>
  <c r="M38" i="6"/>
  <c r="L38" i="6"/>
  <c r="Q37" i="6"/>
  <c r="P37" i="6"/>
  <c r="O37" i="6"/>
  <c r="N37" i="6"/>
  <c r="M37" i="6"/>
  <c r="L37" i="6"/>
  <c r="Q36" i="6"/>
  <c r="I43" i="6" s="1"/>
  <c r="I44" i="6" s="1"/>
  <c r="P36" i="6"/>
  <c r="H43" i="6" s="1"/>
  <c r="H44" i="6" s="1"/>
  <c r="O36" i="6"/>
  <c r="N36" i="6"/>
  <c r="M36" i="6"/>
  <c r="E43" i="6" s="1"/>
  <c r="E44" i="6" s="1"/>
  <c r="L36" i="6"/>
  <c r="D43" i="6" s="1"/>
  <c r="D44" i="6" s="1"/>
  <c r="B32" i="6"/>
  <c r="I33" i="6" s="1"/>
  <c r="Q30" i="6"/>
  <c r="P30" i="6"/>
  <c r="O30" i="6"/>
  <c r="N30" i="6"/>
  <c r="M30" i="6"/>
  <c r="L30" i="6"/>
  <c r="Q29" i="6"/>
  <c r="P29" i="6"/>
  <c r="O29" i="6"/>
  <c r="N29" i="6"/>
  <c r="M29" i="6"/>
  <c r="L29" i="6"/>
  <c r="Q28" i="6"/>
  <c r="P28" i="6"/>
  <c r="O28" i="6"/>
  <c r="N28" i="6"/>
  <c r="M28" i="6"/>
  <c r="L28" i="6"/>
  <c r="Q27" i="6"/>
  <c r="H32" i="6" s="1"/>
  <c r="H33" i="6" s="1"/>
  <c r="P27" i="6"/>
  <c r="O27" i="6"/>
  <c r="N27" i="6"/>
  <c r="E32" i="6" s="1"/>
  <c r="E33" i="6" s="1"/>
  <c r="M27" i="6"/>
  <c r="D32" i="6" s="1"/>
  <c r="D33" i="6" s="1"/>
  <c r="L27" i="6"/>
  <c r="B21" i="6"/>
  <c r="Q19" i="6"/>
  <c r="P19" i="6"/>
  <c r="O19" i="6"/>
  <c r="N19" i="6"/>
  <c r="M19" i="6"/>
  <c r="L19" i="6"/>
  <c r="Q18" i="6"/>
  <c r="P18" i="6"/>
  <c r="O18" i="6"/>
  <c r="N18" i="6"/>
  <c r="M18" i="6"/>
  <c r="L18" i="6"/>
  <c r="Q17" i="6"/>
  <c r="P17" i="6"/>
  <c r="O17" i="6"/>
  <c r="N17" i="6"/>
  <c r="M17" i="6"/>
  <c r="L17" i="6"/>
  <c r="Q16" i="6"/>
  <c r="P16" i="6"/>
  <c r="O16" i="6"/>
  <c r="N16" i="6"/>
  <c r="M16" i="6"/>
  <c r="L16" i="6"/>
  <c r="Q15" i="6"/>
  <c r="P15" i="6"/>
  <c r="O15" i="6"/>
  <c r="N15" i="6"/>
  <c r="M15" i="6"/>
  <c r="L15" i="6"/>
  <c r="Q14" i="6"/>
  <c r="P14" i="6"/>
  <c r="O14" i="6"/>
  <c r="N14" i="6"/>
  <c r="M14" i="6"/>
  <c r="L14" i="6"/>
  <c r="Q13" i="6"/>
  <c r="P13" i="6"/>
  <c r="O13" i="6"/>
  <c r="N13" i="6"/>
  <c r="M13" i="6"/>
  <c r="L13" i="6"/>
  <c r="Q12" i="6"/>
  <c r="P12" i="6"/>
  <c r="O12" i="6"/>
  <c r="G21" i="6" s="1"/>
  <c r="G22" i="6" s="1"/>
  <c r="N12" i="6"/>
  <c r="F21" i="6" s="1"/>
  <c r="F22" i="6" s="1"/>
  <c r="M12" i="6"/>
  <c r="L12" i="6"/>
  <c r="B8" i="6"/>
  <c r="Q6" i="6"/>
  <c r="P6" i="6"/>
  <c r="O6" i="6"/>
  <c r="N6" i="6"/>
  <c r="M6" i="6"/>
  <c r="L6" i="6"/>
  <c r="Q5" i="6"/>
  <c r="P5" i="6"/>
  <c r="O5" i="6"/>
  <c r="N5" i="6"/>
  <c r="M5" i="6"/>
  <c r="L5" i="6"/>
  <c r="Q4" i="6"/>
  <c r="P4" i="6"/>
  <c r="O4" i="6"/>
  <c r="N4" i="6"/>
  <c r="M4" i="6"/>
  <c r="L4" i="6"/>
  <c r="N328" i="10" l="1"/>
  <c r="N58" i="10" s="1"/>
  <c r="N143" i="10" s="1"/>
  <c r="K328" i="10"/>
  <c r="K58" i="10" s="1"/>
  <c r="K143" i="10" s="1"/>
  <c r="M328" i="10"/>
  <c r="M58" i="10" s="1"/>
  <c r="M143" i="10" s="1"/>
  <c r="J328" i="10"/>
  <c r="J58" i="10" s="1"/>
  <c r="J143" i="10" s="1"/>
  <c r="S328" i="10"/>
  <c r="S58" i="10" s="1"/>
  <c r="E100" i="9"/>
  <c r="E140" i="9"/>
  <c r="E141" i="9" s="1"/>
  <c r="D234" i="10" s="1"/>
  <c r="E80" i="9"/>
  <c r="E81" i="9" s="1"/>
  <c r="E60" i="9"/>
  <c r="D58" i="10"/>
  <c r="E120" i="9"/>
  <c r="E121" i="9" s="1"/>
  <c r="D233" i="10" s="1"/>
  <c r="P261" i="9"/>
  <c r="O240" i="10" s="1"/>
  <c r="O298" i="10" s="1"/>
  <c r="E260" i="9"/>
  <c r="E261" i="9" s="1"/>
  <c r="D240" i="10" s="1"/>
  <c r="P161" i="9"/>
  <c r="O235" i="10" s="1"/>
  <c r="O264" i="10" s="1"/>
  <c r="E160" i="9"/>
  <c r="E161" i="9" s="1"/>
  <c r="D235" i="10" s="1"/>
  <c r="S293" i="10"/>
  <c r="S322" i="10" s="1"/>
  <c r="S264" i="10"/>
  <c r="L299" i="10"/>
  <c r="L270" i="10"/>
  <c r="Q270" i="10"/>
  <c r="Q299" i="10"/>
  <c r="I270" i="10"/>
  <c r="I299" i="10"/>
  <c r="E299" i="10"/>
  <c r="E270" i="10"/>
  <c r="P299" i="10"/>
  <c r="P270" i="10"/>
  <c r="R290" i="10"/>
  <c r="R261" i="10"/>
  <c r="Q291" i="10"/>
  <c r="Q262" i="10"/>
  <c r="G299" i="10"/>
  <c r="G270" i="10"/>
  <c r="F299" i="10"/>
  <c r="F270" i="10"/>
  <c r="P298" i="10"/>
  <c r="P269" i="10"/>
  <c r="O299" i="10"/>
  <c r="O270" i="10"/>
  <c r="R299" i="10"/>
  <c r="R270" i="10"/>
  <c r="H299" i="10"/>
  <c r="H270" i="10"/>
  <c r="AA241" i="10"/>
  <c r="AB241" i="10" s="1"/>
  <c r="AC241" i="10" s="1"/>
  <c r="AD241" i="10" s="1"/>
  <c r="S21" i="9"/>
  <c r="R228" i="10" s="1"/>
  <c r="H20" i="9"/>
  <c r="T261" i="9"/>
  <c r="S240" i="10" s="1"/>
  <c r="P101" i="9"/>
  <c r="T101" i="9"/>
  <c r="S232" i="10" s="1"/>
  <c r="P21" i="9"/>
  <c r="O228" i="10" s="1"/>
  <c r="P41" i="9"/>
  <c r="T41" i="9"/>
  <c r="S81" i="9"/>
  <c r="P81" i="9"/>
  <c r="T81" i="9"/>
  <c r="Q121" i="9"/>
  <c r="P141" i="9"/>
  <c r="O234" i="10" s="1"/>
  <c r="T141" i="9"/>
  <c r="S234" i="10" s="1"/>
  <c r="S161" i="9"/>
  <c r="R235" i="10" s="1"/>
  <c r="Q41" i="9"/>
  <c r="T61" i="9"/>
  <c r="S230" i="10" s="1"/>
  <c r="Q161" i="9"/>
  <c r="R261" i="9"/>
  <c r="P61" i="9"/>
  <c r="Q141" i="9"/>
  <c r="Q21" i="9"/>
  <c r="P228" i="10" s="1"/>
  <c r="R41" i="9"/>
  <c r="Q61" i="9"/>
  <c r="Q81" i="9"/>
  <c r="Q101" i="9"/>
  <c r="S121" i="9"/>
  <c r="R141" i="9"/>
  <c r="L261" i="9"/>
  <c r="K240" i="10" s="1"/>
  <c r="O261" i="9"/>
  <c r="N261" i="9"/>
  <c r="M261" i="9"/>
  <c r="R21" i="9"/>
  <c r="O21" i="9"/>
  <c r="N228" i="10" s="1"/>
  <c r="N21" i="9"/>
  <c r="M21" i="9"/>
  <c r="L228" i="10" s="1"/>
  <c r="S41" i="9"/>
  <c r="R61" i="9"/>
  <c r="R81" i="9"/>
  <c r="R101" i="9"/>
  <c r="P121" i="9"/>
  <c r="T121" i="9"/>
  <c r="S233" i="10" s="1"/>
  <c r="O121" i="9"/>
  <c r="N121" i="9"/>
  <c r="M121" i="9"/>
  <c r="S141" i="9"/>
  <c r="R161" i="9"/>
  <c r="N161" i="9"/>
  <c r="O161" i="9"/>
  <c r="M161" i="9"/>
  <c r="S261" i="9"/>
  <c r="N101" i="9"/>
  <c r="O101" i="9"/>
  <c r="M101" i="9"/>
  <c r="N41" i="9"/>
  <c r="O41" i="9"/>
  <c r="M41" i="9"/>
  <c r="S61" i="9"/>
  <c r="O61" i="9"/>
  <c r="N61" i="9"/>
  <c r="M61" i="9"/>
  <c r="O141" i="9"/>
  <c r="N141" i="9"/>
  <c r="M141" i="9"/>
  <c r="T21" i="9"/>
  <c r="S228" i="10" s="1"/>
  <c r="L61" i="9"/>
  <c r="K230" i="10" s="1"/>
  <c r="L41" i="9"/>
  <c r="K121" i="9"/>
  <c r="J233" i="10" s="1"/>
  <c r="K141" i="9"/>
  <c r="J234" i="10" s="1"/>
  <c r="K261" i="9"/>
  <c r="J240" i="10" s="1"/>
  <c r="K41" i="9"/>
  <c r="K21" i="9"/>
  <c r="J228" i="10" s="1"/>
  <c r="K81" i="9"/>
  <c r="K101" i="9"/>
  <c r="J232" i="10" s="1"/>
  <c r="K161" i="9"/>
  <c r="J235" i="10" s="1"/>
  <c r="D11" i="8"/>
  <c r="L141" i="9"/>
  <c r="K234" i="10" s="1"/>
  <c r="D5" i="8"/>
  <c r="L21" i="9"/>
  <c r="K228" i="10" s="1"/>
  <c r="D10" i="8"/>
  <c r="L121" i="9"/>
  <c r="K233" i="10" s="1"/>
  <c r="D12" i="8"/>
  <c r="L161" i="9"/>
  <c r="K235" i="10" s="1"/>
  <c r="D9" i="8"/>
  <c r="L101" i="9"/>
  <c r="K232" i="10" s="1"/>
  <c r="H18" i="8"/>
  <c r="K18" i="8"/>
  <c r="E13" i="8"/>
  <c r="D17" i="8"/>
  <c r="E17" i="8" s="1"/>
  <c r="T14" i="7"/>
  <c r="T7" i="7"/>
  <c r="C5" i="7"/>
  <c r="T6" i="7"/>
  <c r="G8" i="6"/>
  <c r="G9" i="6" s="1"/>
  <c r="E8" i="6"/>
  <c r="E9" i="6" s="1"/>
  <c r="I8" i="6"/>
  <c r="I9" i="6" s="1"/>
  <c r="D21" i="6"/>
  <c r="D22" i="6" s="1"/>
  <c r="H21" i="6"/>
  <c r="H22" i="6" s="1"/>
  <c r="D11" i="7"/>
  <c r="E95" i="6"/>
  <c r="I95" i="6"/>
  <c r="D80" i="6"/>
  <c r="H80" i="6"/>
  <c r="H81" i="6" s="1"/>
  <c r="G94" i="6"/>
  <c r="G95" i="6" s="1"/>
  <c r="D78" i="6"/>
  <c r="D79" i="6" s="1"/>
  <c r="I81" i="9"/>
  <c r="F81" i="9"/>
  <c r="G81" i="9"/>
  <c r="H81" i="9"/>
  <c r="J61" i="9"/>
  <c r="I230" i="10" s="1"/>
  <c r="D7" i="8"/>
  <c r="J41" i="9"/>
  <c r="D6" i="8"/>
  <c r="I21" i="9"/>
  <c r="H101" i="9"/>
  <c r="J121" i="9"/>
  <c r="H161" i="9"/>
  <c r="J261" i="9"/>
  <c r="J141" i="9"/>
  <c r="H141" i="9"/>
  <c r="J101" i="9"/>
  <c r="J161" i="9"/>
  <c r="J21" i="9"/>
  <c r="F101" i="9"/>
  <c r="I261" i="9"/>
  <c r="E20" i="9"/>
  <c r="I121" i="9"/>
  <c r="G161" i="9"/>
  <c r="F261" i="9"/>
  <c r="G261" i="9"/>
  <c r="G121" i="9"/>
  <c r="F161" i="9"/>
  <c r="F141" i="9"/>
  <c r="E101" i="9"/>
  <c r="D232" i="10" s="1"/>
  <c r="I101" i="9"/>
  <c r="G101" i="9"/>
  <c r="F121" i="9"/>
  <c r="I161" i="9"/>
  <c r="H261" i="9"/>
  <c r="H121" i="9"/>
  <c r="G141" i="9"/>
  <c r="I141" i="9"/>
  <c r="E40" i="9"/>
  <c r="G80" i="6"/>
  <c r="G81" i="6" s="1"/>
  <c r="E80" i="6"/>
  <c r="I80" i="6"/>
  <c r="I81" i="6" s="1"/>
  <c r="F80" i="6"/>
  <c r="D5" i="7"/>
  <c r="E5" i="7" s="1"/>
  <c r="F5" i="7" s="1"/>
  <c r="D12" i="7"/>
  <c r="D14" i="7"/>
  <c r="D6" i="7"/>
  <c r="D10" i="7"/>
  <c r="C11" i="7"/>
  <c r="I5" i="7"/>
  <c r="T8" i="7"/>
  <c r="T10" i="7"/>
  <c r="T11" i="7"/>
  <c r="T13" i="7"/>
  <c r="T9" i="7"/>
  <c r="T12" i="7"/>
  <c r="F8" i="6"/>
  <c r="F9" i="6" s="1"/>
  <c r="D8" i="6"/>
  <c r="D9" i="6" s="1"/>
  <c r="H8" i="6"/>
  <c r="H9" i="6" s="1"/>
  <c r="G32" i="6"/>
  <c r="G33" i="6" s="1"/>
  <c r="G43" i="6"/>
  <c r="G44" i="6" s="1"/>
  <c r="G53" i="6"/>
  <c r="G54" i="6" s="1"/>
  <c r="E53" i="6"/>
  <c r="E54" i="6" s="1"/>
  <c r="I53" i="6"/>
  <c r="I54" i="6" s="1"/>
  <c r="E70" i="6"/>
  <c r="E71" i="6" s="1"/>
  <c r="I70" i="6"/>
  <c r="I71" i="6" s="1"/>
  <c r="E21" i="6"/>
  <c r="E22" i="6" s="1"/>
  <c r="I21" i="6"/>
  <c r="I22" i="6" s="1"/>
  <c r="F32" i="6"/>
  <c r="F33" i="6" s="1"/>
  <c r="F43" i="6"/>
  <c r="F44" i="6" s="1"/>
  <c r="F53" i="6"/>
  <c r="F54" i="6" s="1"/>
  <c r="D53" i="6"/>
  <c r="D54" i="6" s="1"/>
  <c r="H53" i="6"/>
  <c r="H54" i="6" s="1"/>
  <c r="D70" i="6"/>
  <c r="D71" i="6" s="1"/>
  <c r="H70" i="6"/>
  <c r="H71" i="6" s="1"/>
  <c r="F81" i="6"/>
  <c r="D81" i="6"/>
  <c r="E81" i="6"/>
  <c r="Y10" i="4"/>
  <c r="U3" i="4"/>
  <c r="S3" i="4" s="1"/>
  <c r="C5" i="4" s="1"/>
  <c r="H328" i="10" l="1"/>
  <c r="H58" i="10" s="1"/>
  <c r="H143" i="10" s="1"/>
  <c r="F328" i="10"/>
  <c r="F58" i="10" s="1"/>
  <c r="P328" i="10"/>
  <c r="P58" i="10" s="1"/>
  <c r="P143" i="10" s="1"/>
  <c r="L328" i="10"/>
  <c r="L58" i="10" s="1"/>
  <c r="L143" i="10" s="1"/>
  <c r="R328" i="10"/>
  <c r="R58" i="10" s="1"/>
  <c r="R143" i="10" s="1"/>
  <c r="G328" i="10"/>
  <c r="G58" i="10" s="1"/>
  <c r="G143" i="10" s="1"/>
  <c r="E328" i="10"/>
  <c r="E58" i="10" s="1"/>
  <c r="I328" i="10"/>
  <c r="I58" i="10" s="1"/>
  <c r="I143" i="10" s="1"/>
  <c r="O328" i="10"/>
  <c r="O58" i="10" s="1"/>
  <c r="O143" i="10" s="1"/>
  <c r="Q320" i="10"/>
  <c r="Q50" i="10" s="1"/>
  <c r="Q135" i="10" s="1"/>
  <c r="Q328" i="10"/>
  <c r="Q58" i="10" s="1"/>
  <c r="Q143" i="10" s="1"/>
  <c r="P327" i="10"/>
  <c r="P57" i="10" s="1"/>
  <c r="P142" i="10" s="1"/>
  <c r="R319" i="10"/>
  <c r="R49" i="10" s="1"/>
  <c r="O327" i="10"/>
  <c r="O57" i="10" s="1"/>
  <c r="O142" i="10" s="1"/>
  <c r="D143" i="10"/>
  <c r="O293" i="10"/>
  <c r="O269" i="10"/>
  <c r="S298" i="10"/>
  <c r="S269" i="10"/>
  <c r="S291" i="10"/>
  <c r="S262" i="10"/>
  <c r="S292" i="10"/>
  <c r="S263" i="10"/>
  <c r="S261" i="10"/>
  <c r="S290" i="10"/>
  <c r="S259" i="10"/>
  <c r="S288" i="10"/>
  <c r="S317" i="10" s="1"/>
  <c r="AA270" i="10"/>
  <c r="AB270" i="10" s="1"/>
  <c r="AC270" i="10" s="1"/>
  <c r="AD270" i="10" s="1"/>
  <c r="J286" i="10"/>
  <c r="J315" i="10" s="1"/>
  <c r="J257" i="10"/>
  <c r="J291" i="10"/>
  <c r="J262" i="10"/>
  <c r="L286" i="10"/>
  <c r="L315" i="10" s="1"/>
  <c r="L257" i="10"/>
  <c r="R293" i="10"/>
  <c r="R264" i="10"/>
  <c r="I288" i="10"/>
  <c r="I259" i="10"/>
  <c r="K293" i="10"/>
  <c r="K264" i="10"/>
  <c r="K286" i="10"/>
  <c r="K315" i="10" s="1"/>
  <c r="K257" i="10"/>
  <c r="J293" i="10"/>
  <c r="J264" i="10"/>
  <c r="D292" i="10"/>
  <c r="D321" i="10" s="1"/>
  <c r="D263" i="10"/>
  <c r="D298" i="10"/>
  <c r="D327" i="10" s="1"/>
  <c r="D269" i="10"/>
  <c r="J290" i="10"/>
  <c r="J261" i="10"/>
  <c r="J298" i="10"/>
  <c r="J269" i="10"/>
  <c r="K288" i="10"/>
  <c r="K259" i="10"/>
  <c r="N257" i="10"/>
  <c r="N286" i="10"/>
  <c r="N315" i="10" s="1"/>
  <c r="P286" i="10"/>
  <c r="P315" i="10" s="1"/>
  <c r="P257" i="10"/>
  <c r="O292" i="10"/>
  <c r="O263" i="10"/>
  <c r="O286" i="10"/>
  <c r="O257" i="10"/>
  <c r="R286" i="10"/>
  <c r="R315" i="10" s="1"/>
  <c r="R257" i="10"/>
  <c r="D293" i="10"/>
  <c r="D322" i="10" s="1"/>
  <c r="D264" i="10"/>
  <c r="D290" i="10"/>
  <c r="D319" i="10" s="1"/>
  <c r="D261" i="10"/>
  <c r="D291" i="10"/>
  <c r="D320" i="10" s="1"/>
  <c r="D262" i="10"/>
  <c r="K290" i="10"/>
  <c r="K261" i="10"/>
  <c r="K291" i="10"/>
  <c r="K262" i="10"/>
  <c r="K292" i="10"/>
  <c r="K263" i="10"/>
  <c r="J292" i="10"/>
  <c r="J263" i="10"/>
  <c r="S286" i="10"/>
  <c r="S315" i="10" s="1"/>
  <c r="S257" i="10"/>
  <c r="K298" i="10"/>
  <c r="K269" i="10"/>
  <c r="G240" i="10"/>
  <c r="H240" i="10"/>
  <c r="I240" i="10"/>
  <c r="L240" i="10"/>
  <c r="R240" i="10"/>
  <c r="M240" i="10"/>
  <c r="Q240" i="10"/>
  <c r="F240" i="10"/>
  <c r="N240" i="10"/>
  <c r="E240" i="10"/>
  <c r="H235" i="10"/>
  <c r="G235" i="10"/>
  <c r="Q235" i="10"/>
  <c r="L235" i="10"/>
  <c r="P235" i="10"/>
  <c r="N235" i="10"/>
  <c r="E235" i="10"/>
  <c r="F235" i="10"/>
  <c r="I235" i="10"/>
  <c r="M235" i="10"/>
  <c r="M234" i="10"/>
  <c r="F234" i="10"/>
  <c r="G234" i="10"/>
  <c r="N234" i="10"/>
  <c r="R234" i="10"/>
  <c r="E234" i="10"/>
  <c r="I234" i="10"/>
  <c r="P234" i="10"/>
  <c r="H234" i="10"/>
  <c r="L234" i="10"/>
  <c r="Q234" i="10"/>
  <c r="I233" i="10"/>
  <c r="P233" i="10"/>
  <c r="H233" i="10"/>
  <c r="G233" i="10"/>
  <c r="E233" i="10"/>
  <c r="L233" i="10"/>
  <c r="O233" i="10"/>
  <c r="M233" i="10"/>
  <c r="F233" i="10"/>
  <c r="N233" i="10"/>
  <c r="R233" i="10"/>
  <c r="H232" i="10"/>
  <c r="E232" i="10"/>
  <c r="L232" i="10"/>
  <c r="P232" i="10"/>
  <c r="G232" i="10"/>
  <c r="N232" i="10"/>
  <c r="O232" i="10"/>
  <c r="F232" i="10"/>
  <c r="M232" i="10"/>
  <c r="Q232" i="10"/>
  <c r="I232" i="10"/>
  <c r="R230" i="10"/>
  <c r="L230" i="10"/>
  <c r="Q230" i="10"/>
  <c r="M230" i="10"/>
  <c r="P230" i="10"/>
  <c r="O230" i="10"/>
  <c r="N230" i="10"/>
  <c r="I228" i="10"/>
  <c r="M228" i="10"/>
  <c r="H228" i="10"/>
  <c r="Q228" i="10"/>
  <c r="S52" i="10"/>
  <c r="G61" i="9"/>
  <c r="F230" i="10" s="1"/>
  <c r="H61" i="9"/>
  <c r="G230" i="10" s="1"/>
  <c r="F61" i="9"/>
  <c r="E230" i="10" s="1"/>
  <c r="K61" i="9"/>
  <c r="J230" i="10" s="1"/>
  <c r="I61" i="9"/>
  <c r="H230" i="10" s="1"/>
  <c r="E61" i="9"/>
  <c r="D230" i="10" s="1"/>
  <c r="E41" i="9"/>
  <c r="I41" i="9"/>
  <c r="F41" i="9"/>
  <c r="H41" i="9"/>
  <c r="G41" i="9"/>
  <c r="G21" i="9"/>
  <c r="F228" i="10" s="1"/>
  <c r="H21" i="9"/>
  <c r="F21" i="9"/>
  <c r="E228" i="10" s="1"/>
  <c r="E21" i="9"/>
  <c r="D228" i="10" s="1"/>
  <c r="F13" i="8"/>
  <c r="J13" i="8" s="1"/>
  <c r="I13" i="8"/>
  <c r="I17" i="8"/>
  <c r="F17" i="8"/>
  <c r="I11" i="7"/>
  <c r="C7" i="7"/>
  <c r="C14" i="7"/>
  <c r="C12" i="7"/>
  <c r="C9" i="7"/>
  <c r="C8" i="7"/>
  <c r="E14" i="7"/>
  <c r="F14" i="7" s="1"/>
  <c r="K14" i="7" s="1"/>
  <c r="D7" i="7"/>
  <c r="E7" i="7" s="1"/>
  <c r="F7" i="7" s="1"/>
  <c r="P13" i="4"/>
  <c r="P10" i="4"/>
  <c r="B107" i="6"/>
  <c r="C6" i="7"/>
  <c r="D9" i="7"/>
  <c r="D8" i="7"/>
  <c r="E8" i="7" s="1"/>
  <c r="E6" i="8"/>
  <c r="J5" i="7"/>
  <c r="E11" i="7"/>
  <c r="E6" i="7"/>
  <c r="K5" i="7"/>
  <c r="G5" i="7"/>
  <c r="C8" i="4"/>
  <c r="C12" i="4"/>
  <c r="C7" i="4"/>
  <c r="C11" i="4"/>
  <c r="C6" i="4"/>
  <c r="C9" i="4"/>
  <c r="C14" i="4"/>
  <c r="T11" i="4"/>
  <c r="T9" i="4"/>
  <c r="T6" i="4"/>
  <c r="T12" i="4"/>
  <c r="T13" i="4"/>
  <c r="T8" i="4"/>
  <c r="T10" i="4"/>
  <c r="T7" i="4"/>
  <c r="T14" i="4"/>
  <c r="B29" i="5"/>
  <c r="B19" i="5"/>
  <c r="B8" i="5"/>
  <c r="E143" i="10" l="1"/>
  <c r="T58" i="10"/>
  <c r="O322" i="10"/>
  <c r="O52" i="10" s="1"/>
  <c r="O137" i="10" s="1"/>
  <c r="K319" i="10"/>
  <c r="K49" i="10" s="1"/>
  <c r="K134" i="10" s="1"/>
  <c r="K322" i="10"/>
  <c r="K52" i="10" s="1"/>
  <c r="K137" i="10" s="1"/>
  <c r="J320" i="10"/>
  <c r="J50" i="10" s="1"/>
  <c r="J135" i="10" s="1"/>
  <c r="S321" i="10"/>
  <c r="S51" i="10" s="1"/>
  <c r="J321" i="10"/>
  <c r="J51" i="10" s="1"/>
  <c r="J136" i="10" s="1"/>
  <c r="K317" i="10"/>
  <c r="K47" i="10" s="1"/>
  <c r="I317" i="10"/>
  <c r="I47" i="10" s="1"/>
  <c r="I132" i="10" s="1"/>
  <c r="U328" i="10"/>
  <c r="S320" i="10"/>
  <c r="S50" i="10" s="1"/>
  <c r="K321" i="10"/>
  <c r="K51" i="10" s="1"/>
  <c r="K136" i="10" s="1"/>
  <c r="O321" i="10"/>
  <c r="O51" i="10" s="1"/>
  <c r="O136" i="10" s="1"/>
  <c r="J327" i="10"/>
  <c r="J57" i="10" s="1"/>
  <c r="J142" i="10" s="1"/>
  <c r="J322" i="10"/>
  <c r="J52" i="10" s="1"/>
  <c r="J137" i="10" s="1"/>
  <c r="R322" i="10"/>
  <c r="R52" i="10" s="1"/>
  <c r="R137" i="10" s="1"/>
  <c r="S327" i="10"/>
  <c r="S57" i="10" s="1"/>
  <c r="K327" i="10"/>
  <c r="K57" i="10" s="1"/>
  <c r="K142" i="10" s="1"/>
  <c r="K320" i="10"/>
  <c r="K50" i="10" s="1"/>
  <c r="K135" i="10" s="1"/>
  <c r="J319" i="10"/>
  <c r="J49" i="10" s="1"/>
  <c r="J134" i="10" s="1"/>
  <c r="S319" i="10"/>
  <c r="S49" i="10" s="1"/>
  <c r="O315" i="10"/>
  <c r="O45" i="10" s="1"/>
  <c r="O130" i="10" s="1"/>
  <c r="D52" i="10"/>
  <c r="D49" i="10"/>
  <c r="D51" i="10"/>
  <c r="D50" i="10"/>
  <c r="D57" i="10"/>
  <c r="D286" i="10"/>
  <c r="D315" i="10" s="1"/>
  <c r="D257" i="10"/>
  <c r="E288" i="10"/>
  <c r="E259" i="10"/>
  <c r="P288" i="10"/>
  <c r="P259" i="10"/>
  <c r="R288" i="10"/>
  <c r="R259" i="10"/>
  <c r="F290" i="10"/>
  <c r="F261" i="10"/>
  <c r="P290" i="10"/>
  <c r="P261" i="10"/>
  <c r="R291" i="10"/>
  <c r="R262" i="10"/>
  <c r="O291" i="10"/>
  <c r="O262" i="10"/>
  <c r="H291" i="10"/>
  <c r="H262" i="10"/>
  <c r="L292" i="10"/>
  <c r="L263" i="10"/>
  <c r="E292" i="10"/>
  <c r="E263" i="10"/>
  <c r="F292" i="10"/>
  <c r="F263" i="10"/>
  <c r="F293" i="10"/>
  <c r="F264" i="10"/>
  <c r="L293" i="10"/>
  <c r="L264" i="10"/>
  <c r="E298" i="10"/>
  <c r="E269" i="10"/>
  <c r="M298" i="10"/>
  <c r="M269" i="10"/>
  <c r="H298" i="10"/>
  <c r="H269" i="10"/>
  <c r="E286" i="10"/>
  <c r="E257" i="10"/>
  <c r="D288" i="10"/>
  <c r="D317" i="10" s="1"/>
  <c r="D259" i="10"/>
  <c r="G288" i="10"/>
  <c r="G259" i="10"/>
  <c r="Q286" i="10"/>
  <c r="Q257" i="10"/>
  <c r="I257" i="10"/>
  <c r="I286" i="10"/>
  <c r="M288" i="10"/>
  <c r="M259" i="10"/>
  <c r="I290" i="10"/>
  <c r="I261" i="10"/>
  <c r="O290" i="10"/>
  <c r="O261" i="10"/>
  <c r="L290" i="10"/>
  <c r="L261" i="10"/>
  <c r="N262" i="10"/>
  <c r="N291" i="10"/>
  <c r="L291" i="10"/>
  <c r="L262" i="10"/>
  <c r="P291" i="10"/>
  <c r="P262" i="10"/>
  <c r="H292" i="10"/>
  <c r="H263" i="10"/>
  <c r="R292" i="10"/>
  <c r="R263" i="10"/>
  <c r="M292" i="10"/>
  <c r="M263" i="10"/>
  <c r="E293" i="10"/>
  <c r="E264" i="10"/>
  <c r="Q293" i="10"/>
  <c r="Q264" i="10"/>
  <c r="N298" i="10"/>
  <c r="N269" i="10"/>
  <c r="R298" i="10"/>
  <c r="R269" i="10"/>
  <c r="G298" i="10"/>
  <c r="G269" i="10"/>
  <c r="H288" i="10"/>
  <c r="H259" i="10"/>
  <c r="F288" i="10"/>
  <c r="F317" i="10" s="1"/>
  <c r="F259" i="10"/>
  <c r="H286" i="10"/>
  <c r="H257" i="10"/>
  <c r="N259" i="10"/>
  <c r="N288" i="10"/>
  <c r="Q288" i="10"/>
  <c r="Q259" i="10"/>
  <c r="Q290" i="10"/>
  <c r="Q261" i="10"/>
  <c r="N261" i="10"/>
  <c r="N290" i="10"/>
  <c r="E290" i="10"/>
  <c r="E261" i="10"/>
  <c r="F291" i="10"/>
  <c r="F262" i="10"/>
  <c r="E291" i="10"/>
  <c r="E262" i="10"/>
  <c r="I262" i="10"/>
  <c r="I291" i="10"/>
  <c r="P292" i="10"/>
  <c r="P263" i="10"/>
  <c r="N263" i="10"/>
  <c r="N292" i="10"/>
  <c r="M293" i="10"/>
  <c r="M264" i="10"/>
  <c r="N264" i="10"/>
  <c r="N293" i="10"/>
  <c r="G293" i="10"/>
  <c r="G264" i="10"/>
  <c r="F298" i="10"/>
  <c r="F269" i="10"/>
  <c r="L298" i="10"/>
  <c r="L269" i="10"/>
  <c r="F286" i="10"/>
  <c r="F257" i="10"/>
  <c r="J288" i="10"/>
  <c r="J317" i="10" s="1"/>
  <c r="J259" i="10"/>
  <c r="M286" i="10"/>
  <c r="M315" i="10" s="1"/>
  <c r="M257" i="10"/>
  <c r="O288" i="10"/>
  <c r="O317" i="10" s="1"/>
  <c r="O259" i="10"/>
  <c r="L288" i="10"/>
  <c r="L259" i="10"/>
  <c r="M290" i="10"/>
  <c r="M261" i="10"/>
  <c r="G290" i="10"/>
  <c r="G261" i="10"/>
  <c r="H290" i="10"/>
  <c r="H261" i="10"/>
  <c r="M291" i="10"/>
  <c r="M262" i="10"/>
  <c r="G291" i="10"/>
  <c r="G262" i="10"/>
  <c r="Q292" i="10"/>
  <c r="Q263" i="10"/>
  <c r="I263" i="10"/>
  <c r="I292" i="10"/>
  <c r="I321" i="10" s="1"/>
  <c r="G292" i="10"/>
  <c r="G263" i="10"/>
  <c r="I264" i="10"/>
  <c r="I293" i="10"/>
  <c r="P293" i="10"/>
  <c r="P264" i="10"/>
  <c r="H293" i="10"/>
  <c r="H264" i="10"/>
  <c r="Q269" i="10"/>
  <c r="Q298" i="10"/>
  <c r="I269" i="10"/>
  <c r="I298" i="10"/>
  <c r="P45" i="10"/>
  <c r="N45" i="10"/>
  <c r="L45" i="10"/>
  <c r="R45" i="10"/>
  <c r="G228" i="10"/>
  <c r="S47" i="10"/>
  <c r="J45" i="10"/>
  <c r="AA237" i="10"/>
  <c r="AB237" i="10" s="1"/>
  <c r="AC237" i="10" s="1"/>
  <c r="AD237" i="10" s="1"/>
  <c r="AA240" i="10"/>
  <c r="G13" i="8"/>
  <c r="K13" i="8" s="1"/>
  <c r="J17" i="8"/>
  <c r="G17" i="8"/>
  <c r="G14" i="7"/>
  <c r="H14" i="7" s="1"/>
  <c r="P11" i="4"/>
  <c r="B113" i="6"/>
  <c r="I9" i="7"/>
  <c r="C10" i="7"/>
  <c r="B117" i="6"/>
  <c r="P14" i="4"/>
  <c r="B111" i="6"/>
  <c r="P9" i="4"/>
  <c r="B114" i="6"/>
  <c r="P12" i="4"/>
  <c r="B115" i="6"/>
  <c r="E9" i="7"/>
  <c r="I8" i="7"/>
  <c r="J8" i="7" s="1"/>
  <c r="Q8" i="7"/>
  <c r="I12" i="7"/>
  <c r="Q7" i="7"/>
  <c r="I7" i="7"/>
  <c r="J7" i="7" s="1"/>
  <c r="P7" i="4"/>
  <c r="B109" i="6"/>
  <c r="B118" i="6" s="1"/>
  <c r="P6" i="4"/>
  <c r="B108" i="6"/>
  <c r="B110" i="6"/>
  <c r="P8" i="4"/>
  <c r="I6" i="7"/>
  <c r="C17" i="7"/>
  <c r="Q9" i="7" s="1"/>
  <c r="I14" i="7"/>
  <c r="J14" i="7" s="1"/>
  <c r="E12" i="7"/>
  <c r="I6" i="8"/>
  <c r="C24" i="8"/>
  <c r="E12" i="8"/>
  <c r="F6" i="8"/>
  <c r="E9" i="8"/>
  <c r="E8" i="8"/>
  <c r="E7" i="8"/>
  <c r="J11" i="7"/>
  <c r="F11" i="7"/>
  <c r="J6" i="7"/>
  <c r="F6" i="7"/>
  <c r="K7" i="7"/>
  <c r="G7" i="7"/>
  <c r="L5" i="7"/>
  <c r="H5" i="7"/>
  <c r="F8" i="7"/>
  <c r="N2" i="4"/>
  <c r="I327" i="10" l="1"/>
  <c r="I57" i="10" s="1"/>
  <c r="I142" i="10" s="1"/>
  <c r="Q327" i="10"/>
  <c r="Q57" i="10" s="1"/>
  <c r="Q142" i="10" s="1"/>
  <c r="N322" i="10"/>
  <c r="N52" i="10" s="1"/>
  <c r="N137" i="10" s="1"/>
  <c r="I320" i="10"/>
  <c r="I50" i="10" s="1"/>
  <c r="I135" i="10" s="1"/>
  <c r="N319" i="10"/>
  <c r="N49" i="10" s="1"/>
  <c r="G321" i="10"/>
  <c r="G51" i="10" s="1"/>
  <c r="G136" i="10" s="1"/>
  <c r="M320" i="10"/>
  <c r="M50" i="10" s="1"/>
  <c r="M135" i="10" s="1"/>
  <c r="L317" i="10"/>
  <c r="L47" i="10" s="1"/>
  <c r="R327" i="10"/>
  <c r="R57" i="10" s="1"/>
  <c r="R142" i="10" s="1"/>
  <c r="M321" i="10"/>
  <c r="M51" i="10" s="1"/>
  <c r="M136" i="10" s="1"/>
  <c r="L320" i="10"/>
  <c r="L50" i="10" s="1"/>
  <c r="L135" i="10" s="1"/>
  <c r="I319" i="10"/>
  <c r="I49" i="10" s="1"/>
  <c r="I134" i="10" s="1"/>
  <c r="G317" i="10"/>
  <c r="G47" i="10" s="1"/>
  <c r="G132" i="10" s="1"/>
  <c r="M327" i="10"/>
  <c r="M57" i="10" s="1"/>
  <c r="M142" i="10" s="1"/>
  <c r="F321" i="10"/>
  <c r="F51" i="10" s="1"/>
  <c r="O320" i="10"/>
  <c r="O50" i="10" s="1"/>
  <c r="O135" i="10" s="1"/>
  <c r="R317" i="10"/>
  <c r="R47" i="10" s="1"/>
  <c r="R132" i="10" s="1"/>
  <c r="N320" i="10"/>
  <c r="N50" i="10" s="1"/>
  <c r="N135" i="10" s="1"/>
  <c r="H322" i="10"/>
  <c r="H52" i="10" s="1"/>
  <c r="H137" i="10" s="1"/>
  <c r="H319" i="10"/>
  <c r="H49" i="10" s="1"/>
  <c r="L327" i="10"/>
  <c r="L57" i="10" s="1"/>
  <c r="L142" i="10" s="1"/>
  <c r="M322" i="10"/>
  <c r="M52" i="10" s="1"/>
  <c r="M137" i="10" s="1"/>
  <c r="E320" i="10"/>
  <c r="Q319" i="10"/>
  <c r="Q49" i="10" s="1"/>
  <c r="N327" i="10"/>
  <c r="N57" i="10" s="1"/>
  <c r="N142" i="10" s="1"/>
  <c r="R321" i="10"/>
  <c r="R51" i="10" s="1"/>
  <c r="R136" i="10" s="1"/>
  <c r="M317" i="10"/>
  <c r="M47" i="10" s="1"/>
  <c r="M132" i="10" s="1"/>
  <c r="E327" i="10"/>
  <c r="E57" i="10" s="1"/>
  <c r="E142" i="10" s="1"/>
  <c r="E321" i="10"/>
  <c r="E51" i="10" s="1"/>
  <c r="E136" i="10" s="1"/>
  <c r="R320" i="10"/>
  <c r="R50" i="10" s="1"/>
  <c r="R135" i="10" s="1"/>
  <c r="P317" i="10"/>
  <c r="P47" i="10" s="1"/>
  <c r="P132" i="10" s="1"/>
  <c r="N321" i="10"/>
  <c r="N51" i="10" s="1"/>
  <c r="N136" i="10" s="1"/>
  <c r="P322" i="10"/>
  <c r="P52" i="10" s="1"/>
  <c r="P137" i="10" s="1"/>
  <c r="Q321" i="10"/>
  <c r="Q51" i="10" s="1"/>
  <c r="Q136" i="10" s="1"/>
  <c r="G319" i="10"/>
  <c r="G49" i="10" s="1"/>
  <c r="G134" i="10" s="1"/>
  <c r="F327" i="10"/>
  <c r="F57" i="10" s="1"/>
  <c r="F320" i="10"/>
  <c r="F50" i="10" s="1"/>
  <c r="Q317" i="10"/>
  <c r="Q47" i="10" s="1"/>
  <c r="Q132" i="10" s="1"/>
  <c r="H317" i="10"/>
  <c r="H47" i="10" s="1"/>
  <c r="Q322" i="10"/>
  <c r="Q52" i="10" s="1"/>
  <c r="Q137" i="10" s="1"/>
  <c r="H321" i="10"/>
  <c r="H51" i="10" s="1"/>
  <c r="L319" i="10"/>
  <c r="L49" i="10" s="1"/>
  <c r="L134" i="10" s="1"/>
  <c r="L322" i="10"/>
  <c r="L52" i="10" s="1"/>
  <c r="L137" i="10" s="1"/>
  <c r="L321" i="10"/>
  <c r="L51" i="10" s="1"/>
  <c r="L136" i="10" s="1"/>
  <c r="P319" i="10"/>
  <c r="P49" i="10" s="1"/>
  <c r="E317" i="10"/>
  <c r="E47" i="10" s="1"/>
  <c r="I322" i="10"/>
  <c r="I52" i="10" s="1"/>
  <c r="I137" i="10" s="1"/>
  <c r="N317" i="10"/>
  <c r="N47" i="10" s="1"/>
  <c r="N132" i="10" s="1"/>
  <c r="G320" i="10"/>
  <c r="G50" i="10" s="1"/>
  <c r="G135" i="10" s="1"/>
  <c r="M319" i="10"/>
  <c r="M49" i="10" s="1"/>
  <c r="G322" i="10"/>
  <c r="G52" i="10" s="1"/>
  <c r="G137" i="10" s="1"/>
  <c r="P321" i="10"/>
  <c r="P51" i="10" s="1"/>
  <c r="P136" i="10" s="1"/>
  <c r="E319" i="10"/>
  <c r="E49" i="10" s="1"/>
  <c r="G327" i="10"/>
  <c r="G57" i="10" s="1"/>
  <c r="E322" i="10"/>
  <c r="E52" i="10" s="1"/>
  <c r="P320" i="10"/>
  <c r="P50" i="10" s="1"/>
  <c r="P135" i="10" s="1"/>
  <c r="O319" i="10"/>
  <c r="O49" i="10" s="1"/>
  <c r="H327" i="10"/>
  <c r="H57" i="10" s="1"/>
  <c r="H142" i="10" s="1"/>
  <c r="F322" i="10"/>
  <c r="F52" i="10" s="1"/>
  <c r="H320" i="10"/>
  <c r="H50" i="10" s="1"/>
  <c r="H135" i="10" s="1"/>
  <c r="F319" i="10"/>
  <c r="F49" i="10" s="1"/>
  <c r="Q315" i="10"/>
  <c r="Q45" i="10" s="1"/>
  <c r="Q130" i="10" s="1"/>
  <c r="H315" i="10"/>
  <c r="H45" i="10" s="1"/>
  <c r="F315" i="10"/>
  <c r="F45" i="10" s="1"/>
  <c r="I315" i="10"/>
  <c r="I45" i="10" s="1"/>
  <c r="I130" i="10" s="1"/>
  <c r="E315" i="10"/>
  <c r="E45" i="10" s="1"/>
  <c r="D47" i="10"/>
  <c r="D142" i="10"/>
  <c r="D45" i="10"/>
  <c r="AA262" i="10"/>
  <c r="AB262" i="10" s="1"/>
  <c r="AC262" i="10" s="1"/>
  <c r="AD262" i="10" s="1"/>
  <c r="AA263" i="10"/>
  <c r="AB263" i="10" s="1"/>
  <c r="AC263" i="10" s="1"/>
  <c r="AD263" i="10" s="1"/>
  <c r="AA264" i="10"/>
  <c r="AB264" i="10" s="1"/>
  <c r="AC264" i="10" s="1"/>
  <c r="AD264" i="10" s="1"/>
  <c r="AA269" i="10"/>
  <c r="AB269" i="10" s="1"/>
  <c r="AC269" i="10" s="1"/>
  <c r="AD269" i="10" s="1"/>
  <c r="AA261" i="10"/>
  <c r="AB261" i="10" s="1"/>
  <c r="AC261" i="10" s="1"/>
  <c r="AD261" i="10" s="1"/>
  <c r="G286" i="10"/>
  <c r="G257" i="10"/>
  <c r="AA257" i="10" s="1"/>
  <c r="AB257" i="10" s="1"/>
  <c r="AC257" i="10" s="1"/>
  <c r="AD257" i="10" s="1"/>
  <c r="AD277" i="10" s="1"/>
  <c r="AA259" i="10"/>
  <c r="AB259" i="10" s="1"/>
  <c r="AC259" i="10" s="1"/>
  <c r="AD259" i="10" s="1"/>
  <c r="I51" i="10"/>
  <c r="I136" i="10" s="1"/>
  <c r="K45" i="10"/>
  <c r="S45" i="10"/>
  <c r="S130" i="10" s="1"/>
  <c r="M45" i="10"/>
  <c r="O47" i="10"/>
  <c r="L130" i="10"/>
  <c r="R130" i="10"/>
  <c r="N130" i="10"/>
  <c r="P130" i="10"/>
  <c r="S132" i="10"/>
  <c r="J47" i="10"/>
  <c r="F47" i="10"/>
  <c r="J130" i="10"/>
  <c r="D135" i="10"/>
  <c r="D136" i="10"/>
  <c r="D137" i="10"/>
  <c r="D134" i="10"/>
  <c r="E138" i="10"/>
  <c r="D138" i="10"/>
  <c r="D141" i="10"/>
  <c r="E140" i="10"/>
  <c r="E141" i="10"/>
  <c r="D139" i="10"/>
  <c r="D140" i="10"/>
  <c r="E139" i="10"/>
  <c r="AA238" i="10"/>
  <c r="AB238" i="10" s="1"/>
  <c r="AC238" i="10" s="1"/>
  <c r="AD238" i="10" s="1"/>
  <c r="AA236" i="10"/>
  <c r="AB236" i="10" s="1"/>
  <c r="AC236" i="10" s="1"/>
  <c r="AD236" i="10" s="1"/>
  <c r="AA239" i="10"/>
  <c r="AB239" i="10" s="1"/>
  <c r="AC239" i="10" s="1"/>
  <c r="AD239" i="10" s="1"/>
  <c r="AA247" i="10"/>
  <c r="AB247" i="10" s="1"/>
  <c r="AC247" i="10" s="1"/>
  <c r="AD247" i="10" s="1"/>
  <c r="AB240" i="10"/>
  <c r="AC240" i="10" s="1"/>
  <c r="AD240" i="10" s="1"/>
  <c r="H13" i="8"/>
  <c r="H17" i="8"/>
  <c r="K17" i="8"/>
  <c r="L14" i="7"/>
  <c r="J12" i="7"/>
  <c r="F12" i="7"/>
  <c r="Q6" i="7"/>
  <c r="Q12" i="7"/>
  <c r="J9" i="7"/>
  <c r="F9" i="7"/>
  <c r="Q13" i="7"/>
  <c r="Q5" i="7"/>
  <c r="Q11" i="7"/>
  <c r="Q14" i="7"/>
  <c r="I10" i="7"/>
  <c r="Q10" i="7"/>
  <c r="E10" i="7"/>
  <c r="I12" i="8"/>
  <c r="I9" i="8"/>
  <c r="I8" i="8"/>
  <c r="I7" i="8"/>
  <c r="G6" i="8"/>
  <c r="J6" i="8"/>
  <c r="F8" i="8"/>
  <c r="E10" i="8"/>
  <c r="F7" i="8"/>
  <c r="F9" i="8"/>
  <c r="F12" i="8"/>
  <c r="K6" i="7"/>
  <c r="G6" i="7"/>
  <c r="L7" i="7"/>
  <c r="H7" i="7"/>
  <c r="K8" i="7"/>
  <c r="G8" i="7"/>
  <c r="K11" i="7"/>
  <c r="G11" i="7"/>
  <c r="U322" i="10" l="1"/>
  <c r="U327" i="10"/>
  <c r="U320" i="10"/>
  <c r="T52" i="10"/>
  <c r="E137" i="10"/>
  <c r="G142" i="10"/>
  <c r="T57" i="10"/>
  <c r="E134" i="10"/>
  <c r="T49" i="10"/>
  <c r="E50" i="10"/>
  <c r="U319" i="10"/>
  <c r="U321" i="10"/>
  <c r="G315" i="10"/>
  <c r="G45" i="10" s="1"/>
  <c r="T45" i="10" s="1"/>
  <c r="T51" i="10"/>
  <c r="U317" i="10"/>
  <c r="T47" i="10"/>
  <c r="K130" i="10"/>
  <c r="M130" i="10"/>
  <c r="O132" i="10"/>
  <c r="AA235" i="10"/>
  <c r="AA232" i="10"/>
  <c r="AA230" i="10"/>
  <c r="G9" i="7"/>
  <c r="K9" i="7"/>
  <c r="K12" i="7"/>
  <c r="G12" i="7"/>
  <c r="J10" i="7"/>
  <c r="F10" i="7"/>
  <c r="E17" i="7"/>
  <c r="I10" i="8"/>
  <c r="K6" i="8"/>
  <c r="H6" i="8"/>
  <c r="J9" i="8"/>
  <c r="G9" i="8"/>
  <c r="F10" i="8"/>
  <c r="G8" i="8"/>
  <c r="J8" i="8"/>
  <c r="J12" i="8"/>
  <c r="G12" i="8"/>
  <c r="G7" i="8"/>
  <c r="J7" i="8"/>
  <c r="L8" i="7"/>
  <c r="H8" i="7"/>
  <c r="L11" i="7"/>
  <c r="H11" i="7"/>
  <c r="H6" i="7"/>
  <c r="L6" i="7"/>
  <c r="E11" i="8"/>
  <c r="U315" i="10" l="1"/>
  <c r="T50" i="10"/>
  <c r="E135" i="10"/>
  <c r="S138" i="10"/>
  <c r="S139" i="10"/>
  <c r="AB232" i="10"/>
  <c r="AC232" i="10" s="1"/>
  <c r="AD232" i="10" s="1"/>
  <c r="AB235" i="10"/>
  <c r="AC235" i="10" s="1"/>
  <c r="AD235" i="10" s="1"/>
  <c r="AB230" i="10"/>
  <c r="AC230" i="10" s="1"/>
  <c r="AD230" i="10" s="1"/>
  <c r="AA233" i="10"/>
  <c r="K10" i="7"/>
  <c r="G10" i="7"/>
  <c r="F17" i="7"/>
  <c r="H12" i="7"/>
  <c r="L12" i="7"/>
  <c r="H9" i="7"/>
  <c r="L9" i="7"/>
  <c r="I11" i="8"/>
  <c r="F11" i="8"/>
  <c r="K12" i="8"/>
  <c r="H12" i="8"/>
  <c r="J10" i="8"/>
  <c r="G10" i="8"/>
  <c r="K7" i="8"/>
  <c r="H7" i="8"/>
  <c r="K8" i="8"/>
  <c r="H8" i="8"/>
  <c r="K9" i="8"/>
  <c r="H9" i="8"/>
  <c r="S136" i="10" l="1"/>
  <c r="S145" i="10"/>
  <c r="T145" i="10" s="1"/>
  <c r="S147" i="10"/>
  <c r="T147" i="10" s="1"/>
  <c r="S148" i="10"/>
  <c r="T148" i="10" s="1"/>
  <c r="S146" i="10"/>
  <c r="T146" i="10" s="1"/>
  <c r="S144" i="10"/>
  <c r="S140" i="10"/>
  <c r="S149" i="10"/>
  <c r="T149" i="10" s="1"/>
  <c r="S141" i="10"/>
  <c r="S143" i="10"/>
  <c r="S142" i="10"/>
  <c r="S135" i="10"/>
  <c r="S134" i="10"/>
  <c r="S137" i="10"/>
  <c r="M134" i="10"/>
  <c r="O134" i="10"/>
  <c r="AB233" i="10"/>
  <c r="AC233" i="10" s="1"/>
  <c r="AD233" i="10" s="1"/>
  <c r="AA234" i="10"/>
  <c r="H10" i="7"/>
  <c r="H17" i="7" s="1"/>
  <c r="L10" i="7"/>
  <c r="G17" i="7"/>
  <c r="J11" i="8"/>
  <c r="G11" i="8"/>
  <c r="K10" i="8"/>
  <c r="H10" i="8"/>
  <c r="C149" i="10" l="1"/>
  <c r="V334" i="10"/>
  <c r="C148" i="10"/>
  <c r="V333" i="10"/>
  <c r="C147" i="10"/>
  <c r="V332" i="10"/>
  <c r="C145" i="10"/>
  <c r="V330" i="10"/>
  <c r="C146" i="10"/>
  <c r="V331" i="10"/>
  <c r="N134" i="10"/>
  <c r="AB234" i="10"/>
  <c r="AC234" i="10" s="1"/>
  <c r="AD234" i="10" s="1"/>
  <c r="K11" i="8"/>
  <c r="H11" i="8"/>
  <c r="D6" i="4" l="1"/>
  <c r="D8" i="4"/>
  <c r="D12" i="4"/>
  <c r="D5" i="4" l="1"/>
  <c r="E5" i="8"/>
  <c r="I5" i="4"/>
  <c r="I9" i="4"/>
  <c r="I12" i="4"/>
  <c r="I8" i="4"/>
  <c r="I7" i="4"/>
  <c r="I14" i="4"/>
  <c r="I6" i="4"/>
  <c r="I11" i="4"/>
  <c r="D14" i="4"/>
  <c r="D11" i="4"/>
  <c r="D9" i="4"/>
  <c r="D7" i="4"/>
  <c r="I5" i="8" l="1"/>
  <c r="F5" i="8"/>
  <c r="E24" i="8"/>
  <c r="E14" i="4"/>
  <c r="E28" i="4"/>
  <c r="E29" i="4" s="1"/>
  <c r="E30" i="4" s="1"/>
  <c r="C17" i="4"/>
  <c r="L4" i="4"/>
  <c r="J4" i="4"/>
  <c r="I4" i="4"/>
  <c r="F4" i="4"/>
  <c r="K4" i="4" s="1"/>
  <c r="AA228" i="10" l="1"/>
  <c r="AB228" i="10" s="1"/>
  <c r="AC228" i="10" s="1"/>
  <c r="G5" i="8"/>
  <c r="J5" i="8"/>
  <c r="F24" i="8"/>
  <c r="F14" i="4"/>
  <c r="G14" i="4" s="1"/>
  <c r="D117" i="6"/>
  <c r="I117" i="6"/>
  <c r="G117" i="6"/>
  <c r="F117" i="6"/>
  <c r="E117" i="6"/>
  <c r="H117" i="6"/>
  <c r="E132" i="10" l="1"/>
  <c r="AD228" i="10"/>
  <c r="K14" i="4"/>
  <c r="H5" i="8"/>
  <c r="H24" i="8" s="1"/>
  <c r="K5" i="8"/>
  <c r="G24" i="8"/>
  <c r="J14" i="4"/>
  <c r="L14" i="4"/>
  <c r="H14" i="4"/>
  <c r="D132" i="10" l="1"/>
  <c r="E12" i="4"/>
  <c r="E11" i="4"/>
  <c r="E9" i="4"/>
  <c r="E8" i="4"/>
  <c r="E7" i="4"/>
  <c r="E6" i="4"/>
  <c r="E5" i="4"/>
  <c r="E107" i="6" l="1"/>
  <c r="I107" i="6"/>
  <c r="F107" i="6"/>
  <c r="H107" i="6"/>
  <c r="G107" i="6"/>
  <c r="D107" i="6"/>
  <c r="G109" i="6"/>
  <c r="H109" i="6"/>
  <c r="I109" i="6"/>
  <c r="F109" i="6"/>
  <c r="E109" i="6"/>
  <c r="D109" i="6"/>
  <c r="F110" i="6"/>
  <c r="G110" i="6"/>
  <c r="E110" i="6"/>
  <c r="I110" i="6"/>
  <c r="H110" i="6"/>
  <c r="D110" i="6"/>
  <c r="H108" i="6"/>
  <c r="D108" i="6"/>
  <c r="E108" i="6"/>
  <c r="I108" i="6"/>
  <c r="F108" i="6"/>
  <c r="G108" i="6"/>
  <c r="H113" i="6"/>
  <c r="E113" i="6"/>
  <c r="I113" i="6"/>
  <c r="F113" i="6"/>
  <c r="G113" i="6"/>
  <c r="D113" i="6"/>
  <c r="E111" i="6"/>
  <c r="I111" i="6"/>
  <c r="F111" i="6"/>
  <c r="H111" i="6"/>
  <c r="G111" i="6"/>
  <c r="D111" i="6"/>
  <c r="G115" i="6"/>
  <c r="H114" i="6"/>
  <c r="E114" i="6"/>
  <c r="H115" i="6"/>
  <c r="I114" i="6"/>
  <c r="I115" i="6"/>
  <c r="F114" i="6"/>
  <c r="F115" i="6"/>
  <c r="D115" i="6"/>
  <c r="D114" i="6"/>
  <c r="E115" i="6"/>
  <c r="G114" i="6"/>
  <c r="F12" i="4"/>
  <c r="J12" i="4"/>
  <c r="J11" i="4"/>
  <c r="F11" i="4"/>
  <c r="J9" i="4"/>
  <c r="F9" i="4"/>
  <c r="J8" i="4"/>
  <c r="F8" i="4"/>
  <c r="J7" i="4"/>
  <c r="F7" i="4"/>
  <c r="J6" i="4"/>
  <c r="F6" i="4"/>
  <c r="F5" i="4"/>
  <c r="J5" i="4"/>
  <c r="E17" i="4"/>
  <c r="H118" i="6" l="1"/>
  <c r="H120" i="6" s="1"/>
  <c r="H121" i="6" s="1"/>
  <c r="H122" i="6" s="1"/>
  <c r="D118" i="6"/>
  <c r="D120" i="6" s="1"/>
  <c r="D121" i="6" s="1"/>
  <c r="D122" i="6" s="1"/>
  <c r="I118" i="6"/>
  <c r="I120" i="6" s="1"/>
  <c r="I121" i="6" s="1"/>
  <c r="I122" i="6" s="1"/>
  <c r="F118" i="6"/>
  <c r="F120" i="6" s="1"/>
  <c r="F121" i="6" s="1"/>
  <c r="F122" i="6" s="1"/>
  <c r="G118" i="6"/>
  <c r="G120" i="6" s="1"/>
  <c r="G121" i="6" s="1"/>
  <c r="G122" i="6" s="1"/>
  <c r="E118" i="6"/>
  <c r="E120" i="6" s="1"/>
  <c r="E121" i="6" s="1"/>
  <c r="E122" i="6" s="1"/>
  <c r="G12" i="4"/>
  <c r="K12" i="4"/>
  <c r="G11" i="4"/>
  <c r="K11" i="4"/>
  <c r="G9" i="4"/>
  <c r="K9" i="4"/>
  <c r="G8" i="4"/>
  <c r="K8" i="4"/>
  <c r="G7" i="4"/>
  <c r="K7" i="4"/>
  <c r="G6" i="4"/>
  <c r="K6" i="4"/>
  <c r="F17" i="4"/>
  <c r="G5" i="4"/>
  <c r="K5" i="4"/>
  <c r="I123" i="6" l="1"/>
  <c r="H12" i="4"/>
  <c r="L12" i="4"/>
  <c r="H11" i="4"/>
  <c r="L11" i="4"/>
  <c r="H9" i="4"/>
  <c r="L9" i="4"/>
  <c r="H8" i="4"/>
  <c r="L8" i="4"/>
  <c r="H7" i="4"/>
  <c r="L7" i="4"/>
  <c r="H6" i="4"/>
  <c r="L6" i="4"/>
  <c r="G17" i="4"/>
  <c r="L5" i="4"/>
  <c r="H5" i="4"/>
  <c r="H17" i="4" l="1"/>
  <c r="K132" i="10"/>
  <c r="L132" i="10"/>
  <c r="J132" i="10"/>
  <c r="Q134" i="10"/>
  <c r="R134" i="10"/>
  <c r="P134" i="10"/>
  <c r="C316" i="10"/>
  <c r="C205" i="10"/>
  <c r="C287" i="10"/>
  <c r="Q229" i="10"/>
  <c r="C39" i="10" l="1"/>
  <c r="R231" i="10"/>
  <c r="H231" i="10"/>
  <c r="J231" i="10"/>
  <c r="Q231" i="10"/>
  <c r="Q248" i="10" s="1"/>
  <c r="K231" i="10"/>
  <c r="E231" i="10"/>
  <c r="I231" i="10"/>
  <c r="D231" i="10"/>
  <c r="S231" i="10"/>
  <c r="P231" i="10"/>
  <c r="F231" i="10"/>
  <c r="O231" i="10"/>
  <c r="N231" i="10"/>
  <c r="L231" i="10"/>
  <c r="G231" i="10"/>
  <c r="M231" i="10"/>
  <c r="Q258" i="10"/>
  <c r="Q287" i="10"/>
  <c r="Q316" i="10" s="1"/>
  <c r="K229" i="10"/>
  <c r="N229" i="10"/>
  <c r="C289" i="10"/>
  <c r="C306" i="10" s="1"/>
  <c r="C318" i="10"/>
  <c r="C335" i="10" s="1"/>
  <c r="C207" i="10"/>
  <c r="C224" i="10" s="1"/>
  <c r="C65" i="10"/>
  <c r="C274" i="10" s="1"/>
  <c r="F229" i="10"/>
  <c r="C248" i="10"/>
  <c r="S229" i="10"/>
  <c r="L229" i="10"/>
  <c r="O229" i="10"/>
  <c r="P229" i="10"/>
  <c r="R229" i="10"/>
  <c r="H229" i="10"/>
  <c r="D229" i="10"/>
  <c r="E229" i="10"/>
  <c r="J229" i="10"/>
  <c r="G229" i="10"/>
  <c r="M229" i="10"/>
  <c r="I229" i="10"/>
  <c r="S248" i="10" l="1"/>
  <c r="S287" i="10"/>
  <c r="S316" i="10" s="1"/>
  <c r="S258" i="10"/>
  <c r="M260" i="10"/>
  <c r="M289" i="10"/>
  <c r="D260" i="10"/>
  <c r="AA231" i="10"/>
  <c r="AB231" i="10" s="1"/>
  <c r="AC231" i="10" s="1"/>
  <c r="AD231" i="10" s="1"/>
  <c r="D289" i="10"/>
  <c r="D318" i="10" s="1"/>
  <c r="Q260" i="10"/>
  <c r="Q289" i="10"/>
  <c r="I258" i="10"/>
  <c r="I248" i="10"/>
  <c r="I287" i="10"/>
  <c r="I316" i="10" s="1"/>
  <c r="E258" i="10"/>
  <c r="E248" i="10"/>
  <c r="E287" i="10"/>
  <c r="E316" i="10" s="1"/>
  <c r="P258" i="10"/>
  <c r="P248" i="10"/>
  <c r="P287" i="10"/>
  <c r="P316" i="10" s="1"/>
  <c r="Q46" i="10"/>
  <c r="G260" i="10"/>
  <c r="G289" i="10"/>
  <c r="F260" i="10"/>
  <c r="F289" i="10"/>
  <c r="I260" i="10"/>
  <c r="I289" i="10"/>
  <c r="J260" i="10"/>
  <c r="J289" i="10"/>
  <c r="O260" i="10"/>
  <c r="O289" i="10"/>
  <c r="O258" i="10"/>
  <c r="O248" i="10"/>
  <c r="O287" i="10"/>
  <c r="O316" i="10" s="1"/>
  <c r="L260" i="10"/>
  <c r="L289" i="10"/>
  <c r="P260" i="10"/>
  <c r="P289" i="10"/>
  <c r="E260" i="10"/>
  <c r="E289" i="10"/>
  <c r="H260" i="10"/>
  <c r="H289" i="10"/>
  <c r="J248" i="10"/>
  <c r="J258" i="10"/>
  <c r="J287" i="10"/>
  <c r="J316" i="10" s="1"/>
  <c r="R258" i="10"/>
  <c r="R248" i="10"/>
  <c r="R287" i="10"/>
  <c r="R316" i="10" s="1"/>
  <c r="K258" i="10"/>
  <c r="K248" i="10"/>
  <c r="K287" i="10"/>
  <c r="K316" i="10" s="1"/>
  <c r="M258" i="10"/>
  <c r="M248" i="10"/>
  <c r="M287" i="10"/>
  <c r="M316" i="10" s="1"/>
  <c r="D258" i="10"/>
  <c r="D248" i="10"/>
  <c r="D287" i="10"/>
  <c r="D316" i="10" s="1"/>
  <c r="AA229" i="10"/>
  <c r="AB229" i="10" s="1"/>
  <c r="AC229" i="10" s="1"/>
  <c r="AD229" i="10" s="1"/>
  <c r="F258" i="10"/>
  <c r="F248" i="10"/>
  <c r="F287" i="10"/>
  <c r="F316" i="10" s="1"/>
  <c r="G258" i="10"/>
  <c r="G248" i="10"/>
  <c r="G287" i="10"/>
  <c r="G316" i="10" s="1"/>
  <c r="H258" i="10"/>
  <c r="H248" i="10"/>
  <c r="H287" i="10"/>
  <c r="H316" i="10" s="1"/>
  <c r="L258" i="10"/>
  <c r="L248" i="10"/>
  <c r="L287" i="10"/>
  <c r="L316" i="10" s="1"/>
  <c r="C257" i="10"/>
  <c r="C277" i="10" s="1"/>
  <c r="N258" i="10"/>
  <c r="N248" i="10"/>
  <c r="N287" i="10"/>
  <c r="N316" i="10" s="1"/>
  <c r="Q306" i="10"/>
  <c r="Q308" i="10" s="1"/>
  <c r="Q309" i="10" s="1"/>
  <c r="Q310" i="10" s="1"/>
  <c r="Q277" i="10"/>
  <c r="Q250" i="10"/>
  <c r="Q251" i="10" s="1"/>
  <c r="Q252" i="10" s="1"/>
  <c r="N260" i="10"/>
  <c r="N289" i="10"/>
  <c r="S260" i="10"/>
  <c r="S289" i="10"/>
  <c r="K260" i="10"/>
  <c r="K289" i="10"/>
  <c r="R260" i="10"/>
  <c r="R289" i="10"/>
  <c r="O318" i="10" l="1"/>
  <c r="O48" i="10" s="1"/>
  <c r="O133" i="10" s="1"/>
  <c r="G318" i="10"/>
  <c r="G48" i="10" s="1"/>
  <c r="G133" i="10" s="1"/>
  <c r="P318" i="10"/>
  <c r="P48" i="10" s="1"/>
  <c r="P133" i="10" s="1"/>
  <c r="M318" i="10"/>
  <c r="M48" i="10" s="1"/>
  <c r="M133" i="10" s="1"/>
  <c r="R318" i="10"/>
  <c r="R48" i="10" s="1"/>
  <c r="R133" i="10" s="1"/>
  <c r="J318" i="10"/>
  <c r="J48" i="10" s="1"/>
  <c r="J133" i="10" s="1"/>
  <c r="L318" i="10"/>
  <c r="L48" i="10" s="1"/>
  <c r="L133" i="10" s="1"/>
  <c r="I318" i="10"/>
  <c r="I48" i="10" s="1"/>
  <c r="I133" i="10" s="1"/>
  <c r="Q318" i="10"/>
  <c r="Q48" i="10" s="1"/>
  <c r="N318" i="10"/>
  <c r="N335" i="10" s="1"/>
  <c r="H318" i="10"/>
  <c r="H335" i="10" s="1"/>
  <c r="S318" i="10"/>
  <c r="S48" i="10" s="1"/>
  <c r="S133" i="10" s="1"/>
  <c r="F318" i="10"/>
  <c r="F48" i="10" s="1"/>
  <c r="K318" i="10"/>
  <c r="K335" i="10" s="1"/>
  <c r="E318" i="10"/>
  <c r="E48" i="10" s="1"/>
  <c r="E133" i="10" s="1"/>
  <c r="Q279" i="10"/>
  <c r="Q280" i="10" s="1"/>
  <c r="Q281" i="10" s="1"/>
  <c r="AD248" i="10"/>
  <c r="AA258" i="10"/>
  <c r="AB258" i="10" s="1"/>
  <c r="AC258" i="10" s="1"/>
  <c r="AD258" i="10" s="1"/>
  <c r="AA260" i="10"/>
  <c r="AB260" i="10" s="1"/>
  <c r="AC260" i="10" s="1"/>
  <c r="AD260" i="10" s="1"/>
  <c r="D306" i="10"/>
  <c r="D308" i="10" s="1"/>
  <c r="D309" i="10" s="1"/>
  <c r="D310" i="10" s="1"/>
  <c r="D250" i="10"/>
  <c r="D251" i="10" s="1"/>
  <c r="D252" i="10" s="1"/>
  <c r="D277" i="10"/>
  <c r="R46" i="10"/>
  <c r="E46" i="10"/>
  <c r="I250" i="10"/>
  <c r="I251" i="10" s="1"/>
  <c r="I252" i="10" s="1"/>
  <c r="I277" i="10"/>
  <c r="I306" i="10"/>
  <c r="I308" i="10" s="1"/>
  <c r="I309" i="10" s="1"/>
  <c r="I310" i="10" s="1"/>
  <c r="D48" i="10"/>
  <c r="N46" i="10"/>
  <c r="H46" i="10"/>
  <c r="G277" i="10"/>
  <c r="G250" i="10"/>
  <c r="G251" i="10" s="1"/>
  <c r="G252" i="10" s="1"/>
  <c r="G306" i="10"/>
  <c r="G308" i="10" s="1"/>
  <c r="G309" i="10" s="1"/>
  <c r="G310" i="10" s="1"/>
  <c r="K46" i="10"/>
  <c r="R250" i="10"/>
  <c r="R251" i="10" s="1"/>
  <c r="R252" i="10" s="1"/>
  <c r="R277" i="10"/>
  <c r="R306" i="10"/>
  <c r="R308" i="10" s="1"/>
  <c r="R309" i="10" s="1"/>
  <c r="R310" i="10" s="1"/>
  <c r="J277" i="10"/>
  <c r="J306" i="10"/>
  <c r="J308" i="10" s="1"/>
  <c r="J309" i="10" s="1"/>
  <c r="J310" i="10" s="1"/>
  <c r="J250" i="10"/>
  <c r="J251" i="10" s="1"/>
  <c r="J252" i="10" s="1"/>
  <c r="P46" i="10"/>
  <c r="E250" i="10"/>
  <c r="E251" i="10" s="1"/>
  <c r="E252" i="10" s="1"/>
  <c r="E277" i="10"/>
  <c r="E306" i="10"/>
  <c r="E308" i="10" s="1"/>
  <c r="E309" i="10" s="1"/>
  <c r="E310" i="10" s="1"/>
  <c r="F250" i="10"/>
  <c r="F251" i="10" s="1"/>
  <c r="F252" i="10" s="1"/>
  <c r="F277" i="10"/>
  <c r="F306" i="10"/>
  <c r="F308" i="10" s="1"/>
  <c r="F309" i="10" s="1"/>
  <c r="F310" i="10" s="1"/>
  <c r="L46" i="10"/>
  <c r="H277" i="10"/>
  <c r="H306" i="10"/>
  <c r="H308" i="10" s="1"/>
  <c r="H309" i="10" s="1"/>
  <c r="H310" i="10" s="1"/>
  <c r="H250" i="10"/>
  <c r="H251" i="10" s="1"/>
  <c r="H252" i="10" s="1"/>
  <c r="K277" i="10"/>
  <c r="K306" i="10"/>
  <c r="K308" i="10" s="1"/>
  <c r="K309" i="10" s="1"/>
  <c r="K310" i="10" s="1"/>
  <c r="K250" i="10"/>
  <c r="K251" i="10" s="1"/>
  <c r="K252" i="10" s="1"/>
  <c r="O46" i="10"/>
  <c r="P277" i="10"/>
  <c r="P306" i="10"/>
  <c r="P308" i="10" s="1"/>
  <c r="P309" i="10" s="1"/>
  <c r="P310" i="10" s="1"/>
  <c r="P250" i="10"/>
  <c r="P251" i="10" s="1"/>
  <c r="P252" i="10" s="1"/>
  <c r="S46" i="10"/>
  <c r="G46" i="10"/>
  <c r="N277" i="10"/>
  <c r="N250" i="10"/>
  <c r="N251" i="10" s="1"/>
  <c r="N252" i="10" s="1"/>
  <c r="N306" i="10"/>
  <c r="N308" i="10" s="1"/>
  <c r="N309" i="10" s="1"/>
  <c r="N310" i="10" s="1"/>
  <c r="M46" i="10"/>
  <c r="L277" i="10"/>
  <c r="L306" i="10"/>
  <c r="L308" i="10" s="1"/>
  <c r="L309" i="10" s="1"/>
  <c r="L310" i="10" s="1"/>
  <c r="L250" i="10"/>
  <c r="L251" i="10" s="1"/>
  <c r="L252" i="10" s="1"/>
  <c r="F46" i="10"/>
  <c r="U316" i="10"/>
  <c r="D335" i="10"/>
  <c r="D46" i="10"/>
  <c r="M277" i="10"/>
  <c r="M250" i="10"/>
  <c r="M251" i="10" s="1"/>
  <c r="M252" i="10" s="1"/>
  <c r="M306" i="10"/>
  <c r="M308" i="10" s="1"/>
  <c r="M309" i="10" s="1"/>
  <c r="M310" i="10" s="1"/>
  <c r="J46" i="10"/>
  <c r="O250" i="10"/>
  <c r="O251" i="10" s="1"/>
  <c r="O252" i="10" s="1"/>
  <c r="O277" i="10"/>
  <c r="O306" i="10"/>
  <c r="O308" i="10" s="1"/>
  <c r="O309" i="10" s="1"/>
  <c r="O310" i="10" s="1"/>
  <c r="Q131" i="10"/>
  <c r="I46" i="10"/>
  <c r="S277" i="10"/>
  <c r="S250" i="10"/>
  <c r="S251" i="10" s="1"/>
  <c r="S252" i="10" s="1"/>
  <c r="S306" i="10"/>
  <c r="S308" i="10" s="1"/>
  <c r="S309" i="10" s="1"/>
  <c r="S310" i="10" s="1"/>
  <c r="R335" i="10" l="1"/>
  <c r="P335" i="10"/>
  <c r="S335" i="10"/>
  <c r="M335" i="10"/>
  <c r="Q335" i="10"/>
  <c r="O335" i="10"/>
  <c r="G335" i="10"/>
  <c r="L335" i="10"/>
  <c r="J335" i="10"/>
  <c r="E335" i="10"/>
  <c r="I335" i="10"/>
  <c r="F335" i="10"/>
  <c r="U318" i="10"/>
  <c r="Q65" i="10"/>
  <c r="Q133" i="10"/>
  <c r="H48" i="10"/>
  <c r="K48" i="10"/>
  <c r="K133" i="10" s="1"/>
  <c r="N48" i="10"/>
  <c r="N133" i="10" s="1"/>
  <c r="L279" i="10"/>
  <c r="L280" i="10" s="1"/>
  <c r="L281" i="10" s="1"/>
  <c r="S279" i="10"/>
  <c r="S280" i="10" s="1"/>
  <c r="S281" i="10" s="1"/>
  <c r="N279" i="10"/>
  <c r="N280" i="10" s="1"/>
  <c r="N281" i="10" s="1"/>
  <c r="P279" i="10"/>
  <c r="P280" i="10" s="1"/>
  <c r="P281" i="10" s="1"/>
  <c r="R279" i="10"/>
  <c r="R280" i="10" s="1"/>
  <c r="R281" i="10" s="1"/>
  <c r="M279" i="10"/>
  <c r="M280" i="10" s="1"/>
  <c r="M281" i="10" s="1"/>
  <c r="K279" i="10"/>
  <c r="K280" i="10" s="1"/>
  <c r="K281" i="10" s="1"/>
  <c r="E279" i="10"/>
  <c r="E280" i="10" s="1"/>
  <c r="E281" i="10" s="1"/>
  <c r="D279" i="10"/>
  <c r="D280" i="10" s="1"/>
  <c r="D281" i="10" s="1"/>
  <c r="O279" i="10"/>
  <c r="O280" i="10" s="1"/>
  <c r="O281" i="10" s="1"/>
  <c r="H279" i="10"/>
  <c r="H280" i="10" s="1"/>
  <c r="H281" i="10" s="1"/>
  <c r="F279" i="10"/>
  <c r="F280" i="10" s="1"/>
  <c r="F281" i="10" s="1"/>
  <c r="J279" i="10"/>
  <c r="J280" i="10" s="1"/>
  <c r="J281" i="10" s="1"/>
  <c r="G279" i="10"/>
  <c r="G280" i="10" s="1"/>
  <c r="G281" i="10" s="1"/>
  <c r="I279" i="10"/>
  <c r="I280" i="10" s="1"/>
  <c r="I281" i="10" s="1"/>
  <c r="S253" i="10"/>
  <c r="L131" i="10"/>
  <c r="L65" i="10"/>
  <c r="P65" i="10"/>
  <c r="P131" i="10"/>
  <c r="N131" i="10"/>
  <c r="R65" i="10"/>
  <c r="R131" i="10"/>
  <c r="S311" i="10"/>
  <c r="G65" i="10"/>
  <c r="G131" i="10"/>
  <c r="K131" i="10"/>
  <c r="S131" i="10"/>
  <c r="S65" i="10"/>
  <c r="O65" i="10"/>
  <c r="O131" i="10"/>
  <c r="D133" i="10"/>
  <c r="J65" i="10"/>
  <c r="J131" i="10"/>
  <c r="F65" i="10"/>
  <c r="I131" i="10"/>
  <c r="I65" i="10"/>
  <c r="T46" i="10"/>
  <c r="D65" i="10"/>
  <c r="M65" i="10"/>
  <c r="M131" i="10"/>
  <c r="E65" i="10"/>
  <c r="AD71" i="10" l="1"/>
  <c r="AD70" i="10"/>
  <c r="AH72" i="10"/>
  <c r="AH76" i="10"/>
  <c r="AH80" i="10"/>
  <c r="AH84" i="10"/>
  <c r="J72" i="10"/>
  <c r="J74" i="10"/>
  <c r="AH71" i="10"/>
  <c r="AH75" i="10"/>
  <c r="AH79" i="10"/>
  <c r="AH83" i="10"/>
  <c r="J70" i="10"/>
  <c r="AH74" i="10"/>
  <c r="AH78" i="10"/>
  <c r="AH82" i="10"/>
  <c r="J71" i="10"/>
  <c r="J73" i="10"/>
  <c r="J75" i="10"/>
  <c r="AH73" i="10"/>
  <c r="AH77" i="10"/>
  <c r="AH81" i="10"/>
  <c r="J79" i="10"/>
  <c r="AH70" i="10"/>
  <c r="J83" i="10"/>
  <c r="J78" i="10"/>
  <c r="J80" i="10"/>
  <c r="J82" i="10"/>
  <c r="J84" i="10"/>
  <c r="J77" i="10"/>
  <c r="J76" i="10"/>
  <c r="J81" i="10"/>
  <c r="AC72" i="10"/>
  <c r="AC76" i="10"/>
  <c r="AC80" i="10"/>
  <c r="AC84" i="10"/>
  <c r="E72" i="10"/>
  <c r="E74" i="10"/>
  <c r="AC71" i="10"/>
  <c r="AC75" i="10"/>
  <c r="AC79" i="10"/>
  <c r="AC83" i="10"/>
  <c r="AC74" i="10"/>
  <c r="AC78" i="10"/>
  <c r="AC82" i="10"/>
  <c r="E70" i="10"/>
  <c r="E73" i="10"/>
  <c r="E75" i="10"/>
  <c r="AC73" i="10"/>
  <c r="AC77" i="10"/>
  <c r="AC81" i="10"/>
  <c r="E71" i="10"/>
  <c r="E77" i="10"/>
  <c r="E76" i="10"/>
  <c r="E80" i="10"/>
  <c r="E82" i="10"/>
  <c r="E84" i="10"/>
  <c r="E81" i="10"/>
  <c r="E83" i="10"/>
  <c r="E79" i="10"/>
  <c r="E78" i="10"/>
  <c r="AC70" i="10"/>
  <c r="AM73" i="10"/>
  <c r="AM77" i="10"/>
  <c r="AM81" i="10"/>
  <c r="AM72" i="10"/>
  <c r="AM76" i="10"/>
  <c r="AM80" i="10"/>
  <c r="AM84" i="10"/>
  <c r="O72" i="10"/>
  <c r="O74" i="10"/>
  <c r="O76" i="10"/>
  <c r="O78" i="10"/>
  <c r="AM71" i="10"/>
  <c r="AM75" i="10"/>
  <c r="AM79" i="10"/>
  <c r="AM83" i="10"/>
  <c r="O70" i="10"/>
  <c r="AM74" i="10"/>
  <c r="AM78" i="10"/>
  <c r="AM82" i="10"/>
  <c r="O71" i="10"/>
  <c r="O73" i="10"/>
  <c r="O75" i="10"/>
  <c r="O77" i="10"/>
  <c r="O79" i="10"/>
  <c r="O81" i="10"/>
  <c r="O83" i="10"/>
  <c r="AM70" i="10"/>
  <c r="O80" i="10"/>
  <c r="O82" i="10"/>
  <c r="O84" i="10"/>
  <c r="AP72" i="10"/>
  <c r="AP76" i="10"/>
  <c r="AP80" i="10"/>
  <c r="AP84" i="10"/>
  <c r="R72" i="10"/>
  <c r="R74" i="10"/>
  <c r="AP71" i="10"/>
  <c r="AP75" i="10"/>
  <c r="AP79" i="10"/>
  <c r="AP83" i="10"/>
  <c r="R70" i="10"/>
  <c r="AP74" i="10"/>
  <c r="AP78" i="10"/>
  <c r="AP82" i="10"/>
  <c r="R71" i="10"/>
  <c r="R73" i="10"/>
  <c r="AP73" i="10"/>
  <c r="AP77" i="10"/>
  <c r="AP81" i="10"/>
  <c r="R75" i="10"/>
  <c r="AP70" i="10"/>
  <c r="R78" i="10"/>
  <c r="R80" i="10"/>
  <c r="R82" i="10"/>
  <c r="R84" i="10"/>
  <c r="R81" i="10"/>
  <c r="R83" i="10"/>
  <c r="R77" i="10"/>
  <c r="R76" i="10"/>
  <c r="R79" i="10"/>
  <c r="AG71" i="10"/>
  <c r="AG75" i="10"/>
  <c r="AG79" i="10"/>
  <c r="AG83" i="10"/>
  <c r="I70" i="10"/>
  <c r="AG74" i="10"/>
  <c r="AG78" i="10"/>
  <c r="AG82" i="10"/>
  <c r="I71" i="10"/>
  <c r="I73" i="10"/>
  <c r="I75" i="10"/>
  <c r="I77" i="10"/>
  <c r="I79" i="10"/>
  <c r="AG73" i="10"/>
  <c r="AG77" i="10"/>
  <c r="AG81" i="10"/>
  <c r="AG72" i="10"/>
  <c r="AG76" i="10"/>
  <c r="AG80" i="10"/>
  <c r="AG84" i="10"/>
  <c r="I72" i="10"/>
  <c r="I74" i="10"/>
  <c r="I76" i="10"/>
  <c r="I78" i="10"/>
  <c r="I80" i="10"/>
  <c r="I82" i="10"/>
  <c r="I84" i="10"/>
  <c r="AG70" i="10"/>
  <c r="I81" i="10"/>
  <c r="I83" i="10"/>
  <c r="AE74" i="10"/>
  <c r="AE78" i="10"/>
  <c r="AE82" i="10"/>
  <c r="G71" i="10"/>
  <c r="G73" i="10"/>
  <c r="G75" i="10"/>
  <c r="AE73" i="10"/>
  <c r="AE77" i="10"/>
  <c r="AE81" i="10"/>
  <c r="AE72" i="10"/>
  <c r="AE76" i="10"/>
  <c r="AE80" i="10"/>
  <c r="AE84" i="10"/>
  <c r="G72" i="10"/>
  <c r="G74" i="10"/>
  <c r="AE71" i="10"/>
  <c r="AE75" i="10"/>
  <c r="AE79" i="10"/>
  <c r="AE83" i="10"/>
  <c r="G70" i="10"/>
  <c r="G78" i="10"/>
  <c r="G77" i="10"/>
  <c r="G81" i="10"/>
  <c r="G83" i="10"/>
  <c r="G80" i="10"/>
  <c r="G82" i="10"/>
  <c r="G76" i="10"/>
  <c r="AE70" i="10"/>
  <c r="G79" i="10"/>
  <c r="G84" i="10"/>
  <c r="AK71" i="10"/>
  <c r="AK75" i="10"/>
  <c r="AK79" i="10"/>
  <c r="AK83" i="10"/>
  <c r="M70" i="10"/>
  <c r="AK74" i="10"/>
  <c r="AK78" i="10"/>
  <c r="AK82" i="10"/>
  <c r="M71" i="10"/>
  <c r="M73" i="10"/>
  <c r="M75" i="10"/>
  <c r="M77" i="10"/>
  <c r="AK73" i="10"/>
  <c r="AK77" i="10"/>
  <c r="AK81" i="10"/>
  <c r="AK72" i="10"/>
  <c r="AK76" i="10"/>
  <c r="AK80" i="10"/>
  <c r="AK84" i="10"/>
  <c r="M72" i="10"/>
  <c r="M74" i="10"/>
  <c r="M76" i="10"/>
  <c r="M78" i="10"/>
  <c r="M80" i="10"/>
  <c r="M82" i="10"/>
  <c r="M84" i="10"/>
  <c r="AK70" i="10"/>
  <c r="M79" i="10"/>
  <c r="M81" i="10"/>
  <c r="M83" i="10"/>
  <c r="AO71" i="10"/>
  <c r="AO75" i="10"/>
  <c r="AO79" i="10"/>
  <c r="AO83" i="10"/>
  <c r="Q70" i="10"/>
  <c r="AO74" i="10"/>
  <c r="AO78" i="10"/>
  <c r="AO82" i="10"/>
  <c r="Q71" i="10"/>
  <c r="Q73" i="10"/>
  <c r="Q75" i="10"/>
  <c r="Q77" i="10"/>
  <c r="AO73" i="10"/>
  <c r="AO77" i="10"/>
  <c r="AO81" i="10"/>
  <c r="AO72" i="10"/>
  <c r="AO76" i="10"/>
  <c r="AO80" i="10"/>
  <c r="AO84" i="10"/>
  <c r="Q72" i="10"/>
  <c r="Q74" i="10"/>
  <c r="Q76" i="10"/>
  <c r="Q78" i="10"/>
  <c r="Q80" i="10"/>
  <c r="Q82" i="10"/>
  <c r="Q84" i="10"/>
  <c r="Q79" i="10"/>
  <c r="Q81" i="10"/>
  <c r="Q83" i="10"/>
  <c r="AO70" i="10"/>
  <c r="AJ74" i="10"/>
  <c r="AJ78" i="10"/>
  <c r="AJ82" i="10"/>
  <c r="L71" i="10"/>
  <c r="L73" i="10"/>
  <c r="AJ73" i="10"/>
  <c r="AJ77" i="10"/>
  <c r="AJ81" i="10"/>
  <c r="AJ72" i="10"/>
  <c r="AJ76" i="10"/>
  <c r="AJ80" i="10"/>
  <c r="AJ84" i="10"/>
  <c r="L72" i="10"/>
  <c r="L74" i="10"/>
  <c r="AJ71" i="10"/>
  <c r="AJ75" i="10"/>
  <c r="AJ79" i="10"/>
  <c r="AJ83" i="10"/>
  <c r="L70" i="10"/>
  <c r="L76" i="10"/>
  <c r="L75" i="10"/>
  <c r="L79" i="10"/>
  <c r="L81" i="10"/>
  <c r="L83" i="10"/>
  <c r="L77" i="10"/>
  <c r="L84" i="10"/>
  <c r="L78" i="10"/>
  <c r="AJ70" i="10"/>
  <c r="L80" i="10"/>
  <c r="L82" i="10"/>
  <c r="AQ73" i="10"/>
  <c r="AQ77" i="10"/>
  <c r="AQ81" i="10"/>
  <c r="AQ72" i="10"/>
  <c r="AQ76" i="10"/>
  <c r="AQ80" i="10"/>
  <c r="AQ84" i="10"/>
  <c r="S72" i="10"/>
  <c r="S74" i="10"/>
  <c r="S76" i="10"/>
  <c r="S78" i="10"/>
  <c r="AQ71" i="10"/>
  <c r="AQ75" i="10"/>
  <c r="AQ79" i="10"/>
  <c r="AQ83" i="10"/>
  <c r="S70" i="10"/>
  <c r="AQ74" i="10"/>
  <c r="AQ78" i="10"/>
  <c r="AQ82" i="10"/>
  <c r="S71" i="10"/>
  <c r="S73" i="10"/>
  <c r="S75" i="10"/>
  <c r="S77" i="10"/>
  <c r="S79" i="10"/>
  <c r="S81" i="10"/>
  <c r="S83" i="10"/>
  <c r="AQ70" i="10"/>
  <c r="S80" i="10"/>
  <c r="S82" i="10"/>
  <c r="S84" i="10"/>
  <c r="AB71" i="10"/>
  <c r="AB75" i="10"/>
  <c r="AB79" i="10"/>
  <c r="AB83" i="10"/>
  <c r="AB74" i="10"/>
  <c r="AB78" i="10"/>
  <c r="AB82" i="10"/>
  <c r="AB73" i="10"/>
  <c r="AB77" i="10"/>
  <c r="AB81" i="10"/>
  <c r="AB72" i="10"/>
  <c r="AB76" i="10"/>
  <c r="AB80" i="10"/>
  <c r="AB84" i="10"/>
  <c r="D72" i="10"/>
  <c r="D76" i="10"/>
  <c r="D80" i="10"/>
  <c r="D84" i="10"/>
  <c r="D83" i="10"/>
  <c r="D73" i="10"/>
  <c r="D77" i="10"/>
  <c r="D81" i="10"/>
  <c r="D75" i="10"/>
  <c r="D74" i="10"/>
  <c r="D78" i="10"/>
  <c r="D82" i="10"/>
  <c r="D71" i="10"/>
  <c r="D79" i="10"/>
  <c r="AB70" i="10"/>
  <c r="AD73" i="10"/>
  <c r="AD77" i="10"/>
  <c r="AD81" i="10"/>
  <c r="AD72" i="10"/>
  <c r="AD76" i="10"/>
  <c r="AD80" i="10"/>
  <c r="AD84" i="10"/>
  <c r="F72" i="10"/>
  <c r="F74" i="10"/>
  <c r="F76" i="10"/>
  <c r="F78" i="10"/>
  <c r="AD75" i="10"/>
  <c r="AD79" i="10"/>
  <c r="AD83" i="10"/>
  <c r="AD74" i="10"/>
  <c r="AD78" i="10"/>
  <c r="AD82" i="10"/>
  <c r="F73" i="10"/>
  <c r="F75" i="10"/>
  <c r="F77" i="10"/>
  <c r="F79" i="10"/>
  <c r="F81" i="10"/>
  <c r="F83" i="10"/>
  <c r="F80" i="10"/>
  <c r="F82" i="10"/>
  <c r="F84" i="10"/>
  <c r="AN74" i="10"/>
  <c r="AN78" i="10"/>
  <c r="AN82" i="10"/>
  <c r="P71" i="10"/>
  <c r="P73" i="10"/>
  <c r="AN73" i="10"/>
  <c r="AN77" i="10"/>
  <c r="AN81" i="10"/>
  <c r="AN72" i="10"/>
  <c r="AN76" i="10"/>
  <c r="AN80" i="10"/>
  <c r="AN84" i="10"/>
  <c r="P72" i="10"/>
  <c r="P74" i="10"/>
  <c r="AN71" i="10"/>
  <c r="AN75" i="10"/>
  <c r="AN79" i="10"/>
  <c r="AN83" i="10"/>
  <c r="P70" i="10"/>
  <c r="P78" i="10"/>
  <c r="P84" i="10"/>
  <c r="P77" i="10"/>
  <c r="P79" i="10"/>
  <c r="P81" i="10"/>
  <c r="P83" i="10"/>
  <c r="P75" i="10"/>
  <c r="P80" i="10"/>
  <c r="P76" i="10"/>
  <c r="AN70" i="10"/>
  <c r="P82" i="10"/>
  <c r="S205" i="10"/>
  <c r="S156" i="10" s="1"/>
  <c r="G205" i="10"/>
  <c r="G156" i="10" s="1"/>
  <c r="E205" i="10"/>
  <c r="E156" i="10" s="1"/>
  <c r="R205" i="10"/>
  <c r="R156" i="10" s="1"/>
  <c r="M205" i="10"/>
  <c r="M156" i="10" s="1"/>
  <c r="Q207" i="10"/>
  <c r="Q158" i="10" s="1"/>
  <c r="L205" i="10"/>
  <c r="L156" i="10" s="1"/>
  <c r="D205" i="10"/>
  <c r="D156" i="10" s="1"/>
  <c r="P205" i="10"/>
  <c r="P156" i="10" s="1"/>
  <c r="Q213" i="10"/>
  <c r="Q164" i="10" s="1"/>
  <c r="Q125" i="10"/>
  <c r="Q205" i="10"/>
  <c r="Q156" i="10" s="1"/>
  <c r="Q222" i="10"/>
  <c r="Q173" i="10" s="1"/>
  <c r="Q220" i="10"/>
  <c r="Q171" i="10" s="1"/>
  <c r="Q218" i="10"/>
  <c r="Q169" i="10" s="1"/>
  <c r="Q217" i="10"/>
  <c r="Q168" i="10" s="1"/>
  <c r="Q209" i="10"/>
  <c r="Q160" i="10" s="1"/>
  <c r="Q204" i="10"/>
  <c r="Q215" i="10"/>
  <c r="Q166" i="10" s="1"/>
  <c r="Q216" i="10"/>
  <c r="Q167" i="10" s="1"/>
  <c r="Q211" i="10"/>
  <c r="Q162" i="10" s="1"/>
  <c r="Q208" i="10"/>
  <c r="Q159" i="10" s="1"/>
  <c r="Q214" i="10"/>
  <c r="Q165" i="10" s="1"/>
  <c r="Q206" i="10"/>
  <c r="Q157" i="10" s="1"/>
  <c r="Q223" i="10"/>
  <c r="Q174" i="10" s="1"/>
  <c r="Q210" i="10"/>
  <c r="Q161" i="10" s="1"/>
  <c r="Q221" i="10"/>
  <c r="Q172" i="10" s="1"/>
  <c r="Q219" i="10"/>
  <c r="Q170" i="10" s="1"/>
  <c r="Q212" i="10"/>
  <c r="Q163" i="10" s="1"/>
  <c r="U335" i="10"/>
  <c r="V335" i="10" s="1"/>
  <c r="H65" i="10"/>
  <c r="K65" i="10"/>
  <c r="T48" i="10"/>
  <c r="N65" i="10"/>
  <c r="S282" i="10"/>
  <c r="R220" i="10"/>
  <c r="R171" i="10" s="1"/>
  <c r="R208" i="10"/>
  <c r="R159" i="10" s="1"/>
  <c r="R214" i="10"/>
  <c r="R165" i="10" s="1"/>
  <c r="R206" i="10"/>
  <c r="R157" i="10" s="1"/>
  <c r="R218" i="10"/>
  <c r="R169" i="10" s="1"/>
  <c r="R209" i="10"/>
  <c r="R160" i="10" s="1"/>
  <c r="R215" i="10"/>
  <c r="R166" i="10" s="1"/>
  <c r="R211" i="10"/>
  <c r="R162" i="10" s="1"/>
  <c r="R219" i="10"/>
  <c r="R170" i="10" s="1"/>
  <c r="R125" i="10"/>
  <c r="R223" i="10"/>
  <c r="R174" i="10" s="1"/>
  <c r="R213" i="10"/>
  <c r="R164" i="10" s="1"/>
  <c r="R222" i="10"/>
  <c r="R173" i="10" s="1"/>
  <c r="R212" i="10"/>
  <c r="R163" i="10" s="1"/>
  <c r="R204" i="10"/>
  <c r="R217" i="10"/>
  <c r="R168" i="10" s="1"/>
  <c r="R210" i="10"/>
  <c r="R161" i="10" s="1"/>
  <c r="R216" i="10"/>
  <c r="R167" i="10" s="1"/>
  <c r="R221" i="10"/>
  <c r="R172" i="10" s="1"/>
  <c r="R207" i="10"/>
  <c r="R158" i="10" s="1"/>
  <c r="P220" i="10"/>
  <c r="P171" i="10" s="1"/>
  <c r="P217" i="10"/>
  <c r="P168" i="10" s="1"/>
  <c r="P214" i="10"/>
  <c r="P165" i="10" s="1"/>
  <c r="P211" i="10"/>
  <c r="P162" i="10" s="1"/>
  <c r="P223" i="10"/>
  <c r="P174" i="10" s="1"/>
  <c r="P210" i="10"/>
  <c r="P161" i="10" s="1"/>
  <c r="P125" i="10"/>
  <c r="P221" i="10"/>
  <c r="P172" i="10" s="1"/>
  <c r="P212" i="10"/>
  <c r="P163" i="10" s="1"/>
  <c r="P215" i="10"/>
  <c r="P166" i="10" s="1"/>
  <c r="P208" i="10"/>
  <c r="P159" i="10" s="1"/>
  <c r="P222" i="10"/>
  <c r="P173" i="10" s="1"/>
  <c r="P216" i="10"/>
  <c r="P167" i="10" s="1"/>
  <c r="P206" i="10"/>
  <c r="P157" i="10" s="1"/>
  <c r="P218" i="10"/>
  <c r="P169" i="10" s="1"/>
  <c r="P219" i="10"/>
  <c r="P170" i="10" s="1"/>
  <c r="P209" i="10"/>
  <c r="P160" i="10" s="1"/>
  <c r="P204" i="10"/>
  <c r="P213" i="10"/>
  <c r="P164" i="10" s="1"/>
  <c r="P207" i="10"/>
  <c r="P158" i="10" s="1"/>
  <c r="J214" i="10"/>
  <c r="J165" i="10" s="1"/>
  <c r="J222" i="10"/>
  <c r="J173" i="10" s="1"/>
  <c r="J210" i="10"/>
  <c r="J161" i="10" s="1"/>
  <c r="J213" i="10"/>
  <c r="J164" i="10" s="1"/>
  <c r="J219" i="10"/>
  <c r="J170" i="10" s="1"/>
  <c r="J212" i="10"/>
  <c r="J163" i="10" s="1"/>
  <c r="J218" i="10"/>
  <c r="J169" i="10" s="1"/>
  <c r="J215" i="10"/>
  <c r="J166" i="10" s="1"/>
  <c r="J223" i="10"/>
  <c r="J174" i="10" s="1"/>
  <c r="J211" i="10"/>
  <c r="J162" i="10" s="1"/>
  <c r="J209" i="10"/>
  <c r="J160" i="10" s="1"/>
  <c r="J221" i="10"/>
  <c r="J172" i="10" s="1"/>
  <c r="J208" i="10"/>
  <c r="J159" i="10" s="1"/>
  <c r="J125" i="10"/>
  <c r="J216" i="10"/>
  <c r="J167" i="10" s="1"/>
  <c r="J217" i="10"/>
  <c r="J168" i="10" s="1"/>
  <c r="J206" i="10"/>
  <c r="J157" i="10" s="1"/>
  <c r="J220" i="10"/>
  <c r="J171" i="10" s="1"/>
  <c r="J204" i="10"/>
  <c r="J207" i="10"/>
  <c r="J158" i="10" s="1"/>
  <c r="S222" i="10"/>
  <c r="S173" i="10" s="1"/>
  <c r="S211" i="10"/>
  <c r="S162" i="10" s="1"/>
  <c r="S212" i="10"/>
  <c r="S163" i="10" s="1"/>
  <c r="S208" i="10"/>
  <c r="S159" i="10" s="1"/>
  <c r="S220" i="10"/>
  <c r="S171" i="10" s="1"/>
  <c r="S219" i="10"/>
  <c r="S170" i="10" s="1"/>
  <c r="S218" i="10"/>
  <c r="S169" i="10" s="1"/>
  <c r="S206" i="10"/>
  <c r="S157" i="10" s="1"/>
  <c r="S217" i="10"/>
  <c r="S168" i="10" s="1"/>
  <c r="S214" i="10"/>
  <c r="S165" i="10" s="1"/>
  <c r="S216" i="10"/>
  <c r="S167" i="10" s="1"/>
  <c r="S213" i="10"/>
  <c r="S164" i="10" s="1"/>
  <c r="S223" i="10"/>
  <c r="S174" i="10" s="1"/>
  <c r="S209" i="10"/>
  <c r="S160" i="10" s="1"/>
  <c r="S215" i="10"/>
  <c r="S166" i="10" s="1"/>
  <c r="S221" i="10"/>
  <c r="S172" i="10" s="1"/>
  <c r="S210" i="10"/>
  <c r="S161" i="10" s="1"/>
  <c r="S204" i="10"/>
  <c r="S125" i="10"/>
  <c r="S207" i="10"/>
  <c r="S158" i="10" s="1"/>
  <c r="E220" i="10"/>
  <c r="E171" i="10" s="1"/>
  <c r="E210" i="10"/>
  <c r="E161" i="10" s="1"/>
  <c r="E221" i="10"/>
  <c r="E172" i="10" s="1"/>
  <c r="E208" i="10"/>
  <c r="E159" i="10" s="1"/>
  <c r="E214" i="10"/>
  <c r="E165" i="10" s="1"/>
  <c r="E209" i="10"/>
  <c r="E160" i="10" s="1"/>
  <c r="E217" i="10"/>
  <c r="E168" i="10" s="1"/>
  <c r="E215" i="10"/>
  <c r="E166" i="10" s="1"/>
  <c r="E222" i="10"/>
  <c r="E173" i="10" s="1"/>
  <c r="E211" i="10"/>
  <c r="E162" i="10" s="1"/>
  <c r="E223" i="10"/>
  <c r="E174" i="10" s="1"/>
  <c r="E213" i="10"/>
  <c r="E164" i="10" s="1"/>
  <c r="E206" i="10"/>
  <c r="E157" i="10" s="1"/>
  <c r="E216" i="10"/>
  <c r="E167" i="10" s="1"/>
  <c r="E218" i="10"/>
  <c r="E169" i="10" s="1"/>
  <c r="E219" i="10"/>
  <c r="E170" i="10" s="1"/>
  <c r="E125" i="10"/>
  <c r="E204" i="10"/>
  <c r="E212" i="10"/>
  <c r="E163" i="10" s="1"/>
  <c r="E207" i="10"/>
  <c r="E158" i="10" s="1"/>
  <c r="D211" i="10"/>
  <c r="D162" i="10" s="1"/>
  <c r="D219" i="10"/>
  <c r="D170" i="10" s="1"/>
  <c r="D223" i="10"/>
  <c r="D174" i="10" s="1"/>
  <c r="D216" i="10"/>
  <c r="D167" i="10" s="1"/>
  <c r="D210" i="10"/>
  <c r="D161" i="10" s="1"/>
  <c r="D222" i="10"/>
  <c r="D173" i="10" s="1"/>
  <c r="D213" i="10"/>
  <c r="D164" i="10" s="1"/>
  <c r="D215" i="10"/>
  <c r="D166" i="10" s="1"/>
  <c r="D220" i="10"/>
  <c r="D171" i="10" s="1"/>
  <c r="D212" i="10"/>
  <c r="D163" i="10" s="1"/>
  <c r="D217" i="10"/>
  <c r="D168" i="10" s="1"/>
  <c r="D221" i="10"/>
  <c r="D172" i="10" s="1"/>
  <c r="D209" i="10"/>
  <c r="D160" i="10" s="1"/>
  <c r="D214" i="10"/>
  <c r="D165" i="10" s="1"/>
  <c r="D206" i="10"/>
  <c r="D157" i="10" s="1"/>
  <c r="D208" i="10"/>
  <c r="D159" i="10" s="1"/>
  <c r="D131" i="10"/>
  <c r="D204" i="10"/>
  <c r="D218" i="10"/>
  <c r="D169" i="10" s="1"/>
  <c r="D207" i="10"/>
  <c r="D158" i="10" s="1"/>
  <c r="O206" i="10"/>
  <c r="O157" i="10" s="1"/>
  <c r="O218" i="10"/>
  <c r="O169" i="10" s="1"/>
  <c r="O210" i="10"/>
  <c r="O161" i="10" s="1"/>
  <c r="O222" i="10"/>
  <c r="O173" i="10" s="1"/>
  <c r="O214" i="10"/>
  <c r="O165" i="10" s="1"/>
  <c r="O125" i="10"/>
  <c r="O220" i="10"/>
  <c r="O171" i="10" s="1"/>
  <c r="O216" i="10"/>
  <c r="O167" i="10" s="1"/>
  <c r="O212" i="10"/>
  <c r="O163" i="10" s="1"/>
  <c r="O215" i="10"/>
  <c r="O166" i="10" s="1"/>
  <c r="O221" i="10"/>
  <c r="O172" i="10" s="1"/>
  <c r="O217" i="10"/>
  <c r="O168" i="10" s="1"/>
  <c r="O223" i="10"/>
  <c r="O174" i="10" s="1"/>
  <c r="O204" i="10"/>
  <c r="O213" i="10"/>
  <c r="O164" i="10" s="1"/>
  <c r="O209" i="10"/>
  <c r="O160" i="10" s="1"/>
  <c r="O219" i="10"/>
  <c r="O170" i="10" s="1"/>
  <c r="O211" i="10"/>
  <c r="O162" i="10" s="1"/>
  <c r="O208" i="10"/>
  <c r="O159" i="10" s="1"/>
  <c r="O207" i="10"/>
  <c r="O158" i="10" s="1"/>
  <c r="G206" i="10"/>
  <c r="G157" i="10" s="1"/>
  <c r="G216" i="10"/>
  <c r="G167" i="10" s="1"/>
  <c r="G209" i="10"/>
  <c r="G160" i="10" s="1"/>
  <c r="G221" i="10"/>
  <c r="G172" i="10" s="1"/>
  <c r="G217" i="10"/>
  <c r="G168" i="10" s="1"/>
  <c r="G213" i="10"/>
  <c r="G164" i="10" s="1"/>
  <c r="G220" i="10"/>
  <c r="G171" i="10" s="1"/>
  <c r="G208" i="10"/>
  <c r="G159" i="10" s="1"/>
  <c r="G125" i="10"/>
  <c r="G130" i="10" s="1"/>
  <c r="G212" i="10"/>
  <c r="G163" i="10" s="1"/>
  <c r="G211" i="10"/>
  <c r="G162" i="10" s="1"/>
  <c r="G219" i="10"/>
  <c r="G170" i="10" s="1"/>
  <c r="G223" i="10"/>
  <c r="G174" i="10" s="1"/>
  <c r="G218" i="10"/>
  <c r="G169" i="10" s="1"/>
  <c r="G215" i="10"/>
  <c r="G166" i="10" s="1"/>
  <c r="G222" i="10"/>
  <c r="G173" i="10" s="1"/>
  <c r="G214" i="10"/>
  <c r="G165" i="10" s="1"/>
  <c r="G204" i="10"/>
  <c r="G210" i="10"/>
  <c r="G161" i="10" s="1"/>
  <c r="G207" i="10"/>
  <c r="G158" i="10" s="1"/>
  <c r="I210" i="10"/>
  <c r="I161" i="10" s="1"/>
  <c r="I214" i="10"/>
  <c r="I165" i="10" s="1"/>
  <c r="I217" i="10"/>
  <c r="I168" i="10" s="1"/>
  <c r="I222" i="10"/>
  <c r="I173" i="10" s="1"/>
  <c r="I209" i="10"/>
  <c r="I160" i="10" s="1"/>
  <c r="I220" i="10"/>
  <c r="I171" i="10" s="1"/>
  <c r="I223" i="10"/>
  <c r="I174" i="10" s="1"/>
  <c r="I212" i="10"/>
  <c r="I163" i="10" s="1"/>
  <c r="I216" i="10"/>
  <c r="I167" i="10" s="1"/>
  <c r="I125" i="10"/>
  <c r="I144" i="10" s="1"/>
  <c r="T144" i="10" s="1"/>
  <c r="I206" i="10"/>
  <c r="I157" i="10" s="1"/>
  <c r="I208" i="10"/>
  <c r="I159" i="10" s="1"/>
  <c r="I211" i="10"/>
  <c r="I162" i="10" s="1"/>
  <c r="I215" i="10"/>
  <c r="I166" i="10" s="1"/>
  <c r="I219" i="10"/>
  <c r="I170" i="10" s="1"/>
  <c r="I221" i="10"/>
  <c r="I172" i="10" s="1"/>
  <c r="I213" i="10"/>
  <c r="I164" i="10" s="1"/>
  <c r="I204" i="10"/>
  <c r="I218" i="10"/>
  <c r="I169" i="10" s="1"/>
  <c r="I207" i="10"/>
  <c r="I158" i="10" s="1"/>
  <c r="F218" i="10"/>
  <c r="F169" i="10" s="1"/>
  <c r="F220" i="10"/>
  <c r="F171" i="10" s="1"/>
  <c r="F211" i="10"/>
  <c r="F162" i="10" s="1"/>
  <c r="F206" i="10"/>
  <c r="F157" i="10" s="1"/>
  <c r="F216" i="10"/>
  <c r="F167" i="10" s="1"/>
  <c r="F212" i="10"/>
  <c r="F163" i="10" s="1"/>
  <c r="F213" i="10"/>
  <c r="F164" i="10" s="1"/>
  <c r="F219" i="10"/>
  <c r="F170" i="10" s="1"/>
  <c r="F223" i="10"/>
  <c r="F174" i="10" s="1"/>
  <c r="F215" i="10"/>
  <c r="F166" i="10" s="1"/>
  <c r="F222" i="10"/>
  <c r="F173" i="10" s="1"/>
  <c r="F125" i="10"/>
  <c r="F221" i="10"/>
  <c r="F172" i="10" s="1"/>
  <c r="F214" i="10"/>
  <c r="F165" i="10" s="1"/>
  <c r="F204" i="10"/>
  <c r="F217" i="10"/>
  <c r="F168" i="10" s="1"/>
  <c r="F210" i="10"/>
  <c r="F161" i="10" s="1"/>
  <c r="F208" i="10"/>
  <c r="F159" i="10" s="1"/>
  <c r="F209" i="10"/>
  <c r="F160" i="10" s="1"/>
  <c r="F207" i="10"/>
  <c r="F158" i="10" s="1"/>
  <c r="F205" i="10"/>
  <c r="F156" i="10" s="1"/>
  <c r="J205" i="10"/>
  <c r="J156" i="10" s="1"/>
  <c r="M219" i="10"/>
  <c r="M170" i="10" s="1"/>
  <c r="M217" i="10"/>
  <c r="M168" i="10" s="1"/>
  <c r="M221" i="10"/>
  <c r="M172" i="10" s="1"/>
  <c r="M213" i="10"/>
  <c r="M164" i="10" s="1"/>
  <c r="M209" i="10"/>
  <c r="M160" i="10" s="1"/>
  <c r="M220" i="10"/>
  <c r="M171" i="10" s="1"/>
  <c r="M216" i="10"/>
  <c r="M167" i="10" s="1"/>
  <c r="M223" i="10"/>
  <c r="M174" i="10" s="1"/>
  <c r="M206" i="10"/>
  <c r="M157" i="10" s="1"/>
  <c r="M214" i="10"/>
  <c r="M165" i="10" s="1"/>
  <c r="M210" i="10"/>
  <c r="M161" i="10" s="1"/>
  <c r="M211" i="10"/>
  <c r="M162" i="10" s="1"/>
  <c r="M208" i="10"/>
  <c r="M159" i="10" s="1"/>
  <c r="M222" i="10"/>
  <c r="M173" i="10" s="1"/>
  <c r="M125" i="10"/>
  <c r="M215" i="10"/>
  <c r="M166" i="10" s="1"/>
  <c r="M204" i="10"/>
  <c r="M212" i="10"/>
  <c r="M163" i="10" s="1"/>
  <c r="M218" i="10"/>
  <c r="M169" i="10" s="1"/>
  <c r="M207" i="10"/>
  <c r="M158" i="10" s="1"/>
  <c r="I205" i="10"/>
  <c r="I156" i="10" s="1"/>
  <c r="O205" i="10"/>
  <c r="O156" i="10" s="1"/>
  <c r="L222" i="10"/>
  <c r="L173" i="10" s="1"/>
  <c r="L213" i="10"/>
  <c r="L164" i="10" s="1"/>
  <c r="L208" i="10"/>
  <c r="L159" i="10" s="1"/>
  <c r="L220" i="10"/>
  <c r="L171" i="10" s="1"/>
  <c r="L211" i="10"/>
  <c r="L162" i="10" s="1"/>
  <c r="L219" i="10"/>
  <c r="L170" i="10" s="1"/>
  <c r="L217" i="10"/>
  <c r="L168" i="10" s="1"/>
  <c r="L125" i="10"/>
  <c r="L204" i="10"/>
  <c r="L215" i="10"/>
  <c r="L166" i="10" s="1"/>
  <c r="L216" i="10"/>
  <c r="L167" i="10" s="1"/>
  <c r="L218" i="10"/>
  <c r="L169" i="10" s="1"/>
  <c r="L209" i="10"/>
  <c r="L160" i="10" s="1"/>
  <c r="L212" i="10"/>
  <c r="L163" i="10" s="1"/>
  <c r="L206" i="10"/>
  <c r="L157" i="10" s="1"/>
  <c r="L221" i="10"/>
  <c r="L172" i="10" s="1"/>
  <c r="L214" i="10"/>
  <c r="L165" i="10" s="1"/>
  <c r="L210" i="10"/>
  <c r="L161" i="10" s="1"/>
  <c r="L223" i="10"/>
  <c r="L174" i="10" s="1"/>
  <c r="L207" i="10"/>
  <c r="L158" i="10" s="1"/>
  <c r="AL72" i="10" l="1"/>
  <c r="AL76" i="10"/>
  <c r="AL80" i="10"/>
  <c r="AL84" i="10"/>
  <c r="N72" i="10"/>
  <c r="N74" i="10"/>
  <c r="AL71" i="10"/>
  <c r="AL75" i="10"/>
  <c r="AL79" i="10"/>
  <c r="AL83" i="10"/>
  <c r="N70" i="10"/>
  <c r="AL74" i="10"/>
  <c r="AL78" i="10"/>
  <c r="AL82" i="10"/>
  <c r="N71" i="10"/>
  <c r="N73" i="10"/>
  <c r="AL73" i="10"/>
  <c r="AL77" i="10"/>
  <c r="AL81" i="10"/>
  <c r="N77" i="10"/>
  <c r="AL70" i="10"/>
  <c r="N76" i="10"/>
  <c r="N80" i="10"/>
  <c r="N82" i="10"/>
  <c r="N84" i="10"/>
  <c r="N78" i="10"/>
  <c r="N79" i="10"/>
  <c r="N75" i="10"/>
  <c r="N81" i="10"/>
  <c r="N83" i="10"/>
  <c r="AI73" i="10"/>
  <c r="AI77" i="10"/>
  <c r="AI81" i="10"/>
  <c r="AI72" i="10"/>
  <c r="AI76" i="10"/>
  <c r="AI80" i="10"/>
  <c r="AI84" i="10"/>
  <c r="K72" i="10"/>
  <c r="K74" i="10"/>
  <c r="K76" i="10"/>
  <c r="K78" i="10"/>
  <c r="AI71" i="10"/>
  <c r="AI75" i="10"/>
  <c r="AI79" i="10"/>
  <c r="AI83" i="10"/>
  <c r="K70" i="10"/>
  <c r="AI74" i="10"/>
  <c r="AI78" i="10"/>
  <c r="AI82" i="10"/>
  <c r="K71" i="10"/>
  <c r="K73" i="10"/>
  <c r="K75" i="10"/>
  <c r="K77" i="10"/>
  <c r="K79" i="10"/>
  <c r="K81" i="10"/>
  <c r="K83" i="10"/>
  <c r="AI70" i="10"/>
  <c r="K80" i="10"/>
  <c r="K82" i="10"/>
  <c r="K84" i="10"/>
  <c r="AF71" i="10"/>
  <c r="AF72" i="10"/>
  <c r="AF73" i="10"/>
  <c r="AF74" i="10"/>
  <c r="AF75" i="10"/>
  <c r="AF76" i="10"/>
  <c r="AF77" i="10"/>
  <c r="AF78" i="10"/>
  <c r="AF79" i="10"/>
  <c r="AF80" i="10"/>
  <c r="AF81" i="10"/>
  <c r="AF82" i="10"/>
  <c r="AF83" i="10"/>
  <c r="AF84" i="10"/>
  <c r="H71" i="10"/>
  <c r="H75" i="10"/>
  <c r="H79" i="10"/>
  <c r="H83" i="10"/>
  <c r="H74" i="10"/>
  <c r="H78" i="10"/>
  <c r="H82" i="10"/>
  <c r="AF70" i="10"/>
  <c r="H70" i="10"/>
  <c r="H73" i="10"/>
  <c r="H77" i="10"/>
  <c r="H81" i="10"/>
  <c r="H72" i="10"/>
  <c r="H76" i="10"/>
  <c r="H80" i="10"/>
  <c r="H84" i="10"/>
  <c r="Q85" i="10"/>
  <c r="Q88" i="10" s="1"/>
  <c r="Q93" i="10" s="1"/>
  <c r="Q100" i="10" s="1"/>
  <c r="I85" i="10"/>
  <c r="I88" i="10" s="1"/>
  <c r="I93" i="10" s="1"/>
  <c r="I100" i="10" s="1"/>
  <c r="O85" i="10"/>
  <c r="O88" i="10" s="1"/>
  <c r="O93" i="10" s="1"/>
  <c r="O100" i="10" s="1"/>
  <c r="L85" i="10"/>
  <c r="L88" i="10" s="1"/>
  <c r="L93" i="10" s="1"/>
  <c r="L100" i="10" s="1"/>
  <c r="P85" i="10"/>
  <c r="P88" i="10" s="1"/>
  <c r="P93" i="10" s="1"/>
  <c r="P100" i="10" s="1"/>
  <c r="J85" i="10"/>
  <c r="J88" i="10" s="1"/>
  <c r="J93" i="10" s="1"/>
  <c r="J100" i="10" s="1"/>
  <c r="M85" i="10"/>
  <c r="M88" i="10" s="1"/>
  <c r="M93" i="10" s="1"/>
  <c r="M100" i="10" s="1"/>
  <c r="S85" i="10"/>
  <c r="S88" i="10" s="1"/>
  <c r="S93" i="10" s="1"/>
  <c r="S100" i="10" s="1"/>
  <c r="E85" i="10"/>
  <c r="E88" i="10" s="1"/>
  <c r="E93" i="10" s="1"/>
  <c r="E100" i="10" s="1"/>
  <c r="G85" i="10"/>
  <c r="G88" i="10" s="1"/>
  <c r="G93" i="10" s="1"/>
  <c r="G100" i="10" s="1"/>
  <c r="R85" i="10"/>
  <c r="R88" i="10" s="1"/>
  <c r="R93" i="10" s="1"/>
  <c r="R100" i="10" s="1"/>
  <c r="N205" i="10"/>
  <c r="N156" i="10" s="1"/>
  <c r="K205" i="10"/>
  <c r="K156" i="10" s="1"/>
  <c r="H219" i="10"/>
  <c r="H170" i="10" s="1"/>
  <c r="C144" i="10"/>
  <c r="V329" i="10"/>
  <c r="F134" i="10"/>
  <c r="F139" i="10"/>
  <c r="F140" i="10"/>
  <c r="T140" i="10" s="1"/>
  <c r="F138" i="10"/>
  <c r="T138" i="10" s="1"/>
  <c r="F141" i="10"/>
  <c r="T141" i="10" s="1"/>
  <c r="F143" i="10"/>
  <c r="T143" i="10" s="1"/>
  <c r="F135" i="10"/>
  <c r="T135" i="10" s="1"/>
  <c r="F137" i="10"/>
  <c r="T137" i="10" s="1"/>
  <c r="F136" i="10"/>
  <c r="F142" i="10"/>
  <c r="T142" i="10" s="1"/>
  <c r="F132" i="10"/>
  <c r="F133" i="10"/>
  <c r="F130" i="10"/>
  <c r="F131" i="10"/>
  <c r="N212" i="10"/>
  <c r="N163" i="10" s="1"/>
  <c r="H204" i="10"/>
  <c r="H155" i="10" s="1"/>
  <c r="N220" i="10"/>
  <c r="N171" i="10" s="1"/>
  <c r="H211" i="10"/>
  <c r="H162" i="10" s="1"/>
  <c r="K206" i="10"/>
  <c r="K157" i="10" s="1"/>
  <c r="H210" i="10"/>
  <c r="H161" i="10" s="1"/>
  <c r="K207" i="10"/>
  <c r="K158" i="10" s="1"/>
  <c r="K223" i="10"/>
  <c r="K174" i="10" s="1"/>
  <c r="K204" i="10"/>
  <c r="K155" i="10" s="1"/>
  <c r="K209" i="10"/>
  <c r="K160" i="10" s="1"/>
  <c r="K218" i="10"/>
  <c r="K169" i="10" s="1"/>
  <c r="K211" i="10"/>
  <c r="K162" i="10" s="1"/>
  <c r="K217" i="10"/>
  <c r="K168" i="10" s="1"/>
  <c r="K216" i="10"/>
  <c r="K167" i="10" s="1"/>
  <c r="K213" i="10"/>
  <c r="K164" i="10" s="1"/>
  <c r="K221" i="10"/>
  <c r="K172" i="10" s="1"/>
  <c r="K210" i="10"/>
  <c r="K161" i="10" s="1"/>
  <c r="K222" i="10"/>
  <c r="K173" i="10" s="1"/>
  <c r="K208" i="10"/>
  <c r="K159" i="10" s="1"/>
  <c r="K220" i="10"/>
  <c r="K171" i="10" s="1"/>
  <c r="K125" i="10"/>
  <c r="K212" i="10"/>
  <c r="K163" i="10" s="1"/>
  <c r="K219" i="10"/>
  <c r="K170" i="10" s="1"/>
  <c r="K214" i="10"/>
  <c r="K165" i="10" s="1"/>
  <c r="K215" i="10"/>
  <c r="K166" i="10" s="1"/>
  <c r="H222" i="10"/>
  <c r="H173" i="10" s="1"/>
  <c r="H216" i="10"/>
  <c r="H167" i="10" s="1"/>
  <c r="H223" i="10"/>
  <c r="H174" i="10" s="1"/>
  <c r="H212" i="10"/>
  <c r="H163" i="10" s="1"/>
  <c r="H214" i="10"/>
  <c r="H165" i="10" s="1"/>
  <c r="H205" i="10"/>
  <c r="H156" i="10" s="1"/>
  <c r="H207" i="10"/>
  <c r="H158" i="10" s="1"/>
  <c r="H213" i="10"/>
  <c r="H164" i="10" s="1"/>
  <c r="H206" i="10"/>
  <c r="H157" i="10" s="1"/>
  <c r="H209" i="10"/>
  <c r="H160" i="10" s="1"/>
  <c r="H218" i="10"/>
  <c r="H169" i="10" s="1"/>
  <c r="H125" i="10"/>
  <c r="H130" i="10" s="1"/>
  <c r="H221" i="10"/>
  <c r="H172" i="10" s="1"/>
  <c r="H220" i="10"/>
  <c r="H171" i="10" s="1"/>
  <c r="H217" i="10"/>
  <c r="H168" i="10" s="1"/>
  <c r="H208" i="10"/>
  <c r="H159" i="10" s="1"/>
  <c r="H215" i="10"/>
  <c r="H166" i="10" s="1"/>
  <c r="T65" i="10"/>
  <c r="U125" i="10" s="1"/>
  <c r="U126" i="10" s="1"/>
  <c r="N214" i="10"/>
  <c r="N165" i="10" s="1"/>
  <c r="N207" i="10"/>
  <c r="N158" i="10" s="1"/>
  <c r="N210" i="10"/>
  <c r="N161" i="10" s="1"/>
  <c r="N204" i="10"/>
  <c r="N155" i="10" s="1"/>
  <c r="N125" i="10"/>
  <c r="N215" i="10"/>
  <c r="N166" i="10" s="1"/>
  <c r="N217" i="10"/>
  <c r="N168" i="10" s="1"/>
  <c r="N216" i="10"/>
  <c r="N167" i="10" s="1"/>
  <c r="N222" i="10"/>
  <c r="N173" i="10" s="1"/>
  <c r="Q224" i="10"/>
  <c r="N211" i="10"/>
  <c r="N162" i="10" s="1"/>
  <c r="N206" i="10"/>
  <c r="N157" i="10" s="1"/>
  <c r="N213" i="10"/>
  <c r="N164" i="10" s="1"/>
  <c r="N223" i="10"/>
  <c r="N174" i="10" s="1"/>
  <c r="Q155" i="10"/>
  <c r="Q175" i="10" s="1"/>
  <c r="N219" i="10"/>
  <c r="N170" i="10" s="1"/>
  <c r="N208" i="10"/>
  <c r="N159" i="10" s="1"/>
  <c r="N218" i="10"/>
  <c r="N169" i="10" s="1"/>
  <c r="N221" i="10"/>
  <c r="N172" i="10" s="1"/>
  <c r="N209" i="10"/>
  <c r="N160" i="10" s="1"/>
  <c r="E130" i="10"/>
  <c r="E131" i="10"/>
  <c r="L224" i="10"/>
  <c r="L155" i="10"/>
  <c r="L175" i="10" s="1"/>
  <c r="D155" i="10"/>
  <c r="D175" i="10" s="1"/>
  <c r="D224" i="10"/>
  <c r="F224" i="10"/>
  <c r="F155" i="10"/>
  <c r="F175" i="10" s="1"/>
  <c r="G224" i="10"/>
  <c r="G155" i="10"/>
  <c r="G175" i="10" s="1"/>
  <c r="P224" i="10"/>
  <c r="P155" i="10"/>
  <c r="P175" i="10" s="1"/>
  <c r="J224" i="10"/>
  <c r="J155" i="10"/>
  <c r="J175" i="10" s="1"/>
  <c r="I155" i="10"/>
  <c r="I175" i="10" s="1"/>
  <c r="I224" i="10"/>
  <c r="O224" i="10"/>
  <c r="O155" i="10"/>
  <c r="O175" i="10" s="1"/>
  <c r="E224" i="10"/>
  <c r="E155" i="10"/>
  <c r="E175" i="10" s="1"/>
  <c r="R155" i="10"/>
  <c r="R175" i="10" s="1"/>
  <c r="R224" i="10"/>
  <c r="M224" i="10"/>
  <c r="M155" i="10"/>
  <c r="M175" i="10" s="1"/>
  <c r="S224" i="10"/>
  <c r="S155" i="10"/>
  <c r="S175" i="10" s="1"/>
  <c r="AS74" i="10" l="1"/>
  <c r="AS83" i="10"/>
  <c r="AS72" i="10"/>
  <c r="AS76" i="10"/>
  <c r="AS71" i="10"/>
  <c r="F71" i="10" s="1"/>
  <c r="AS82" i="10"/>
  <c r="AS78" i="10"/>
  <c r="AS73" i="10"/>
  <c r="AS79" i="10"/>
  <c r="AS75" i="10"/>
  <c r="AS81" i="10"/>
  <c r="AS77" i="10"/>
  <c r="AS70" i="10"/>
  <c r="AS84" i="10"/>
  <c r="AS80" i="10"/>
  <c r="H85" i="10"/>
  <c r="H88" i="10" s="1"/>
  <c r="K85" i="10"/>
  <c r="K88" i="10" s="1"/>
  <c r="K93" i="10" s="1"/>
  <c r="K100" i="10" s="1"/>
  <c r="N85" i="10"/>
  <c r="N88" i="10" s="1"/>
  <c r="N93" i="10" s="1"/>
  <c r="N100" i="10" s="1"/>
  <c r="V322" i="10"/>
  <c r="C137" i="10"/>
  <c r="C135" i="10"/>
  <c r="V320" i="10"/>
  <c r="H139" i="10"/>
  <c r="T139" i="10" s="1"/>
  <c r="H136" i="10"/>
  <c r="T136" i="10" s="1"/>
  <c r="C141" i="10"/>
  <c r="V326" i="10"/>
  <c r="C138" i="10"/>
  <c r="V323" i="10"/>
  <c r="V328" i="10"/>
  <c r="C143" i="10"/>
  <c r="V325" i="10"/>
  <c r="C140" i="10"/>
  <c r="C142" i="10"/>
  <c r="V327" i="10"/>
  <c r="H133" i="10"/>
  <c r="T133" i="10" s="1"/>
  <c r="H134" i="10"/>
  <c r="T134" i="10" s="1"/>
  <c r="H131" i="10"/>
  <c r="T131" i="10" s="1"/>
  <c r="C131" i="10" s="1"/>
  <c r="H132" i="10"/>
  <c r="T132" i="10" s="1"/>
  <c r="K175" i="10"/>
  <c r="K224" i="10"/>
  <c r="H175" i="10"/>
  <c r="H224" i="10"/>
  <c r="N175" i="10"/>
  <c r="N224" i="10"/>
  <c r="F70" i="10" l="1"/>
  <c r="F85" i="10" s="1"/>
  <c r="F88" i="10" s="1"/>
  <c r="F93" i="10" s="1"/>
  <c r="F100" i="10" s="1"/>
  <c r="D70" i="10"/>
  <c r="D85" i="10" s="1"/>
  <c r="D88" i="10" s="1"/>
  <c r="H93" i="10"/>
  <c r="C136" i="10"/>
  <c r="V321" i="10"/>
  <c r="C139" i="10"/>
  <c r="V324" i="10"/>
  <c r="V319" i="10"/>
  <c r="C134" i="10"/>
  <c r="C133" i="10"/>
  <c r="V318" i="10"/>
  <c r="V316" i="10"/>
  <c r="C132" i="10"/>
  <c r="V317" i="10"/>
  <c r="T175" i="10"/>
  <c r="D93" i="10" l="1"/>
  <c r="D100" i="10" s="1"/>
  <c r="D125" i="10"/>
  <c r="T88" i="10"/>
  <c r="H100" i="10"/>
  <c r="T93" i="10" l="1"/>
  <c r="T100" i="10"/>
  <c r="D130" i="10"/>
  <c r="T125" i="10"/>
  <c r="P193" i="10" l="1"/>
  <c r="H179" i="10"/>
  <c r="E180" i="10"/>
  <c r="R182" i="10"/>
  <c r="O186" i="10"/>
  <c r="J185" i="10"/>
  <c r="L189" i="10"/>
  <c r="N184" i="10"/>
  <c r="G195" i="10"/>
  <c r="O195" i="10"/>
  <c r="F194" i="10"/>
  <c r="D186" i="10"/>
  <c r="D181" i="10"/>
  <c r="S182" i="10"/>
  <c r="I197" i="10"/>
  <c r="K179" i="10"/>
  <c r="K185" i="10"/>
  <c r="L191" i="10"/>
  <c r="I183" i="10"/>
  <c r="H181" i="10"/>
  <c r="K191" i="10"/>
  <c r="R195" i="10"/>
  <c r="S184" i="10"/>
  <c r="P198" i="10"/>
  <c r="K194" i="10"/>
  <c r="I187" i="10"/>
  <c r="M185" i="10"/>
  <c r="G182" i="10"/>
  <c r="N185" i="10"/>
  <c r="S179" i="10"/>
  <c r="F183" i="10"/>
  <c r="J192" i="10"/>
  <c r="O185" i="10"/>
  <c r="H191" i="10"/>
  <c r="N192" i="10"/>
  <c r="K188" i="10"/>
  <c r="G186" i="10"/>
  <c r="S180" i="10"/>
  <c r="E192" i="10"/>
  <c r="N191" i="10"/>
  <c r="Q196" i="10"/>
  <c r="P180" i="10"/>
  <c r="I179" i="10"/>
  <c r="I184" i="10"/>
  <c r="K184" i="10"/>
  <c r="I195" i="10"/>
  <c r="E188" i="10"/>
  <c r="N198" i="10"/>
  <c r="L193" i="10"/>
  <c r="F184" i="10"/>
  <c r="J186" i="10"/>
  <c r="F187" i="10"/>
  <c r="P194" i="10"/>
  <c r="Q195" i="10"/>
  <c r="L180" i="10"/>
  <c r="I185" i="10"/>
  <c r="R191" i="10"/>
  <c r="O180" i="10"/>
  <c r="O182" i="10"/>
  <c r="H198" i="10"/>
  <c r="L184" i="10"/>
  <c r="P190" i="10"/>
  <c r="M189" i="10"/>
  <c r="R187" i="10"/>
  <c r="M197" i="10"/>
  <c r="H186" i="10"/>
  <c r="E191" i="10"/>
  <c r="O183" i="10"/>
  <c r="T126" i="10"/>
  <c r="M182" i="10"/>
  <c r="I190" i="10"/>
  <c r="D187" i="10"/>
  <c r="I189" i="10"/>
  <c r="O198" i="10"/>
  <c r="I186" i="10"/>
  <c r="P189" i="10"/>
  <c r="M188" i="10"/>
  <c r="I181" i="10"/>
  <c r="E179" i="10"/>
  <c r="H194" i="10"/>
  <c r="F185" i="10"/>
  <c r="R193" i="10"/>
  <c r="J195" i="10"/>
  <c r="E182" i="10"/>
  <c r="F196" i="10"/>
  <c r="O179" i="10"/>
  <c r="E196" i="10"/>
  <c r="G183" i="10"/>
  <c r="K197" i="10"/>
  <c r="F191" i="10"/>
  <c r="D194" i="10"/>
  <c r="P195" i="10"/>
  <c r="N196" i="10"/>
  <c r="R194" i="10"/>
  <c r="K182" i="10"/>
  <c r="G194" i="10"/>
  <c r="K189" i="10"/>
  <c r="D182" i="10"/>
  <c r="E193" i="10"/>
  <c r="H195" i="10"/>
  <c r="L195" i="10"/>
  <c r="N195" i="10"/>
  <c r="L188" i="10"/>
  <c r="E195" i="10"/>
  <c r="H190" i="10"/>
  <c r="Q181" i="10"/>
  <c r="Q185" i="10"/>
  <c r="L190" i="10"/>
  <c r="J194" i="10"/>
  <c r="Q198" i="10"/>
  <c r="N187" i="10"/>
  <c r="H185" i="10"/>
  <c r="P182" i="10"/>
  <c r="J179" i="10"/>
  <c r="M179" i="10"/>
  <c r="N183" i="10"/>
  <c r="J188" i="10"/>
  <c r="H197" i="10"/>
  <c r="S189" i="10"/>
  <c r="K187" i="10"/>
  <c r="I192" i="10"/>
  <c r="R189" i="10"/>
  <c r="O193" i="10"/>
  <c r="R198" i="10"/>
  <c r="F193" i="10"/>
  <c r="I193" i="10"/>
  <c r="E186" i="10"/>
  <c r="L186" i="10"/>
  <c r="E198" i="10"/>
  <c r="R180" i="10"/>
  <c r="H183" i="10"/>
  <c r="F190" i="10"/>
  <c r="E194" i="10"/>
  <c r="J181" i="10"/>
  <c r="R197" i="10"/>
  <c r="E181" i="10"/>
  <c r="S196" i="10"/>
  <c r="O197" i="10"/>
  <c r="S192" i="10"/>
  <c r="E184" i="10"/>
  <c r="O192" i="10"/>
  <c r="H192" i="10"/>
  <c r="I180" i="10"/>
  <c r="G179" i="10"/>
  <c r="M183" i="10"/>
  <c r="E183" i="10"/>
  <c r="F198" i="10"/>
  <c r="M192" i="10"/>
  <c r="O188" i="10"/>
  <c r="K190" i="10"/>
  <c r="R184" i="10"/>
  <c r="F186" i="10"/>
  <c r="D195" i="10"/>
  <c r="P179" i="10"/>
  <c r="P183" i="10"/>
  <c r="N188" i="10"/>
  <c r="E190" i="10"/>
  <c r="F182" i="10"/>
  <c r="L179" i="10"/>
  <c r="Q179" i="10"/>
  <c r="G196" i="10"/>
  <c r="J190" i="10"/>
  <c r="S187" i="10"/>
  <c r="S191" i="10"/>
  <c r="N193" i="10"/>
  <c r="I194" i="10"/>
  <c r="D192" i="10"/>
  <c r="J182" i="10"/>
  <c r="G180" i="10"/>
  <c r="G189" i="10"/>
  <c r="I196" i="10"/>
  <c r="H188" i="10"/>
  <c r="N182" i="10"/>
  <c r="I198" i="10"/>
  <c r="M194" i="10"/>
  <c r="Q191" i="10"/>
  <c r="K196" i="10"/>
  <c r="P192" i="10"/>
  <c r="O196" i="10"/>
  <c r="J191" i="10"/>
  <c r="M196" i="10"/>
  <c r="S193" i="10"/>
  <c r="D193" i="10"/>
  <c r="R183" i="10"/>
  <c r="Q190" i="10"/>
  <c r="Q188" i="10"/>
  <c r="M195" i="10"/>
  <c r="H182" i="10"/>
  <c r="P186" i="10"/>
  <c r="P188" i="10"/>
  <c r="O189" i="10"/>
  <c r="F181" i="10"/>
  <c r="J189" i="10"/>
  <c r="N189" i="10"/>
  <c r="G188" i="10"/>
  <c r="S190" i="10"/>
  <c r="R190" i="10"/>
  <c r="J193" i="10"/>
  <c r="G198" i="10"/>
  <c r="G181" i="10"/>
  <c r="O187" i="10"/>
  <c r="L194" i="10"/>
  <c r="M181" i="10"/>
  <c r="D196" i="10"/>
  <c r="R188" i="10"/>
  <c r="O190" i="10"/>
  <c r="D184" i="10"/>
  <c r="O181" i="10"/>
  <c r="J180" i="10"/>
  <c r="M186" i="10"/>
  <c r="M198" i="10"/>
  <c r="E189" i="10"/>
  <c r="H180" i="10"/>
  <c r="K183" i="10"/>
  <c r="R186" i="10"/>
  <c r="D190" i="10"/>
  <c r="P196" i="10"/>
  <c r="G197" i="10"/>
  <c r="F189" i="10"/>
  <c r="H193" i="10"/>
  <c r="H184" i="10"/>
  <c r="E185" i="10"/>
  <c r="D188" i="10"/>
  <c r="M190" i="10"/>
  <c r="R181" i="10"/>
  <c r="J196" i="10"/>
  <c r="D180" i="10"/>
  <c r="L197" i="10"/>
  <c r="N186" i="10"/>
  <c r="O184" i="10"/>
  <c r="Q183" i="10"/>
  <c r="Q189" i="10"/>
  <c r="G184" i="10"/>
  <c r="N181" i="10"/>
  <c r="S181" i="10"/>
  <c r="N190" i="10"/>
  <c r="P185" i="10"/>
  <c r="P197" i="10"/>
  <c r="F188" i="10"/>
  <c r="N194" i="10"/>
  <c r="P181" i="10"/>
  <c r="L182" i="10"/>
  <c r="K192" i="10"/>
  <c r="G185" i="10"/>
  <c r="S186" i="10"/>
  <c r="I188" i="10"/>
  <c r="S183" i="10"/>
  <c r="E197" i="10"/>
  <c r="H189" i="10"/>
  <c r="O194" i="10"/>
  <c r="M187" i="10"/>
  <c r="G193" i="10"/>
  <c r="F179" i="10"/>
  <c r="J183" i="10"/>
  <c r="P184" i="10"/>
  <c r="N180" i="10"/>
  <c r="L181" i="10"/>
  <c r="E187" i="10"/>
  <c r="Q197" i="10"/>
  <c r="S197" i="10"/>
  <c r="J198" i="10"/>
  <c r="L183" i="10"/>
  <c r="G192" i="10"/>
  <c r="G190" i="10"/>
  <c r="G191" i="10"/>
  <c r="Q180" i="10"/>
  <c r="F180" i="10"/>
  <c r="N179" i="10"/>
  <c r="M191" i="10"/>
  <c r="D189" i="10"/>
  <c r="M180" i="10"/>
  <c r="S198" i="10"/>
  <c r="S188" i="10"/>
  <c r="I191" i="10"/>
  <c r="M193" i="10"/>
  <c r="G187" i="10"/>
  <c r="K198" i="10"/>
  <c r="F195" i="10"/>
  <c r="H187" i="10"/>
  <c r="F197" i="10"/>
  <c r="Q192" i="10"/>
  <c r="F192" i="10"/>
  <c r="D183" i="10"/>
  <c r="Q194" i="10"/>
  <c r="L196" i="10"/>
  <c r="H196" i="10"/>
  <c r="I182" i="10"/>
  <c r="D191" i="10"/>
  <c r="K180" i="10"/>
  <c r="S185" i="10"/>
  <c r="K193" i="10"/>
  <c r="M184" i="10"/>
  <c r="L192" i="10"/>
  <c r="R185" i="10"/>
  <c r="Q184" i="10"/>
  <c r="N197" i="10"/>
  <c r="J184" i="10"/>
  <c r="L198" i="10"/>
  <c r="P187" i="10"/>
  <c r="Q193" i="10"/>
  <c r="R192" i="10"/>
  <c r="D198" i="10"/>
  <c r="P191" i="10"/>
  <c r="R196" i="10"/>
  <c r="S195" i="10"/>
  <c r="Q186" i="10"/>
  <c r="Q182" i="10"/>
  <c r="R179" i="10"/>
  <c r="J197" i="10"/>
  <c r="Q187" i="10"/>
  <c r="O191" i="10"/>
  <c r="K186" i="10"/>
  <c r="J187" i="10"/>
  <c r="S194" i="10"/>
  <c r="D185" i="10"/>
  <c r="L187" i="10"/>
  <c r="K195" i="10"/>
  <c r="L185" i="10"/>
  <c r="K181" i="10"/>
  <c r="D197" i="10"/>
  <c r="T130" i="10"/>
  <c r="D179" i="10"/>
  <c r="V315" i="10" l="1"/>
  <c r="C130" i="10"/>
  <c r="C150" i="10" s="1"/>
  <c r="R199" i="10"/>
  <c r="N199" i="10"/>
  <c r="Q199" i="10"/>
  <c r="G199" i="10"/>
  <c r="K199" i="10"/>
  <c r="L199" i="10"/>
  <c r="M199" i="10"/>
  <c r="E199" i="10"/>
  <c r="I199" i="10"/>
  <c r="D199" i="10"/>
  <c r="P199" i="10"/>
  <c r="J199" i="10"/>
  <c r="O199" i="10"/>
  <c r="S199" i="10"/>
  <c r="H199" i="10"/>
  <c r="F199" i="10"/>
</calcChain>
</file>

<file path=xl/sharedStrings.xml><?xml version="1.0" encoding="utf-8"?>
<sst xmlns="http://schemas.openxmlformats.org/spreadsheetml/2006/main" count="900" uniqueCount="355">
  <si>
    <t xml:space="preserve">Pathway  </t>
  </si>
  <si>
    <t>Estimated Hours Per Referral</t>
  </si>
  <si>
    <t>Total Hours for Referrals</t>
  </si>
  <si>
    <t>Estimated WTE Required</t>
  </si>
  <si>
    <t>incl. A/L, Sickness &amp; Training</t>
  </si>
  <si>
    <t>TOTAL</t>
  </si>
  <si>
    <t>Clinician Productivity Target</t>
  </si>
  <si>
    <t>* the target work hours required per WTE to conduct patient pathway-related activity</t>
  </si>
  <si>
    <t>* the target No. contacts per work day to be completed per clinician</t>
  </si>
  <si>
    <t>Clinician Expected
Contacts per Day</t>
  </si>
  <si>
    <t>Annual Leave Uplift</t>
  </si>
  <si>
    <t>Training Days Uplift</t>
  </si>
  <si>
    <t>Sickness Target</t>
  </si>
  <si>
    <t>Total Paid Days per WTE (annualised)</t>
  </si>
  <si>
    <t>* no. days per WTE working year expected leave</t>
  </si>
  <si>
    <t>* no. days per WTE working year expected formal off-site training</t>
  </si>
  <si>
    <t>Total Worked Days per WTE (annuallised)</t>
  </si>
  <si>
    <t>* expected days sickness per WTE</t>
  </si>
  <si>
    <t>% A/L, sickness &amp; training uplift</t>
  </si>
  <si>
    <t>* total expected days paid (52 weeks/year @ 5 days p/week)</t>
  </si>
  <si>
    <t>* total days worked (after A/L, sickness &amp; training)</t>
  </si>
  <si>
    <t>* %age of worked days per total days (WTE)</t>
  </si>
  <si>
    <t>KPI / Measure</t>
  </si>
  <si>
    <t>Description</t>
  </si>
  <si>
    <t>Target</t>
  </si>
  <si>
    <t>Number of Referrals per Annum *</t>
  </si>
  <si>
    <t>Standard assessment</t>
  </si>
  <si>
    <t>Additional Opinion Psych</t>
  </si>
  <si>
    <t>Additional Opinion ADOS</t>
  </si>
  <si>
    <t>Additional Opinion SLT</t>
  </si>
  <si>
    <t>Pre-school</t>
  </si>
  <si>
    <t>Cognitive assessment</t>
  </si>
  <si>
    <t>Referral data is based on the period
01/07/16 to 31/08/17</t>
  </si>
  <si>
    <t>Screening</t>
  </si>
  <si>
    <t>Older adolescent</t>
  </si>
  <si>
    <t>Pathway Referral Capacity Requirement Calculator - ERY CYP ASD Assessment (Hull model)</t>
  </si>
  <si>
    <t>Capacity and Demand Data for Autism Service</t>
  </si>
  <si>
    <t>Minutes</t>
  </si>
  <si>
    <r>
      <rPr>
        <b/>
        <sz val="11"/>
        <color theme="1"/>
        <rFont val="Calibri"/>
        <family val="2"/>
        <scheme val="minor"/>
      </rPr>
      <t>Admin/Clinician</t>
    </r>
    <r>
      <rPr>
        <sz val="11"/>
        <color theme="1"/>
        <rFont val="Calibri"/>
        <family val="2"/>
        <scheme val="minor"/>
      </rPr>
      <t xml:space="preserve"> </t>
    </r>
  </si>
  <si>
    <t xml:space="preserve">Review of referral material </t>
  </si>
  <si>
    <t>Coordinator</t>
  </si>
  <si>
    <t>Request and collate additional professional information</t>
  </si>
  <si>
    <t>Admin</t>
  </si>
  <si>
    <t xml:space="preserve">Re-review of all collated information </t>
  </si>
  <si>
    <t xml:space="preserve">per referral </t>
  </si>
  <si>
    <t xml:space="preserve">The standard assessment pathway alone can only occur when a referral is received where we have direct professional observational reports of the child presenting with social communication difficulties. </t>
  </si>
  <si>
    <t>Standard Assessment</t>
  </si>
  <si>
    <t>File review</t>
  </si>
  <si>
    <t>SLT/Psychologist</t>
  </si>
  <si>
    <t>School observation</t>
  </si>
  <si>
    <t>Individual social communication assessment</t>
  </si>
  <si>
    <t>Developmental history taking with parents</t>
  </si>
  <si>
    <t>Teacher/SENCo consultation</t>
  </si>
  <si>
    <t>Discussion at complex case meeting</t>
  </si>
  <si>
    <t>Feedback with parents</t>
  </si>
  <si>
    <t xml:space="preserve">Admin and report writing </t>
  </si>
  <si>
    <t xml:space="preserve">per assessment </t>
  </si>
  <si>
    <t>Additional Opinions - required if the case is complex or there is insufficient information to ensure multidisciplinary assessment</t>
  </si>
  <si>
    <t>This will be needed  for all GP referrals</t>
  </si>
  <si>
    <t>Additonal Opinion - option 1</t>
  </si>
  <si>
    <t>Autism Diagnostic Observation Schedule -2 (ADOS-2)</t>
  </si>
  <si>
    <t>Administration of ADOS</t>
  </si>
  <si>
    <t>Clinical Psychologist</t>
  </si>
  <si>
    <t>Recording ADOS</t>
  </si>
  <si>
    <t>Scoring ADOS and case discussion</t>
  </si>
  <si>
    <t>2 clinicians</t>
  </si>
  <si>
    <t>ADOS report writing</t>
  </si>
  <si>
    <t>per ADOS-2</t>
  </si>
  <si>
    <t>Additional Opinion - option 2</t>
  </si>
  <si>
    <t>Speech and Language assessment</t>
  </si>
  <si>
    <t>Educational setting observation</t>
  </si>
  <si>
    <t>Home setting observation</t>
  </si>
  <si>
    <t>Parental and professional history taking</t>
  </si>
  <si>
    <t>1:1 social communication assessment of child</t>
  </si>
  <si>
    <t>Bring back to complex case meeting</t>
  </si>
  <si>
    <t xml:space="preserve">Report writing </t>
  </si>
  <si>
    <t>per SLT additional opinion</t>
  </si>
  <si>
    <t>Additional Opinion - option 3</t>
  </si>
  <si>
    <t>Psychiatry assessment</t>
  </si>
  <si>
    <t>Required when the differential diagnosis may be related to mental health</t>
  </si>
  <si>
    <t>Autism Diagnostic Interview-Revised (ADI-R)</t>
  </si>
  <si>
    <t>Setting observation including discussion with staff</t>
  </si>
  <si>
    <t>1:1 social communication assessment</t>
  </si>
  <si>
    <t>Report writing</t>
  </si>
  <si>
    <t>per Psychiatry additional opinion</t>
  </si>
  <si>
    <t>Alternative assessment process</t>
  </si>
  <si>
    <t>Standard assessment minus setting observation (Inc. report writing)</t>
  </si>
  <si>
    <t>Further assessment: ADOS/SLT/Psychiatry (case dependant)</t>
  </si>
  <si>
    <t>465 (maximum)</t>
  </si>
  <si>
    <t xml:space="preserve">Duration of additional opinion varies between 420 minutes (ADOS-2) and 465 minutes (Psychiatry). This is dependant on the needs of the assessment. </t>
  </si>
  <si>
    <t>per adolescent assessment</t>
  </si>
  <si>
    <t xml:space="preserve">Pre school - referred by SLT Social Communication team </t>
  </si>
  <si>
    <t xml:space="preserve">These assessments can be carried out when the referral is made by the specialist social and communication SLT team </t>
  </si>
  <si>
    <t>per pre school assessment</t>
  </si>
  <si>
    <t xml:space="preserve"> Cognitive assessment </t>
  </si>
  <si>
    <t>Required when Learning Difficulties are suspected as a possible alternative explanation for the presenting problem</t>
  </si>
  <si>
    <t>Wechsler Intelligence Scale for Children-IV (WISC-IV)/Wechsler Preschool and Primary Scale of Intelligence</t>
  </si>
  <si>
    <t>Scoring</t>
  </si>
  <si>
    <t>per cognitive assessment</t>
  </si>
  <si>
    <t>% of cases</t>
  </si>
  <si>
    <t>time per case</t>
  </si>
  <si>
    <t xml:space="preserve">Admin/Clinician </t>
  </si>
  <si>
    <t>admin %</t>
  </si>
  <si>
    <t>Co-ordinator</t>
  </si>
  <si>
    <t>SLT %</t>
  </si>
  <si>
    <t>Clin.Psych %</t>
  </si>
  <si>
    <t>Ass.Clin.Psych %</t>
  </si>
  <si>
    <t>Psychiatry</t>
  </si>
  <si>
    <t>Minutes:</t>
  </si>
  <si>
    <t>Assumes referrals are allocated to the team equally between SLT and Clin.Psych.  The 50/50 split represents the allocation of total caseload, not the activity on an individual case.</t>
  </si>
  <si>
    <t>Further assessment (additional opinion): ADOS/SLT/Psychiatry (case dependant)</t>
  </si>
  <si>
    <t>ADOS/SLT/Psychiatry (case dependant)</t>
  </si>
  <si>
    <t>465+675</t>
  </si>
  <si>
    <t>referrals</t>
  </si>
  <si>
    <t>hours</t>
  </si>
  <si>
    <t>Older adolescent 2nd opinion</t>
  </si>
  <si>
    <t>admin</t>
  </si>
  <si>
    <t>SLT</t>
  </si>
  <si>
    <t>Clin.Psych</t>
  </si>
  <si>
    <t>Ass.Clin.Psych</t>
  </si>
  <si>
    <t>Older adolescent 2nd opn</t>
  </si>
  <si>
    <t>Asumes 60% of all school obs are done by Asst.Clin.Psych.</t>
  </si>
  <si>
    <r>
      <t xml:space="preserve">Does every adolescent assessment require </t>
    </r>
    <r>
      <rPr>
        <b/>
        <sz val="11"/>
        <color rgb="FFFF0000"/>
        <rFont val="Calibri"/>
        <family val="2"/>
        <scheme val="minor"/>
      </rPr>
      <t>both</t>
    </r>
    <r>
      <rPr>
        <sz val="11"/>
        <color rgb="FFFF0000"/>
        <rFont val="Calibri"/>
        <family val="2"/>
        <scheme val="minor"/>
      </rPr>
      <t xml:space="preserve"> standard and ADOS?</t>
    </r>
  </si>
  <si>
    <t>per adolescent assessment (Standard plus ADOS)</t>
  </si>
  <si>
    <t>Productivity Target Hours (70%)</t>
  </si>
  <si>
    <t>check sums</t>
  </si>
  <si>
    <t>total minutes</t>
  </si>
  <si>
    <t>clinical productivity</t>
  </si>
  <si>
    <t>A/L, sickness &amp; training</t>
  </si>
  <si>
    <t>totals</t>
  </si>
  <si>
    <t>TOTALS</t>
  </si>
  <si>
    <t>Notes</t>
  </si>
  <si>
    <t>check sum</t>
  </si>
  <si>
    <t>WTE required</t>
  </si>
  <si>
    <t xml:space="preserve">module  </t>
  </si>
  <si>
    <t>Estimated Hours Per module</t>
  </si>
  <si>
    <t>Total Hours for modules</t>
  </si>
  <si>
    <t>* the target work hours required per WTE to conduct patient module-related activity</t>
  </si>
  <si>
    <r>
      <t>Number of Module Starts per Annum</t>
    </r>
    <r>
      <rPr>
        <b/>
        <sz val="11"/>
        <rFont val="Calibri"/>
        <family val="2"/>
      </rPr>
      <t>¹</t>
    </r>
  </si>
  <si>
    <t>modules</t>
  </si>
  <si>
    <t>Use this tab to set the standards for the key variables listed below</t>
  </si>
  <si>
    <t>The standards have been pre-set with commonly used values</t>
  </si>
  <si>
    <t>Productivity Target</t>
  </si>
  <si>
    <t>Variable setting</t>
  </si>
  <si>
    <t>Include both generic trust-wide mandatory training and any role specific training or CPD that will take staff away from patient facing activities.</t>
  </si>
  <si>
    <t>Your trust will probably have a target against which sickness levels are managed.</t>
  </si>
  <si>
    <t>Staff with longer service will have more leave entitlement, so a team with a high proportion of longer serving staff will have a higher average number of leave days per WTE.</t>
  </si>
  <si>
    <t>It is not realistic to expect human beings to work flat out for every minute of every working day.  The '70% rule' is a commonly used standard for long term expected productivity.  It leaves some 'headroom' for higher rates of work during peak periods and reduces burnout.</t>
  </si>
  <si>
    <t>According to the 70 percent rule, employees are most productive not when they are working as hard as they can from day to day but when they work, most of the time, at a less intense pace. In this way, when demands are increased temporarily, they have some capacity to respond, whereas the employee working full-out is incapable of producing any more.  Such situations can lead to stress and eventually to burnout, which in turn can lead to poor performance, absenteeism and sometimes quitting or job loss. For the employer, that means less productivity, increased costs and higher job turnover.   Ivy Wigmore. Techtarget.com</t>
  </si>
  <si>
    <t>Need to add 65th percentile variable somehow</t>
  </si>
  <si>
    <t>Reason/logic for adjusting productivity</t>
  </si>
  <si>
    <t>Under 5 years</t>
  </si>
  <si>
    <t>5-10 years</t>
  </si>
  <si>
    <t>&gt;10 years</t>
  </si>
  <si>
    <t>Leave entitlement by length of service</t>
  </si>
  <si>
    <t>in days</t>
  </si>
  <si>
    <t>Productivity Target Hours (%)</t>
  </si>
  <si>
    <t>Module as % of total capacity requirement by staff type</t>
  </si>
  <si>
    <t>Biggest gaps in current vs. required capacity</t>
  </si>
  <si>
    <t>Establishment as % of required</t>
  </si>
  <si>
    <t xml:space="preserve">Table 1  </t>
  </si>
  <si>
    <t>TIPS</t>
  </si>
  <si>
    <t>Modules</t>
  </si>
  <si>
    <t>Module Starts</t>
  </si>
  <si>
    <t>Productivity by Module</t>
  </si>
  <si>
    <t>Setting Productivity at Module Level</t>
  </si>
  <si>
    <t>Table 1 - Setting the Productivity at Module level</t>
  </si>
  <si>
    <t>Totals</t>
  </si>
  <si>
    <t>Table 1 - setting Demand</t>
  </si>
  <si>
    <t xml:space="preserve">You need to allocate the demand for each Module separately.  This will usually be the number of times the Module needs to be accessed by patients during the year.
Where a module is only relevant to a sub-set of patients this allows you to set the Demand for that Module accordingly.
Similarly, you can allow for patients that repeat Modules or remain on caseload for more than one year and need regular reviews.  And you can do all of that based on the best guesses of the service rather than needing a wealth of data to do it.
Where the Module is an event (such as a MDT) you can set the Demand as the number of times per year the event will happen, whether that be daily, weekly, monthly, quarterly, etc.  </t>
  </si>
  <si>
    <t>% applied</t>
  </si>
  <si>
    <t>Tips</t>
  </si>
  <si>
    <t>UNDER-USED capacity based on biggest gaps</t>
  </si>
  <si>
    <t>Minimum</t>
  </si>
  <si>
    <r>
      <t xml:space="preserve">Biggest </t>
    </r>
    <r>
      <rPr>
        <b/>
        <sz val="14"/>
        <color rgb="FFFF0000"/>
        <rFont val="Calibri"/>
        <family val="2"/>
        <scheme val="minor"/>
      </rPr>
      <t>gaps</t>
    </r>
    <r>
      <rPr>
        <b/>
        <sz val="14"/>
        <rFont val="Calibri"/>
        <family val="2"/>
        <scheme val="minor"/>
      </rPr>
      <t xml:space="preserve"> in current Establishment expressed as WTE per Module</t>
    </r>
  </si>
  <si>
    <t>Total Gap</t>
  </si>
  <si>
    <t>This table identifies the gap in Established capacity at Module level, and also as an overall total.
The table below indicates where any 'under-used' capacity is - it may be possible to redistribute that to increase throughtput.  
However, it is important to note that regardless of any re-distribution of the under-used capacity the overall WTE capacity gap will remain unless the Establishment is increased.</t>
  </si>
  <si>
    <t>Biggest gap</t>
  </si>
  <si>
    <t>Overall Gap</t>
  </si>
  <si>
    <t>Staff types</t>
  </si>
  <si>
    <t>WTE number of staff
by length of service</t>
  </si>
  <si>
    <t>Total paid days</t>
  </si>
  <si>
    <t>Total projected sickness</t>
  </si>
  <si>
    <t>Total worked days per WTE</t>
  </si>
  <si>
    <t>Total WTE</t>
  </si>
  <si>
    <r>
      <t>Annual Leave</t>
    </r>
    <r>
      <rPr>
        <sz val="11"/>
        <color theme="1"/>
        <rFont val="Calibri"/>
        <family val="2"/>
      </rPr>
      <t>¹</t>
    </r>
  </si>
  <si>
    <t>Mandatory Training - all staff</t>
  </si>
  <si>
    <t>Total worked days</t>
  </si>
  <si>
    <t>Under 5 years - headcount</t>
  </si>
  <si>
    <t>Under 5 years - WTE</t>
  </si>
  <si>
    <t>5&lt;10 years - headcount</t>
  </si>
  <si>
    <t>5&lt;10 years - WTE</t>
  </si>
  <si>
    <t>10+ years - headcount</t>
  </si>
  <si>
    <t>10+ years - WTE</t>
  </si>
  <si>
    <t>Training uplift per person - role based</t>
  </si>
  <si>
    <t>HOURS Required per module by staff type - unadjusted</t>
  </si>
  <si>
    <t>% sickness, A/L and training uplift</t>
  </si>
  <si>
    <t>HOURS Required per module - adjusted for A/L and sickness</t>
  </si>
  <si>
    <t>Total headcount</t>
  </si>
  <si>
    <t>HOURS Required per module - adjusted for Productivity*</t>
  </si>
  <si>
    <t>Variable</t>
  </si>
  <si>
    <r>
      <rPr>
        <b/>
        <sz val="11"/>
        <color theme="1"/>
        <rFont val="Calibri"/>
        <family val="2"/>
        <scheme val="minor"/>
      </rPr>
      <t>Variance</t>
    </r>
    <r>
      <rPr>
        <sz val="11"/>
        <color theme="1"/>
        <rFont val="Calibri"/>
        <family val="2"/>
        <scheme val="minor"/>
      </rPr>
      <t xml:space="preserve">  </t>
    </r>
    <r>
      <rPr>
        <i/>
        <sz val="10"/>
        <color theme="1"/>
        <rFont val="Calibri"/>
        <family val="2"/>
        <scheme val="minor"/>
      </rPr>
      <t xml:space="preserve">(Required minus Established)¹  </t>
    </r>
  </si>
  <si>
    <t>¹ A positive value means more staff are Required than current staffing Establishment, a negative value means this staff type is likely to be over staffed or under-utilised.</t>
  </si>
  <si>
    <t>A mix of positive and neagative values indicates that there is potential to redistribute the staff types across tasks to maximise utilisation and increase throughput.</t>
  </si>
  <si>
    <t>Gap:</t>
  </si>
  <si>
    <t>If the overall gap is less than the biggest gap ther will be potential to re-distribute tasks between staff types.</t>
  </si>
  <si>
    <t>Showing the percentage difference between the Actual Establishment and the Required Establishment.</t>
  </si>
  <si>
    <t>Training days uplift per head - mandatory</t>
  </si>
  <si>
    <t xml:space="preserve">  All staff will be required to complete mandatory training regardless of whether they are full time</t>
  </si>
  <si>
    <t>²Training uplift includes mandatory training and role based training per person.  This is based on headcount (not WTE) because all staff will be required to complete mandatory training regardless of whether they are full time and the same is likely to apply to role based training.</t>
  </si>
  <si>
    <t>¹Total annual leave is adjusted for length of service.</t>
  </si>
  <si>
    <r>
      <t>Total days training uplift</t>
    </r>
    <r>
      <rPr>
        <sz val="11"/>
        <color theme="1"/>
        <rFont val="Calibri"/>
        <family val="2"/>
      </rPr>
      <t>²</t>
    </r>
  </si>
  <si>
    <t>Make a note of any logic you have applied to the way you complete the tables above, for future reference.</t>
  </si>
  <si>
    <t>Use this tab to set the standard values for the key variables listed below</t>
  </si>
  <si>
    <t>Some of the standard values have been pre-set with commonly used values.</t>
  </si>
  <si>
    <t>Current Funded Establishment</t>
  </si>
  <si>
    <t>Time by staff type Top Tips</t>
  </si>
  <si>
    <t>Top Tips</t>
  </si>
  <si>
    <r>
      <t xml:space="preserve">The top level of Demand will usually be the number of new referrals the service expects to receive during the year.  Wherever possible it is best to 'hang' the Demand for the remaining Modules off the first one based on a formula using a percentage.  This will mean that you can adjust all the Demand for all the linked Modules by changing the demand for the first Module.  Doing ths will therefore allow you to explore the impact of changing the level of demand.
For example, if 5% of referrals are screened out in Module 1 and the remainder all go through Module 2, Demand for Module 2 can be calculated as 95% of the demand for Module 1, with the rest of the Modules then calculated as a perentage of Module 2 so that they take acount of the number screened out.  Changing the value for Module 1 will then cascade to Module 2 and to any Modules linked to Module 2.  Do not link 'event' Modules in this way.
</t>
    </r>
    <r>
      <rPr>
        <sz val="12"/>
        <color theme="8"/>
        <rFont val="Calibri"/>
        <family val="2"/>
        <scheme val="minor"/>
      </rPr>
      <t xml:space="preserve">Once you have created you first complete version save it as your baseline and use </t>
    </r>
    <r>
      <rPr>
        <b/>
        <sz val="12"/>
        <color theme="8"/>
        <rFont val="Calibri"/>
        <family val="2"/>
        <scheme val="minor"/>
      </rPr>
      <t>copies</t>
    </r>
    <r>
      <rPr>
        <sz val="12"/>
        <color theme="8"/>
        <rFont val="Calibri"/>
        <family val="2"/>
        <scheme val="minor"/>
      </rPr>
      <t xml:space="preserve"> of that file to explore the impact of changing the variables.
Make </t>
    </r>
    <r>
      <rPr>
        <b/>
        <sz val="12"/>
        <color theme="8"/>
        <rFont val="Calibri"/>
        <family val="2"/>
        <scheme val="minor"/>
      </rPr>
      <t>lots</t>
    </r>
    <r>
      <rPr>
        <sz val="12"/>
        <color theme="8"/>
        <rFont val="Calibri"/>
        <family val="2"/>
        <scheme val="minor"/>
      </rPr>
      <t xml:space="preserve"> of notes about what you have chosen to do and why.</t>
    </r>
  </si>
  <si>
    <r>
      <rPr>
        <b/>
        <sz val="11"/>
        <color theme="1"/>
        <rFont val="Calibri"/>
        <family val="2"/>
        <scheme val="minor"/>
      </rPr>
      <t>Cost of Variance</t>
    </r>
    <r>
      <rPr>
        <sz val="11"/>
        <color theme="1"/>
        <rFont val="Calibri"/>
        <family val="2"/>
        <scheme val="minor"/>
      </rPr>
      <t xml:space="preserve">  </t>
    </r>
    <r>
      <rPr>
        <i/>
        <sz val="10"/>
        <color theme="1"/>
        <rFont val="Calibri"/>
        <family val="2"/>
        <scheme val="minor"/>
      </rPr>
      <t xml:space="preserve">(Required minus Established)¹  </t>
    </r>
  </si>
  <si>
    <t>Note that the costs above are indicative only, based on a simple pro-rata calculation from the WTE variance.  Some costs may be fixed by headcount.</t>
  </si>
  <si>
    <t>All costing figures should be confirmed with your Finance department.</t>
  </si>
  <si>
    <r>
      <rPr>
        <b/>
        <sz val="11"/>
        <color theme="8"/>
        <rFont val="Calibri"/>
        <family val="2"/>
        <scheme val="minor"/>
      </rPr>
      <t xml:space="preserve">Manual input &gt;&gt;&gt; </t>
    </r>
    <r>
      <rPr>
        <b/>
        <sz val="11"/>
        <color theme="1"/>
        <rFont val="Calibri"/>
        <family val="2"/>
        <scheme val="minor"/>
      </rPr>
      <t xml:space="preserve">Cost per WTE </t>
    </r>
  </si>
  <si>
    <r>
      <t xml:space="preserve">This table looks at which modules have capacity that is likely to end up being under-used due to the bottleneecks elsewhere in the service.  This assumes that the maximum throughput of the service is set by the lowest value in the Gaps table.
In terms of maximising throughput within the existing skillmix of the service, it may be possible to re-distribute the under-used capacity identified in this table to increase throughput - see the </t>
    </r>
    <r>
      <rPr>
        <b/>
        <sz val="12"/>
        <color theme="8" tint="-0.249977111117893"/>
        <rFont val="Calibri"/>
        <family val="2"/>
        <scheme val="minor"/>
      </rPr>
      <t>Tips</t>
    </r>
    <r>
      <rPr>
        <sz val="12"/>
        <color theme="8" tint="-0.249977111117893"/>
        <rFont val="Calibri"/>
        <family val="2"/>
        <scheme val="minor"/>
      </rPr>
      <t xml:space="preserve"> &gt;&gt;&gt;&gt;</t>
    </r>
  </si>
  <si>
    <t>date</t>
  </si>
  <si>
    <t>version</t>
  </si>
  <si>
    <t>change</t>
  </si>
  <si>
    <t>check with your Finance team to obtain standard pricings for staff types.</t>
  </si>
  <si>
    <t>*From the table above adjusted for A/L and sickness, remaining hours further adjusted for Productivity variable</t>
  </si>
  <si>
    <t>Added Modules 15 to 20 (expanded the number of modules).</t>
  </si>
  <si>
    <t>staff type 8</t>
  </si>
  <si>
    <t>staff type 9</t>
  </si>
  <si>
    <t>WTE Requirement per module by staff type</t>
  </si>
  <si>
    <t>Staffing Variables Top Tips</t>
  </si>
  <si>
    <t>The 'Staffing Variables 'sheet is pre-populated with standard values for annual leave entitelment by length of service, 10 days for statutory and mandatory training, 4% expected sickness absence rate, and 75% Productivity.  The 'Current Funded Establishment' table is not pre-populated.  You will need to identify the staff types/grades in the column headers, and you will also need to put Headcount and WTE figures into the table.  If you do not know what the current Establishment is, or you are working on a new service without an agreed Establishment, you will still need to put some figures into the table, but you can simply put a 1 (1.0 WTE) into the first WTE row of the table (under 5 years service).  If you want to allow for some staff having longer service you can do this by also entering 1's in the 5-10 year and 10+ years WTE rows of the table.  this will assume that the workforce will be split equally between under 5, 5-10 and over 10 years of service, if this is unlikely you can adjust the numbers used to reflect a more realistic split.</t>
  </si>
  <si>
    <t>Demand per Module and Outputs</t>
  </si>
  <si>
    <t>The WTE figures presented in this table are adjusted for annual leave, training and sickness based on the values in the Staffing Variables' tab, and have also been adjusted for Productivity based on the values in the 'Productivity by Module' table above.
These values represent the number of WTE staff per staff type Required to meet the predicted level of demand, based on the number of Module Starts entered in Table 1.</t>
  </si>
  <si>
    <t>Added basic costing of the variance.  Probably best to discuss this with finance, it might be possible to link this to a costing card.  Some costs may be fixed and will not pro-rata with the WTE - but it will be hard to quantify this as the additional capacity required may not equate directly to a headcount number.</t>
  </si>
  <si>
    <r>
      <t xml:space="preserve">Top Tips
</t>
    </r>
    <r>
      <rPr>
        <sz val="11"/>
        <color theme="8"/>
        <rFont val="Calibri"/>
        <family val="2"/>
        <scheme val="minor"/>
      </rPr>
      <t>If you have any posts that are funded by non-recurrent funding consider whether to include them - you may want to do separate versions of the file reflecting both positions.</t>
    </r>
  </si>
  <si>
    <t>staff type 10</t>
  </si>
  <si>
    <t>staff type 11</t>
  </si>
  <si>
    <t>staff type 12</t>
  </si>
  <si>
    <t>staff type 13</t>
  </si>
  <si>
    <t>staff type 14</t>
  </si>
  <si>
    <t>staff type 15</t>
  </si>
  <si>
    <t>staff type 16</t>
  </si>
  <si>
    <t xml:space="preserve">Current Funded Establishment WTE </t>
  </si>
  <si>
    <t>Estimated WTE Required - unadjusted</t>
  </si>
  <si>
    <t>WTE Required per module by staff type - unadjusted</t>
  </si>
  <si>
    <t>Note that the WTE Required figures are based on averages and are pro-rata against 1.0 WTE.  Where a new post is less than 1.0 WTE or may be job-shared the actual WTE needed may be higher than shown because some of the variables such as training are not applied pro-rata to part time posts.</t>
  </si>
  <si>
    <t>The primary purpose of this tool is to identify the Required capacity and skillmix to deliver the predicted level of Demand.  Where the total Actual Establishment is lower than the Required Establishment the information above will ideally be used to inform and support the case for the additional resources.  
The tables below are intended to show how well the existing resources are balanced across the service, show any potential bottlenecks, and highlight possible opportunities to re-distribute the existing capacity to maximise throughput in the event that additional funding is not forthcoming.
A service operates as an 'ecosystem' in that a bottleneck in one area impacts on the potential throughput of the entire service.   
Since we often only monitor the waiting list at the front end of the service this can often lead to 'unseen' waiting lists, where there may be enough capacity to process all or most of the new referrals into the service (usually the first Module or two), but  subsequent modules have a lower throughput capacity so that fewer cases can progress beyond that point.  This means that (in the absence of additional investment) it will be better to balance the capacity across the whole service by redistributing the available capacity, where possible.  The tables below indicate where this may be most feasible numerically, but the practical reality will be determined by where it is clinically safe to do so.
In any case, the net result of any redistribution will aim to maxismise throughput across the whole 'ecosystem' by achieving the best balance possible, but without additional investment will still result in lower throughput overall than is required to meet the expected Demand (Table 1).</t>
  </si>
  <si>
    <r>
      <t xml:space="preserve">Where any of the cells are shaded in red the number of Module starts shown in this table represents a system that is out of balance, resulting in bottlenecks.
The purpose of this table is to illustrate where the bottlenecks will occur, based on any gaps between current Establishment and required establishment (Table 1).
</t>
    </r>
    <r>
      <rPr>
        <b/>
        <sz val="11"/>
        <color theme="8" tint="-0.249977111117893"/>
        <rFont val="Calibri"/>
        <family val="2"/>
        <scheme val="minor"/>
      </rPr>
      <t xml:space="preserve">Recognising that the service is an 'ecosystem', the lowest percentage in this table represents the maximum throughput throught the bottlenecks, and therefore the ecosystem, based on the specified allocation of staffing.
</t>
    </r>
    <r>
      <rPr>
        <sz val="11"/>
        <color theme="8" tint="-0.249977111117893"/>
        <rFont val="Calibri"/>
        <family val="2"/>
        <scheme val="minor"/>
      </rPr>
      <t xml:space="preserve">
</t>
    </r>
    <r>
      <rPr>
        <b/>
        <sz val="11"/>
        <color theme="8" tint="-0.249977111117893"/>
        <rFont val="Calibri"/>
        <family val="2"/>
        <scheme val="minor"/>
      </rPr>
      <t>N.B.</t>
    </r>
    <r>
      <rPr>
        <sz val="11"/>
        <color theme="8" tint="-0.249977111117893"/>
        <rFont val="Calibri"/>
        <family val="2"/>
        <scheme val="minor"/>
      </rPr>
      <t xml:space="preserve"> If you are looking for opportunities to adjust the balance of existing resources to maximise throughput, remember that less qualified staff may not be able to cover the gaps for tasks requiring more qualified staff. 
Remember too that some Modules or tasks may carry a higher clinical priority, meaning that capacity cannot be diverted away from them, and may need to be diverted towards them.</t>
    </r>
  </si>
  <si>
    <t>Discuss the findings suggested by these tables with the service before making any rcommendations, there could be sound clinical reasons why a re-allocation of resources is not possible.  And remember that changing the current establishment or redistributing tasks will have real-life repercussions for the staff in post.
If you have described the current state of the service in the 'time by staff type' tab it is likely that the service has already allocated tasks with the aim of achieving the best balance of resources across the system, in which case you should already see that the percentages are close together.  Although it is possible that this is also the ideal mix of resources and skills  this is not necessarily the case, it may just be that the service has adapted what it has to cover the gaps and maximise throughput.
But if Table 5 is not in balance it is also possible that the true current state has not been accurately reflected in the 'best guesses' used to allocate the percentages of the tasks between the different staff types.
Alternatively, if you have described the preferred allocation of tasks between staff types the service may currently be operating with a different distribution of tasks to cover the gaps and maximise throughput.
It is also possible that the distribution of tasks is necessary due to the clinical priorities, and it may not be possible to divert resources away from greater clinical priorities.
In any case you can explore this with the service and if necessary create a new copy of this file to 'try on' any changes.</t>
  </si>
  <si>
    <r>
      <t xml:space="preserve">If you are looking for opportunities to redistrute capacity in order to maxismise throughput...
</t>
    </r>
    <r>
      <rPr>
        <b/>
        <sz val="11"/>
        <color theme="8"/>
        <rFont val="Calibri"/>
        <family val="2"/>
        <scheme val="minor"/>
      </rPr>
      <t>Create a now copy of the file first!</t>
    </r>
    <r>
      <rPr>
        <sz val="11"/>
        <color theme="8"/>
        <rFont val="Calibri"/>
        <family val="2"/>
        <scheme val="minor"/>
      </rPr>
      <t xml:space="preserve">  Then start by identifying any Modules or tasks with higher clinical risk as these will need to be prioritised. Now look for tasks where the staff type with the biggest capacity gaps is sharing the task with other staff types - you will see this in the 'time by staff type' tab where the percentage allocation for a task (row) is not allocated 100% to a single staff type.  Explore with the service whether it is possible to adjust the percentage allocation to do more of that task using the other type of staff already allocated to it.
This will free up some of the capacity of the staff type with the biggest gaps, allowing for an increase in throughput against all the other Modules they are involved with, improving the balance of resources across the service.  The tables will automatically change to show this when you have adjusted the 'time by staff type' tab.
Remember that you might also be able to substitute other staff types into activities where they are not already sharing them.
Once you have optimised the re-distribution of tasks this will give you and idea of the maximum throughput and therefore also the gap.</t>
    </r>
  </si>
  <si>
    <t>% of cohort</t>
  </si>
  <si>
    <t>mins split</t>
  </si>
  <si>
    <t>Parent Module</t>
  </si>
  <si>
    <r>
      <t xml:space="preserve">Basis for the level at which Demand has been set for each Module
</t>
    </r>
    <r>
      <rPr>
        <sz val="11"/>
        <color rgb="FF0070C0"/>
        <rFont val="Calibri"/>
        <family val="2"/>
        <scheme val="minor"/>
      </rPr>
      <t>Where the Module demand is a percentage subset of another Module give the logic for the perentage used</t>
    </r>
  </si>
  <si>
    <t>You will need to set the staff types for the service (or pathway) in this tab.  You can also set the current Establishment - If you do not set the Current Establishment the tool will still calculate the WTE Required but it will not identify the capacity gaps and pathway bottlenecks (see Demand and Outputs).</t>
  </si>
  <si>
    <t>the tool now includes analysis to identify bottlenecks.  Also, added new column in 'time by staff type' to record the 5 of the cohort that the Task applies to, plus (hidden) column to split the task minutes across the cohort to feed the calculations.</t>
  </si>
  <si>
    <t>Added column in table 1 to identify where a previous Module is the 'parent' of the Module in the row, which then feeds the calculation to for the size of the demand.</t>
  </si>
  <si>
    <r>
      <t xml:space="preserve">After allowing for annual leave, training and sickness, Productivity is is set as a percentage of the remaining time.  
This recognises that it is impossible to work at the highest work rate for 100% of the time, and also allows some time for </t>
    </r>
    <r>
      <rPr>
        <i/>
        <sz val="11"/>
        <color theme="8"/>
        <rFont val="Calibri"/>
        <family val="2"/>
        <scheme val="minor"/>
      </rPr>
      <t xml:space="preserve">ad hoc </t>
    </r>
    <r>
      <rPr>
        <sz val="11"/>
        <color theme="8"/>
        <rFont val="Calibri"/>
        <family val="2"/>
        <scheme val="minor"/>
      </rPr>
      <t>activities that are not reflected in the activities described in the 'time by staff type' tab. 
Productivity is set as a variable in the 'key staffing variables' tab.  However, it may be appropriate to adjust the productivity for some Modules, for example covering reception which would be set higher, and you can do this by changing the percentage figure for that Module in the 'Productivity by Module' column to the left.  Make a note of the reason you have set it at a different level and the logic used.
The demand inputs for this tool (Module starts, Table 1) are for the whole year, so that the capacity calculations assume an average rate of demand throughout the year.  Adjusting the Productivity variable (downwards) is one way to make some allowance for services with large monthly variations in the referral rate - setting a lower productivity target creates headroom to react to peaks in demand, without which a service with more volatile rates of demand will gradually develop a growing waiting list whenever actual demand in a month exceeds the average.  This can also be done by adjusting the demand.
This table allows you to set Productivity at Module level and record the reason for any changes to the standard rate.</t>
    </r>
  </si>
  <si>
    <t>If you have not completed the 'Current Funded Establishment' table in the 'Staffing Variables' tab with the actual Current Staffing Establishment you will only be able to use tables 1 and 2 of the Demand and Outputs tab; the remaining tables analyse the gap between the Actual Establishment and the Required Establishment and are therefore dependent on having the Atual Establishment values enetered into the Staffing Variables tab.</t>
  </si>
  <si>
    <r>
      <t xml:space="preserve">Ideally you should complete the 'Current Funded Establishment' table with the </t>
    </r>
    <r>
      <rPr>
        <u/>
        <sz val="11"/>
        <color theme="8" tint="-0.249977111117893"/>
        <rFont val="Calibri"/>
        <family val="2"/>
        <scheme val="minor"/>
      </rPr>
      <t>funded</t>
    </r>
    <r>
      <rPr>
        <sz val="11"/>
        <color theme="8" tint="-0.249977111117893"/>
        <rFont val="Calibri"/>
        <family val="2"/>
        <scheme val="minor"/>
      </rPr>
      <t xml:space="preserve"> establishment, regardless of of any vacancies.  Once you have completed and saved the workbook you can investigate the impact of any vacancies separately: create a copy of the completed workbook with a new name, then adjust the 'Current Funded Establishment' table to reflect the vacancies.  You can then use the tables in the Demand and Outputs tab to see where the bottlenecks are and whether there are potential opportunities to redistribute the existiing capacity.  Note that if you have completed the 'Time by Staff Type' tab based on the way Tasks are currently split between staff types rather than the preferred split, the results may already reflect the best distribution of tasks possible with the available capacity as the service may already be covering the vacancies or capacity gaps, but this may not be the ideal allocation of tasks for future state.  After you have completed and saved the current state model, save a copy of it in which to explore the ideal task distribution and/or any efficiency opportunities that may have been identified during the process of completing the current state version.</t>
    </r>
  </si>
  <si>
    <r>
      <t xml:space="preserve">The demand for the first Module will usually be the referrals </t>
    </r>
    <r>
      <rPr>
        <u/>
        <sz val="11"/>
        <color theme="8" tint="-0.249977111117893"/>
        <rFont val="Calibri"/>
        <family val="2"/>
        <scheme val="minor"/>
      </rPr>
      <t>received</t>
    </r>
    <r>
      <rPr>
        <sz val="11"/>
        <color theme="8" tint="-0.249977111117893"/>
        <rFont val="Calibri"/>
        <family val="2"/>
        <scheme val="minor"/>
      </rPr>
      <t xml:space="preserve"> by the service (use referrals received rather than referrals accepted).  The demand for the remaining Modules will mostly be a subset of this.  For example, if the first Module is for the screening/triage stage and 5% of referrals are rejected after screening/triage, and the second Module is for a full patient assesment, then the demand for the second Module will be 95% of the demand for the first Module.  the tool is designed to allow you to link the second Module to the first and specify the relevant percentage.  In this example any Module subsequent to Module 2 must be a subset of Module 2, so can be linked back to Module 2 in the same way (which indirectly links it back to Module 1).  Doing this makes it easier to explore the impact of any planned or expected changes to the demand variables, such as an increased referral rate or a change to the percentage rejected after screening/triage - changing the demand for Module 1 will cascade the change to any Modules linked to Module 1 and also to any Modules linked to those Modules.  Likewise a change to the perentage applied to Module 2 would change the demand for Module 2 and would therefore cascade to any subsequent Module linked directly or indirectly to Module 2.</t>
    </r>
  </si>
  <si>
    <t>minutes</t>
  </si>
  <si>
    <t>Frequency</t>
  </si>
  <si>
    <t>Frequency (number of times per year)</t>
  </si>
  <si>
    <t>public holidays included or not covered</t>
  </si>
  <si>
    <t>meeting duration</t>
  </si>
  <si>
    <t>quarterly</t>
  </si>
  <si>
    <t>every calendar day</t>
  </si>
  <si>
    <t>once a month</t>
  </si>
  <si>
    <t>twice a month</t>
  </si>
  <si>
    <t>x1 per week</t>
  </si>
  <si>
    <t>x2 per week</t>
  </si>
  <si>
    <t>x3 per week</t>
  </si>
  <si>
    <t>x4 per week</t>
  </si>
  <si>
    <t>x5 per week</t>
  </si>
  <si>
    <t>Duration of Event (minutes)</t>
  </si>
  <si>
    <t>Frequency of event</t>
  </si>
  <si>
    <t>total minutes per 1.0 WTE per year</t>
  </si>
  <si>
    <t>every 6 weeks</t>
  </si>
  <si>
    <t>Event 10</t>
  </si>
  <si>
    <t>Event 11</t>
  </si>
  <si>
    <t>Event 12</t>
  </si>
  <si>
    <t>Event 13</t>
  </si>
  <si>
    <t>Event 14</t>
  </si>
  <si>
    <t>Event 15</t>
  </si>
  <si>
    <t>total working days per 1.0 WTE, from Staffing Variables</t>
  </si>
  <si>
    <t>based on attending 76% of them</t>
  </si>
  <si>
    <t>Events</t>
  </si>
  <si>
    <t>Modules from 'time by staff type'</t>
  </si>
  <si>
    <t>Overall total WTE Required</t>
  </si>
  <si>
    <t>WTE Requirement for Events</t>
  </si>
  <si>
    <t>TOTALS - WTE Required for Events</t>
  </si>
  <si>
    <t>TOTALS - WTE Required for Modules</t>
  </si>
  <si>
    <t>Module 1</t>
  </si>
  <si>
    <t>Events from 'Events' tab</t>
  </si>
  <si>
    <t>Event 1</t>
  </si>
  <si>
    <t>*per 1.0 WTE, allowing for annual leave etc.</t>
  </si>
  <si>
    <r>
      <rPr>
        <b/>
        <sz val="14"/>
        <color theme="8"/>
        <rFont val="Calibri"/>
        <family val="2"/>
        <scheme val="minor"/>
      </rPr>
      <t>Table 1 - Setting the Demand</t>
    </r>
    <r>
      <rPr>
        <sz val="11"/>
        <color theme="8"/>
        <rFont val="Calibri"/>
        <family val="2"/>
        <scheme val="minor"/>
      </rPr>
      <t xml:space="preserve">
For each of the Modules listed below, set the expected level of demand for one year.  This will usually be the number of times the Module needs to be accessed by patients during the year.
Where a module is only relevant to a sub-set of patients this allows you to set the Demand for that Module accordingly.  
</t>
    </r>
    <r>
      <rPr>
        <b/>
        <sz val="11"/>
        <color theme="8"/>
        <rFont val="Calibri"/>
        <family val="2"/>
        <scheme val="minor"/>
      </rPr>
      <t>If the number of patients/module starts is a subset of a previous Module, enter the relevant Module number (1 to 20) in the 'Parent Module' column and the percentage (size of the subset) in column D.  If the number of module starts is not a subset of a previous Module simply overwrite the formula in column C and leave column D blank.</t>
    </r>
    <r>
      <rPr>
        <sz val="11"/>
        <color theme="8"/>
        <rFont val="Calibri"/>
        <family val="2"/>
        <scheme val="minor"/>
      </rPr>
      <t xml:space="preserve">
Similarly, you can allow for patients that will need to repeat Modules or will remain on caseload for more than one year and need regular reviews.  
Where the Module is an event (such as covering a Duty phoneline) you can set the Demand as the number of times per year the event will happen, whether that be daily, weekly, monthly, quarterly, etc.  </t>
    </r>
  </si>
  <si>
    <t>Number of times Event attended per year*</t>
  </si>
  <si>
    <t>% of Band regularly attending this meeting</t>
  </si>
  <si>
    <r>
      <t xml:space="preserve">Use this tab to record regular Events, based on frequency of occurrence rather than activity per patient.
</t>
    </r>
    <r>
      <rPr>
        <b/>
        <u/>
        <sz val="11"/>
        <color theme="8" tint="-0.249977111117893"/>
        <rFont val="Calibri"/>
        <family val="2"/>
        <scheme val="minor"/>
      </rPr>
      <t>Events where the number of staff required remains constant</t>
    </r>
    <r>
      <rPr>
        <b/>
        <sz val="11"/>
        <color theme="8" tint="-0.249977111117893"/>
        <rFont val="Calibri"/>
        <family val="2"/>
        <scheme val="minor"/>
      </rPr>
      <t>, such as covering Duty phonelines, Reception etc., should be recorded in the 'time by staff type' tab.</t>
    </r>
    <r>
      <rPr>
        <sz val="11"/>
        <color theme="8" tint="-0.249977111117893"/>
        <rFont val="Calibri"/>
        <family val="2"/>
        <scheme val="minor"/>
      </rPr>
      <t xml:space="preserve">
Use this tab for Events such as MDTs and team meetings where everyone usually attends ('everyone' can be defined by Bands in the tables below, so only the relevant Bands can be included, and where a certain Band only attends a proportion of the Events this can also be specified.
This tab identifies the minutes per 1.0 WTE per year for each Event.  This time is then applied to the total calculated WTE Required for the activities identified in 'time by staff type' and the two are added together in Demand and Outputs.</t>
    </r>
  </si>
  <si>
    <t>Events are activities that occur at regular  intervals (daily, weekly, monthly, etc.), where the time cannot be split down to minutes per patient.  There are two types of Events, those that require a fixed number of staff that does not change with demand, such as covering Reception or a Duty phoneline, and those where everyone (within specified Bands) will usually attend, such as and MDT, Safety Huddle, supervision, etc.</t>
  </si>
  <si>
    <t>The 'Events' tab has been created to record Events where the number of staff attending will change in line with the Capacity Required for the tasks set out in the 'time by staff type' tab.  The 'Events' tab is used to calculate the time per 1.0 WTE per band for each Event.  In the 'demand and outputs' tab this time is then multiplied by the Total WTE Required for each staff type (from Table 2) to calculate the WTE additional capacity required to provide the time to attend the meetings (Table 3).  The two totals are then added together to give a new total (Table 4).</t>
  </si>
  <si>
    <t>Events with fixed capacity requirements can be recorded in the 'time by staff type' tab because changes in demand do not result in changes to the WTE required.  Events where the WTE attending changes in line with demand cannot be recorded in 'time by staff type' because this creates a circular calculation whereby it becomes impossible to define the number of WTE that will need to attend the meeting, hence this is calculated separately.</t>
  </si>
  <si>
    <t>We recommend that for the first version for each service or pathway you should complete the Modules to describe the current stateof the service/pathway - if you want to also create a version to describe the future state (to reflect any planned changes) you will need two separate copies of the file/workbook.  Start with the current state and then work on a copy of that to make any changes.  Be careful!  it is easy to get drawn into identifying opportunities for future state changes whilst populating the model - make a note but try to keep with the current state for the first cut - if you don't keep track of the opportunities for change they are much less likely to be imnplemented, and if you don't do current state first you won't be able to quantify the benefits of any changes by comparing current and future state models.</t>
  </si>
  <si>
    <t>The 'time by staff type' table includes columns for 'minutes' and '% of cohort'.  Many tasks within a Module will apply to the entire cohort of patients that go through that Module, in which case you need to complete the 'minutes' column but you can leave the '% of cohort' column blank (or set at 100%).  However, some Tasks within a Module may not apply the the whole cohort of patients you have set for the Module in the 'Demand and Outputs' tab.  You can use the '% of cohort' column to identify the size of the subset that an individual Task applies to.  The tool will take this into account in the calculations in the 'Demand and Outputs' tab.  If you leave the '% of cohort' column blank the tool assumes that Task applies to 100% of the Module demand.</t>
  </si>
  <si>
    <t>Events where the WTE capacity required is fixed (Receptions, Duty etc.), and does not change depending on the volume of demand, should be recorded in the 'time by staff type' tab, with the demand recorded in Table 1 of the 'demand and outputs' tab - but for Events the demand is defined as the number of times per year the Event will occur rather than by the number of times patients will go through the module.</t>
  </si>
  <si>
    <r>
      <t xml:space="preserve">Leave - other
</t>
    </r>
    <r>
      <rPr>
        <b/>
        <sz val="10"/>
        <color theme="1"/>
        <rFont val="Calibri"/>
        <family val="2"/>
        <scheme val="minor"/>
      </rPr>
      <t>(e.g. bonus days)</t>
    </r>
  </si>
  <si>
    <t>The target work hours required per WTE to conduct patient module-related activity</t>
  </si>
  <si>
    <t>Expected % sickness rate</t>
  </si>
  <si>
    <t>Expected days mandatory training
per head</t>
  </si>
  <si>
    <r>
      <t xml:space="preserve">Total expected days paid
</t>
    </r>
    <r>
      <rPr>
        <sz val="9"/>
        <color theme="1"/>
        <rFont val="Calibri"/>
        <family val="2"/>
        <scheme val="minor"/>
      </rPr>
      <t>(52 weeks per year @ 5 days per week)</t>
    </r>
  </si>
  <si>
    <t>staff type 1</t>
  </si>
  <si>
    <t>staff type 2</t>
  </si>
  <si>
    <t>staff type 3</t>
  </si>
  <si>
    <t>staff type 4</t>
  </si>
  <si>
    <t>staff type 5</t>
  </si>
  <si>
    <t>staff type 6</t>
  </si>
  <si>
    <t>staff type 7</t>
  </si>
  <si>
    <r>
      <t xml:space="preserve">Supervisor/Supervisee </t>
    </r>
    <r>
      <rPr>
        <i/>
        <sz val="8"/>
        <color theme="1"/>
        <rFont val="Calibri"/>
        <family val="2"/>
        <scheme val="minor"/>
      </rPr>
      <t>(for supervision events only)</t>
    </r>
  </si>
  <si>
    <t>supervisee</t>
  </si>
  <si>
    <t>Supervisee time - for Supervisor calc in table 3</t>
  </si>
  <si>
    <t>S1</t>
  </si>
  <si>
    <t>S2</t>
  </si>
  <si>
    <t>S3</t>
  </si>
  <si>
    <t>S4</t>
  </si>
  <si>
    <t>S5</t>
  </si>
  <si>
    <t>S6</t>
  </si>
  <si>
    <t>S7</t>
  </si>
  <si>
    <t>S8</t>
  </si>
  <si>
    <t>S9</t>
  </si>
  <si>
    <t>S10</t>
  </si>
  <si>
    <t>S11</t>
  </si>
  <si>
    <t>S12</t>
  </si>
  <si>
    <t>S13</t>
  </si>
  <si>
    <t>S14</t>
  </si>
  <si>
    <t>S15</t>
  </si>
  <si>
    <t>S16</t>
  </si>
  <si>
    <t>Event 2</t>
  </si>
  <si>
    <t>Event 3</t>
  </si>
  <si>
    <t>Event 4</t>
  </si>
  <si>
    <t>Event 5</t>
  </si>
  <si>
    <t>Event 6</t>
  </si>
  <si>
    <t>Event 7</t>
  </si>
  <si>
    <t>Event 8</t>
  </si>
  <si>
    <t>Event 9</t>
  </si>
  <si>
    <t>Capacity Required for #team or service name#</t>
  </si>
  <si>
    <r>
      <t>Enter the staff types and grades required to deliver the service in the</t>
    </r>
    <r>
      <rPr>
        <b/>
        <sz val="11"/>
        <color theme="8" tint="-0.249977111117893"/>
        <rFont val="Calibri"/>
        <family val="2"/>
        <scheme val="minor"/>
      </rPr>
      <t xml:space="preserve"> column headers</t>
    </r>
    <r>
      <rPr>
        <sz val="11"/>
        <color theme="8" tint="-0.249977111117893"/>
        <rFont val="Calibri"/>
        <family val="2"/>
        <scheme val="minor"/>
      </rPr>
      <t xml:space="preserve"> of the table below, including any that are not part of the Current Funded Establishment if you need to allocate tasks to them in the 'time by staff type' tab (future state).  Include administrative staff.  
Populate the headcount and WTE cells with the currently funded capacity.   Split each staff type (if possible) by length of service - this will feed into the way the tool calculates how much annual leave to apply when calculating the WTE capacity Required in the Outputs tables.
We recommend that you input staff types in descending order of banding (highest band first) as this will help with calculations for supervision.</t>
    </r>
  </si>
  <si>
    <t>Ability to cover the tasks of other staff types</t>
  </si>
  <si>
    <t>If you have entered the staff types in descending order or banding in 'staffing variables' the Y flags will usually be below the diagonal stipe of greyed out boxes, but if you haven't you can still use this table to identify which staff types can pick up the activities and tasks of which other staff types.
where the cells are left blank the model will assume that there is no ability for one staff type to cover the work of the other.</t>
  </si>
  <si>
    <t>Adjusted 'Demand and Outputs' table 8 (biggest capacity gap) to take accound of Events time.  This is done by assuming that all Events are attended (i.e. prioritised over Module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</si>
</sst>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_ ;\-#,##0\ "/>
    <numFmt numFmtId="166" formatCode="0.0%"/>
    <numFmt numFmtId="167" formatCode="0.000"/>
    <numFmt numFmtId="168" formatCode="_-* #,##0_-;\-* #,##0_-;_-* &quot;-&quot;??_-;_-@_-"/>
  </numFmts>
  <fonts count="61"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
      <sz val="10"/>
      <color theme="1"/>
      <name val="Calibri"/>
      <family val="2"/>
      <scheme val="minor"/>
    </font>
    <font>
      <b/>
      <i/>
      <sz val="11"/>
      <color theme="1"/>
      <name val="Calibri"/>
      <family val="2"/>
      <scheme val="minor"/>
    </font>
    <font>
      <b/>
      <sz val="10"/>
      <color theme="1"/>
      <name val="Calibri"/>
      <family val="2"/>
      <scheme val="minor"/>
    </font>
    <font>
      <b/>
      <sz val="12"/>
      <color rgb="FFC00000"/>
      <name val="Calibri"/>
      <family val="2"/>
      <scheme val="minor"/>
    </font>
    <font>
      <b/>
      <sz val="12"/>
      <name val="Calibri"/>
      <family val="2"/>
      <scheme val="minor"/>
    </font>
    <font>
      <b/>
      <sz val="9"/>
      <color theme="0"/>
      <name val="Calibri"/>
      <family val="2"/>
      <scheme val="minor"/>
    </font>
    <font>
      <b/>
      <sz val="12"/>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
      <sz val="12"/>
      <color theme="1"/>
      <name val="Calibri"/>
      <family val="2"/>
      <scheme val="minor"/>
    </font>
    <font>
      <sz val="12"/>
      <name val="Calibri"/>
      <family val="2"/>
      <scheme val="minor"/>
    </font>
    <font>
      <b/>
      <i/>
      <sz val="12"/>
      <color theme="1"/>
      <name val="Calibri"/>
      <family val="2"/>
      <scheme val="minor"/>
    </font>
    <font>
      <sz val="8"/>
      <color theme="1"/>
      <name val="Calibri"/>
      <family val="2"/>
      <scheme val="minor"/>
    </font>
    <font>
      <sz val="10"/>
      <color theme="0" tint="-0.34998626667073579"/>
      <name val="Calibri"/>
      <family val="2"/>
      <scheme val="minor"/>
    </font>
    <font>
      <sz val="10"/>
      <name val="Calibri"/>
      <family val="2"/>
      <scheme val="minor"/>
    </font>
    <font>
      <sz val="11"/>
      <color theme="0" tint="-0.34998626667073579"/>
      <name val="Calibri"/>
      <family val="2"/>
      <scheme val="minor"/>
    </font>
    <font>
      <b/>
      <sz val="16"/>
      <color theme="1"/>
      <name val="Calibri"/>
      <family val="2"/>
      <scheme val="minor"/>
    </font>
    <font>
      <b/>
      <sz val="11"/>
      <name val="Calibri"/>
      <family val="2"/>
      <scheme val="minor"/>
    </font>
    <font>
      <sz val="8"/>
      <name val="Calibri"/>
      <family val="2"/>
      <scheme val="minor"/>
    </font>
    <font>
      <b/>
      <sz val="10"/>
      <name val="Calibri"/>
      <family val="2"/>
      <scheme val="minor"/>
    </font>
    <font>
      <b/>
      <sz val="16"/>
      <name val="Calibri"/>
      <family val="2"/>
      <scheme val="minor"/>
    </font>
    <font>
      <b/>
      <sz val="11"/>
      <name val="Calibri"/>
      <family val="2"/>
    </font>
    <font>
      <b/>
      <sz val="9"/>
      <name val="Calibri"/>
      <family val="2"/>
      <scheme val="minor"/>
    </font>
    <font>
      <sz val="9"/>
      <color theme="1"/>
      <name val="Calibri"/>
      <family val="2"/>
      <scheme val="minor"/>
    </font>
    <font>
      <sz val="11"/>
      <color theme="1"/>
      <name val="Calibri"/>
      <family val="2"/>
    </font>
    <font>
      <i/>
      <sz val="10"/>
      <color theme="1"/>
      <name val="Calibri"/>
      <family val="2"/>
    </font>
    <font>
      <i/>
      <sz val="11"/>
      <color theme="1"/>
      <name val="Calibri"/>
      <family val="2"/>
      <scheme val="minor"/>
    </font>
    <font>
      <b/>
      <sz val="14"/>
      <name val="Calibri"/>
      <family val="2"/>
      <scheme val="minor"/>
    </font>
    <font>
      <b/>
      <sz val="14"/>
      <color rgb="FFFF0000"/>
      <name val="Calibri"/>
      <family val="2"/>
      <scheme val="minor"/>
    </font>
    <font>
      <sz val="11"/>
      <color theme="8" tint="-0.249977111117893"/>
      <name val="Calibri"/>
      <family val="2"/>
      <scheme val="minor"/>
    </font>
    <font>
      <b/>
      <sz val="11"/>
      <color theme="8" tint="-0.249977111117893"/>
      <name val="Calibri"/>
      <family val="2"/>
      <scheme val="minor"/>
    </font>
    <font>
      <i/>
      <sz val="10"/>
      <color theme="1"/>
      <name val="Calibri"/>
      <family val="2"/>
      <scheme val="minor"/>
    </font>
    <font>
      <sz val="12"/>
      <color theme="8" tint="-0.249977111117893"/>
      <name val="Calibri"/>
      <family val="2"/>
      <scheme val="minor"/>
    </font>
    <font>
      <b/>
      <sz val="12"/>
      <color theme="8" tint="-0.249977111117893"/>
      <name val="Calibri"/>
      <family val="2"/>
      <scheme val="minor"/>
    </font>
    <font>
      <sz val="11"/>
      <color theme="8"/>
      <name val="Calibri"/>
      <family val="2"/>
      <scheme val="minor"/>
    </font>
    <font>
      <sz val="11"/>
      <color theme="8"/>
      <name val="Calibri"/>
      <family val="2"/>
    </font>
    <font>
      <b/>
      <sz val="11"/>
      <color theme="8"/>
      <name val="Calibri"/>
      <family val="2"/>
      <scheme val="minor"/>
    </font>
    <font>
      <b/>
      <sz val="12"/>
      <color theme="8"/>
      <name val="Calibri"/>
      <family val="2"/>
      <scheme val="minor"/>
    </font>
    <font>
      <b/>
      <sz val="14"/>
      <color theme="8"/>
      <name val="Calibri"/>
      <family val="2"/>
      <scheme val="minor"/>
    </font>
    <font>
      <sz val="12"/>
      <color theme="8"/>
      <name val="Calibri"/>
      <family val="2"/>
      <scheme val="minor"/>
    </font>
    <font>
      <i/>
      <sz val="11"/>
      <color theme="8"/>
      <name val="Calibri"/>
      <family val="2"/>
      <scheme val="minor"/>
    </font>
    <font>
      <b/>
      <sz val="16"/>
      <color theme="8" tint="-0.249977111117893"/>
      <name val="Calibri"/>
      <family val="2"/>
      <scheme val="minor"/>
    </font>
    <font>
      <sz val="11"/>
      <color theme="1" tint="0.499984740745262"/>
      <name val="Calibri"/>
      <family val="2"/>
      <scheme val="minor"/>
    </font>
    <font>
      <b/>
      <sz val="9"/>
      <color theme="1"/>
      <name val="Calibri"/>
      <family val="2"/>
      <scheme val="minor"/>
    </font>
    <font>
      <sz val="9"/>
      <name val="Calibri"/>
      <family val="2"/>
      <scheme val="minor"/>
    </font>
    <font>
      <sz val="11"/>
      <color rgb="FF0070C0"/>
      <name val="Calibri"/>
      <family val="2"/>
      <scheme val="minor"/>
    </font>
    <font>
      <sz val="9"/>
      <color rgb="FF0070C0"/>
      <name val="Calibri"/>
      <family val="2"/>
      <scheme val="minor"/>
    </font>
    <font>
      <u/>
      <sz val="11"/>
      <color theme="8" tint="-0.249977111117893"/>
      <name val="Calibri"/>
      <family val="2"/>
      <scheme val="minor"/>
    </font>
    <font>
      <sz val="9"/>
      <color theme="2" tint="-0.499984740745262"/>
      <name val="Calibri"/>
      <family val="2"/>
      <scheme val="minor"/>
    </font>
    <font>
      <b/>
      <sz val="9"/>
      <color theme="8"/>
      <name val="Calibri"/>
      <family val="2"/>
      <scheme val="minor"/>
    </font>
    <font>
      <sz val="8"/>
      <color theme="8"/>
      <name val="Calibri"/>
      <family val="2"/>
      <scheme val="minor"/>
    </font>
    <font>
      <sz val="8"/>
      <color rgb="FF0070C0"/>
      <name val="Calibri"/>
      <family val="2"/>
      <scheme val="minor"/>
    </font>
    <font>
      <sz val="9"/>
      <color theme="8" tint="-0.249977111117893"/>
      <name val="Calibri"/>
      <family val="2"/>
      <scheme val="minor"/>
    </font>
    <font>
      <b/>
      <u/>
      <sz val="11"/>
      <color theme="8" tint="-0.249977111117893"/>
      <name val="Calibri"/>
      <family val="2"/>
      <scheme val="minor"/>
    </font>
    <font>
      <i/>
      <sz val="8"/>
      <color theme="1"/>
      <name val="Calibri"/>
      <family val="2"/>
      <scheme val="minor"/>
    </font>
  </fonts>
  <fills count="23">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6" tint="0.59999389629810485"/>
        <bgColor indexed="64"/>
      </patternFill>
    </fill>
    <fill>
      <patternFill patternType="lightDown">
        <bgColor theme="6" tint="0.59999389629810485"/>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CCCCFF"/>
        <bgColor indexed="64"/>
      </patternFill>
    </fill>
    <fill>
      <patternFill patternType="solid">
        <fgColor rgb="FF99CCFF"/>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CCECFF"/>
        <bgColor indexed="64"/>
      </patternFill>
    </fill>
    <fill>
      <patternFill patternType="solid">
        <fgColor theme="0" tint="-0.499984740745262"/>
        <bgColor indexed="64"/>
      </patternFill>
    </fill>
    <fill>
      <patternFill patternType="solid">
        <fgColor rgb="FFFFFF99"/>
        <bgColor indexed="64"/>
      </patternFill>
    </fill>
    <fill>
      <patternFill patternType="solid">
        <fgColor theme="8" tint="0.79998168889431442"/>
        <bgColor indexed="64"/>
      </patternFill>
    </fill>
    <fill>
      <patternFill patternType="solid">
        <fgColor theme="9"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dotted">
        <color auto="1"/>
      </top>
      <bottom style="thin">
        <color auto="1"/>
      </bottom>
      <diagonal/>
    </border>
    <border>
      <left/>
      <right style="thin">
        <color auto="1"/>
      </right>
      <top style="dotted">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style="thin">
        <color indexed="64"/>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540">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9" fontId="0" fillId="0" borderId="0" xfId="2" applyFont="1" applyAlignment="1">
      <alignment horizontal="center"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wrapText="1"/>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9" fontId="8" fillId="6" borderId="8" xfId="0" applyNumberFormat="1" applyFont="1" applyFill="1" applyBorder="1" applyAlignment="1">
      <alignment horizontal="center" vertical="center"/>
    </xf>
    <xf numFmtId="9" fontId="8" fillId="6" borderId="6" xfId="0" applyNumberFormat="1" applyFont="1" applyFill="1" applyBorder="1" applyAlignment="1">
      <alignment horizontal="center" vertical="center"/>
    </xf>
    <xf numFmtId="0" fontId="8" fillId="6" borderId="8" xfId="0" applyFont="1" applyFill="1" applyBorder="1" applyAlignment="1">
      <alignment horizontal="center" vertical="center"/>
    </xf>
    <xf numFmtId="0" fontId="3" fillId="2" borderId="1" xfId="0" applyFont="1" applyFill="1" applyBorder="1" applyAlignment="1">
      <alignment horizontal="center" vertical="center"/>
    </xf>
    <xf numFmtId="9" fontId="9" fillId="0" borderId="8" xfId="2" applyFont="1" applyFill="1" applyBorder="1" applyAlignment="1">
      <alignment horizontal="center" vertical="center"/>
    </xf>
    <xf numFmtId="0" fontId="9" fillId="0" borderId="6" xfId="0" applyFont="1" applyFill="1" applyBorder="1" applyAlignment="1">
      <alignment horizontal="center" vertical="center"/>
    </xf>
    <xf numFmtId="1" fontId="9" fillId="0" borderId="7" xfId="0" applyNumberFormat="1" applyFont="1" applyFill="1" applyBorder="1" applyAlignment="1">
      <alignment horizontal="center" vertical="center"/>
    </xf>
    <xf numFmtId="0" fontId="6" fillId="3" borderId="1" xfId="0" applyFont="1" applyFill="1" applyBorder="1" applyAlignment="1">
      <alignment horizontal="center" vertical="center"/>
    </xf>
    <xf numFmtId="165" fontId="0" fillId="0" borderId="0" xfId="0" applyNumberFormat="1" applyBorder="1" applyAlignment="1">
      <alignment horizontal="center" vertical="center"/>
    </xf>
    <xf numFmtId="0" fontId="10" fillId="2" borderId="2" xfId="0" applyFont="1" applyFill="1" applyBorder="1" applyAlignment="1">
      <alignment horizontal="center" vertical="center" wrapText="1"/>
    </xf>
    <xf numFmtId="0" fontId="0" fillId="0" borderId="0" xfId="0" applyAlignment="1">
      <alignment wrapText="1"/>
    </xf>
    <xf numFmtId="1" fontId="6" fillId="4" borderId="2" xfId="0" applyNumberFormat="1" applyFont="1" applyFill="1" applyBorder="1" applyAlignment="1">
      <alignment horizontal="center" vertical="center"/>
    </xf>
    <xf numFmtId="3" fontId="6" fillId="4" borderId="2" xfId="0" applyNumberFormat="1" applyFont="1" applyFill="1" applyBorder="1" applyAlignment="1">
      <alignment horizontal="center" vertical="center"/>
    </xf>
    <xf numFmtId="1" fontId="6" fillId="5" borderId="2"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3" fontId="8" fillId="6" borderId="1" xfId="0" applyNumberFormat="1" applyFont="1" applyFill="1" applyBorder="1" applyAlignment="1">
      <alignment horizontal="center" vertical="center"/>
    </xf>
    <xf numFmtId="164" fontId="0" fillId="0" borderId="1" xfId="0" applyNumberFormat="1" applyBorder="1" applyAlignment="1">
      <alignment horizontal="center" vertical="center"/>
    </xf>
    <xf numFmtId="3" fontId="0" fillId="0" borderId="1" xfId="0" applyNumberFormat="1" applyBorder="1" applyAlignment="1">
      <alignment horizontal="center" vertical="center"/>
    </xf>
    <xf numFmtId="165" fontId="0" fillId="0" borderId="1" xfId="1" applyNumberFormat="1" applyFont="1" applyBorder="1" applyAlignment="1">
      <alignment horizontal="center" vertical="center"/>
    </xf>
    <xf numFmtId="2" fontId="0" fillId="0" borderId="1" xfId="0" applyNumberFormat="1" applyBorder="1" applyAlignment="1">
      <alignment horizontal="center" vertical="center"/>
    </xf>
    <xf numFmtId="166" fontId="0" fillId="0" borderId="0" xfId="2" applyNumberFormat="1" applyFont="1" applyAlignment="1">
      <alignment horizontal="center" vertical="center"/>
    </xf>
    <xf numFmtId="0" fontId="4" fillId="0" borderId="0" xfId="0" applyFont="1"/>
    <xf numFmtId="0" fontId="11" fillId="0" borderId="1" xfId="0" applyFont="1" applyBorder="1" applyAlignment="1">
      <alignment vertical="center"/>
    </xf>
    <xf numFmtId="0" fontId="1" fillId="0" borderId="1" xfId="0" applyFont="1" applyBorder="1"/>
    <xf numFmtId="0" fontId="0" fillId="0" borderId="1" xfId="0" applyFont="1" applyBorder="1"/>
    <xf numFmtId="0" fontId="0" fillId="0" borderId="1" xfId="0" applyBorder="1"/>
    <xf numFmtId="0" fontId="15" fillId="0" borderId="1" xfId="0" applyFont="1" applyBorder="1" applyAlignment="1">
      <alignment vertical="center"/>
    </xf>
    <xf numFmtId="0" fontId="11" fillId="7" borderId="1" xfId="0" applyFont="1" applyFill="1" applyBorder="1" applyAlignment="1">
      <alignment horizontal="right" vertical="center"/>
    </xf>
    <xf numFmtId="0" fontId="1" fillId="7" borderId="1" xfId="0" applyFont="1" applyFill="1" applyBorder="1"/>
    <xf numFmtId="0" fontId="14" fillId="0" borderId="1" xfId="0" applyFont="1" applyBorder="1" applyAlignment="1">
      <alignment wrapText="1"/>
    </xf>
    <xf numFmtId="0" fontId="16" fillId="0" borderId="1" xfId="0" applyFont="1" applyBorder="1" applyAlignment="1">
      <alignment vertical="center"/>
    </xf>
    <xf numFmtId="0" fontId="0" fillId="0" borderId="1" xfId="0" applyNumberFormat="1" applyFont="1" applyBorder="1"/>
    <xf numFmtId="0" fontId="11" fillId="0" borderId="1" xfId="0" applyFont="1" applyBorder="1" applyAlignment="1">
      <alignment vertical="center" wrapText="1"/>
    </xf>
    <xf numFmtId="0" fontId="14" fillId="0" borderId="1" xfId="0" applyFont="1" applyBorder="1"/>
    <xf numFmtId="0" fontId="12" fillId="0" borderId="1" xfId="0" applyFont="1" applyBorder="1"/>
    <xf numFmtId="0" fontId="11" fillId="7" borderId="1" xfId="0" applyFont="1" applyFill="1" applyBorder="1" applyAlignment="1">
      <alignment vertical="center"/>
    </xf>
    <xf numFmtId="0" fontId="0" fillId="7" borderId="1" xfId="0" applyFont="1" applyFill="1" applyBorder="1"/>
    <xf numFmtId="0" fontId="11" fillId="8" borderId="1" xfId="0" applyFont="1" applyFill="1" applyBorder="1" applyAlignment="1">
      <alignment vertical="center"/>
    </xf>
    <xf numFmtId="0" fontId="0" fillId="8" borderId="1" xfId="0" applyFont="1" applyFill="1" applyBorder="1"/>
    <xf numFmtId="0" fontId="14" fillId="8" borderId="1" xfId="0" applyFont="1" applyFill="1" applyBorder="1"/>
    <xf numFmtId="0" fontId="11" fillId="8" borderId="1" xfId="0" applyFont="1" applyFill="1" applyBorder="1" applyAlignment="1">
      <alignment horizontal="right" vertical="center"/>
    </xf>
    <xf numFmtId="0" fontId="17" fillId="0" borderId="1" xfId="0" applyFont="1" applyBorder="1" applyAlignment="1">
      <alignment vertical="center"/>
    </xf>
    <xf numFmtId="0" fontId="1" fillId="8" borderId="1" xfId="0" applyFont="1" applyFill="1" applyBorder="1"/>
    <xf numFmtId="0" fontId="3" fillId="2" borderId="1" xfId="0" applyFont="1" applyFill="1" applyBorder="1" applyAlignment="1">
      <alignment horizontal="center" vertical="center"/>
    </xf>
    <xf numFmtId="0" fontId="0" fillId="0" borderId="0" xfId="0" applyAlignment="1">
      <alignment horizontal="center"/>
    </xf>
    <xf numFmtId="9" fontId="0" fillId="0" borderId="0" xfId="2" applyFont="1" applyAlignment="1">
      <alignment horizontal="center"/>
    </xf>
    <xf numFmtId="0" fontId="13" fillId="0" borderId="0" xfId="0" applyFont="1"/>
    <xf numFmtId="0" fontId="0" fillId="0" borderId="0" xfId="2" applyNumberFormat="1" applyFont="1" applyAlignment="1">
      <alignment horizontal="center"/>
    </xf>
    <xf numFmtId="0" fontId="1" fillId="0" borderId="1" xfId="0" applyFont="1" applyBorder="1" applyAlignment="1">
      <alignment horizontal="center"/>
    </xf>
    <xf numFmtId="9" fontId="0" fillId="0" borderId="1" xfId="2" applyFont="1" applyBorder="1" applyAlignment="1">
      <alignment horizontal="center" wrapText="1"/>
    </xf>
    <xf numFmtId="0" fontId="0" fillId="0" borderId="1" xfId="2" applyNumberFormat="1" applyFont="1" applyBorder="1" applyAlignment="1">
      <alignment horizontal="center" wrapText="1"/>
    </xf>
    <xf numFmtId="0" fontId="0" fillId="0" borderId="1" xfId="0" applyFont="1" applyBorder="1" applyAlignment="1">
      <alignment horizontal="center"/>
    </xf>
    <xf numFmtId="9" fontId="0" fillId="0" borderId="1" xfId="2" applyFont="1" applyBorder="1" applyAlignment="1">
      <alignment horizontal="center"/>
    </xf>
    <xf numFmtId="0" fontId="13" fillId="0" borderId="1" xfId="0" applyFont="1" applyBorder="1"/>
    <xf numFmtId="0" fontId="0" fillId="0" borderId="1" xfId="2" applyNumberFormat="1" applyFont="1" applyBorder="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right"/>
    </xf>
    <xf numFmtId="0" fontId="0" fillId="7" borderId="1" xfId="2" applyNumberFormat="1" applyFont="1" applyFill="1" applyBorder="1" applyAlignment="1">
      <alignment horizontal="center"/>
    </xf>
    <xf numFmtId="9" fontId="18" fillId="0" borderId="0" xfId="2" applyFont="1" applyAlignment="1">
      <alignment horizontal="center" vertical="top"/>
    </xf>
    <xf numFmtId="0" fontId="0" fillId="0" borderId="0" xfId="0" applyNumberFormat="1"/>
    <xf numFmtId="0" fontId="0" fillId="0" borderId="1" xfId="0" applyNumberFormat="1" applyFont="1" applyBorder="1" applyAlignment="1">
      <alignment horizontal="center"/>
    </xf>
    <xf numFmtId="9" fontId="18" fillId="0" borderId="0" xfId="2" applyNumberFormat="1" applyFont="1" applyAlignment="1">
      <alignment horizontal="center" vertical="top"/>
    </xf>
    <xf numFmtId="0" fontId="11" fillId="0" borderId="0" xfId="0" applyFont="1" applyBorder="1" applyAlignment="1">
      <alignment vertical="center" wrapText="1"/>
    </xf>
    <xf numFmtId="0" fontId="0" fillId="0" borderId="0" xfId="0" applyFont="1" applyBorder="1" applyAlignment="1">
      <alignment horizontal="center"/>
    </xf>
    <xf numFmtId="0" fontId="0" fillId="0" borderId="0" xfId="0" applyFont="1" applyBorder="1"/>
    <xf numFmtId="9" fontId="0" fillId="0" borderId="0" xfId="2" applyFont="1" applyBorder="1" applyAlignment="1">
      <alignment horizontal="center"/>
    </xf>
    <xf numFmtId="0" fontId="13" fillId="0" borderId="0" xfId="0" applyFont="1" applyBorder="1"/>
    <xf numFmtId="0" fontId="0" fillId="0" borderId="0" xfId="0" applyBorder="1"/>
    <xf numFmtId="0" fontId="0" fillId="0" borderId="0" xfId="2" applyNumberFormat="1" applyFont="1" applyBorder="1" applyAlignment="1">
      <alignment horizontal="center"/>
    </xf>
    <xf numFmtId="0" fontId="11" fillId="0" borderId="0" xfId="0" applyFont="1" applyBorder="1" applyAlignment="1">
      <alignment vertical="center"/>
    </xf>
    <xf numFmtId="0" fontId="14" fillId="0" borderId="0" xfId="0" applyFont="1" applyBorder="1"/>
    <xf numFmtId="9" fontId="14" fillId="0" borderId="0" xfId="2" applyFont="1" applyBorder="1" applyAlignment="1">
      <alignment horizontal="center"/>
    </xf>
    <xf numFmtId="0" fontId="14" fillId="0" borderId="0" xfId="2" applyNumberFormat="1" applyFont="1" applyBorder="1" applyAlignment="1">
      <alignment horizontal="center"/>
    </xf>
    <xf numFmtId="0" fontId="11" fillId="0" borderId="9" xfId="0" applyFont="1" applyBorder="1" applyAlignment="1">
      <alignment vertical="center"/>
    </xf>
    <xf numFmtId="0" fontId="0" fillId="0" borderId="9" xfId="0" applyFont="1" applyBorder="1" applyAlignment="1">
      <alignment horizontal="center"/>
    </xf>
    <xf numFmtId="0" fontId="0" fillId="0" borderId="9" xfId="0" applyFont="1" applyBorder="1"/>
    <xf numFmtId="0" fontId="13" fillId="0" borderId="9" xfId="0" applyFont="1" applyBorder="1"/>
    <xf numFmtId="0" fontId="0" fillId="0" borderId="9" xfId="2" applyNumberFormat="1" applyFont="1" applyBorder="1" applyAlignment="1">
      <alignment horizontal="center"/>
    </xf>
    <xf numFmtId="0" fontId="13" fillId="0" borderId="1" xfId="2" applyNumberFormat="1" applyFont="1" applyBorder="1" applyAlignment="1">
      <alignment horizontal="center"/>
    </xf>
    <xf numFmtId="0" fontId="0" fillId="7" borderId="1" xfId="0" applyFont="1" applyFill="1" applyBorder="1" applyAlignment="1">
      <alignment horizontal="center"/>
    </xf>
    <xf numFmtId="0" fontId="13" fillId="0" borderId="9" xfId="0" applyFont="1" applyBorder="1" applyAlignment="1">
      <alignment wrapText="1"/>
    </xf>
    <xf numFmtId="0" fontId="0" fillId="0" borderId="0" xfId="0" applyNumberFormat="1" applyBorder="1"/>
    <xf numFmtId="0" fontId="1" fillId="0" borderId="0" xfId="0" applyFont="1" applyBorder="1" applyAlignment="1">
      <alignment horizontal="center"/>
    </xf>
    <xf numFmtId="0" fontId="15" fillId="0" borderId="0" xfId="0" applyFont="1" applyBorder="1" applyAlignment="1">
      <alignment vertical="center"/>
    </xf>
    <xf numFmtId="0" fontId="2" fillId="0" borderId="1" xfId="2" applyNumberFormat="1" applyFont="1" applyBorder="1" applyAlignment="1">
      <alignment horizontal="center"/>
    </xf>
    <xf numFmtId="0" fontId="19" fillId="0" borderId="1" xfId="0" applyFont="1" applyBorder="1" applyAlignment="1">
      <alignment vertical="center"/>
    </xf>
    <xf numFmtId="0" fontId="19" fillId="0" borderId="1" xfId="0" applyFont="1" applyBorder="1" applyAlignment="1">
      <alignment horizontal="center"/>
    </xf>
    <xf numFmtId="0" fontId="19" fillId="0" borderId="1" xfId="0" applyFont="1" applyBorder="1"/>
    <xf numFmtId="9" fontId="19" fillId="0" borderId="1" xfId="2" applyFont="1" applyBorder="1" applyAlignment="1">
      <alignment horizontal="center"/>
    </xf>
    <xf numFmtId="0" fontId="20" fillId="0" borderId="1" xfId="0" applyFont="1" applyBorder="1"/>
    <xf numFmtId="0" fontId="21" fillId="0" borderId="0" xfId="0" applyFont="1"/>
    <xf numFmtId="0" fontId="13" fillId="0" borderId="0" xfId="0" applyFont="1" applyBorder="1" applyAlignment="1">
      <alignment wrapText="1"/>
    </xf>
    <xf numFmtId="0" fontId="11" fillId="7" borderId="0" xfId="0" applyFont="1" applyFill="1" applyBorder="1" applyAlignment="1">
      <alignment horizontal="right" vertical="center"/>
    </xf>
    <xf numFmtId="0" fontId="1" fillId="0" borderId="9" xfId="0" applyFont="1" applyBorder="1" applyAlignment="1">
      <alignment horizontal="center"/>
    </xf>
    <xf numFmtId="0" fontId="13" fillId="0" borderId="1" xfId="0" applyFont="1" applyBorder="1" applyAlignment="1">
      <alignment wrapText="1"/>
    </xf>
    <xf numFmtId="9" fontId="13" fillId="0" borderId="1" xfId="2" applyFont="1" applyBorder="1" applyAlignment="1">
      <alignment horizontal="center"/>
    </xf>
    <xf numFmtId="0" fontId="0" fillId="0" borderId="0" xfId="0" applyAlignment="1">
      <alignment horizontal="right"/>
    </xf>
    <xf numFmtId="3" fontId="0" fillId="0" borderId="0" xfId="0" applyNumberFormat="1"/>
    <xf numFmtId="9" fontId="0" fillId="0" borderId="17" xfId="2" applyFont="1" applyBorder="1" applyAlignment="1">
      <alignment horizontal="center" wrapText="1"/>
    </xf>
    <xf numFmtId="3" fontId="0" fillId="0" borderId="1" xfId="0" applyNumberFormat="1" applyBorder="1" applyAlignment="1">
      <alignment horizontal="center"/>
    </xf>
    <xf numFmtId="0" fontId="0" fillId="0" borderId="1" xfId="0" applyBorder="1" applyAlignment="1">
      <alignment horizontal="center"/>
    </xf>
    <xf numFmtId="10" fontId="0" fillId="0" borderId="0" xfId="2" applyNumberFormat="1" applyFont="1"/>
    <xf numFmtId="2" fontId="6" fillId="4" borderId="2" xfId="0" applyNumberFormat="1" applyFont="1" applyFill="1" applyBorder="1" applyAlignment="1">
      <alignment horizontal="center" vertical="center"/>
    </xf>
    <xf numFmtId="0" fontId="14" fillId="0" borderId="0" xfId="0" applyFont="1"/>
    <xf numFmtId="9" fontId="0" fillId="0" borderId="0" xfId="0" applyNumberFormat="1"/>
    <xf numFmtId="3" fontId="1" fillId="0" borderId="1" xfId="0" applyNumberFormat="1" applyFont="1" applyBorder="1" applyAlignment="1">
      <alignment horizontal="center"/>
    </xf>
    <xf numFmtId="164" fontId="0" fillId="0" borderId="1" xfId="0" applyNumberFormat="1" applyBorder="1" applyAlignment="1">
      <alignment horizontal="center"/>
    </xf>
    <xf numFmtId="0" fontId="0" fillId="0" borderId="14" xfId="0" applyBorder="1" applyAlignment="1">
      <alignment horizontal="right"/>
    </xf>
    <xf numFmtId="0" fontId="0" fillId="0" borderId="15" xfId="0" applyBorder="1"/>
    <xf numFmtId="2" fontId="11" fillId="0" borderId="1" xfId="0" applyNumberFormat="1" applyFont="1" applyBorder="1" applyAlignment="1">
      <alignment horizontal="center"/>
    </xf>
    <xf numFmtId="2" fontId="1" fillId="0" borderId="1" xfId="0" applyNumberFormat="1" applyFont="1" applyBorder="1" applyAlignment="1">
      <alignment horizontal="center"/>
    </xf>
    <xf numFmtId="0" fontId="13" fillId="0" borderId="0" xfId="0" applyFont="1" applyAlignment="1">
      <alignment wrapText="1"/>
    </xf>
    <xf numFmtId="9" fontId="0" fillId="0" borderId="0" xfId="2" applyFont="1" applyAlignment="1">
      <alignment horizontal="center" vertical="center"/>
    </xf>
    <xf numFmtId="0" fontId="0" fillId="0" borderId="0" xfId="0" applyAlignment="1" applyProtection="1">
      <alignment vertical="center"/>
    </xf>
    <xf numFmtId="3" fontId="1" fillId="0" borderId="1" xfId="0" applyNumberFormat="1" applyFont="1" applyBorder="1" applyAlignment="1" applyProtection="1">
      <alignment horizontal="center" vertical="center"/>
    </xf>
    <xf numFmtId="0" fontId="13" fillId="0" borderId="0" xfId="0" applyFont="1" applyAlignment="1">
      <alignment vertical="center"/>
    </xf>
    <xf numFmtId="0" fontId="13" fillId="7" borderId="1" xfId="2" applyNumberFormat="1" applyFont="1" applyFill="1" applyBorder="1" applyAlignment="1">
      <alignment horizontal="center" vertical="center"/>
    </xf>
    <xf numFmtId="0" fontId="13" fillId="7" borderId="1" xfId="0" applyFont="1" applyFill="1" applyBorder="1" applyAlignment="1" applyProtection="1">
      <alignment horizontal="center" vertical="center"/>
      <protection locked="0"/>
    </xf>
    <xf numFmtId="0" fontId="13" fillId="0" borderId="0" xfId="0" applyFont="1" applyAlignment="1" applyProtection="1">
      <alignment horizontal="center" vertical="center"/>
      <protection locked="0"/>
    </xf>
    <xf numFmtId="9" fontId="24" fillId="0" borderId="0" xfId="2" applyFont="1" applyAlignment="1" applyProtection="1">
      <alignment horizontal="center" vertical="center"/>
      <protection locked="0"/>
    </xf>
    <xf numFmtId="9" fontId="25" fillId="0" borderId="0" xfId="2" applyFont="1" applyBorder="1" applyAlignment="1" applyProtection="1">
      <alignment horizontal="center" vertical="center" wrapText="1"/>
    </xf>
    <xf numFmtId="3" fontId="13" fillId="0" borderId="0" xfId="0" applyNumberFormat="1" applyFont="1" applyBorder="1" applyAlignment="1" applyProtection="1">
      <alignment horizontal="center" vertical="center"/>
    </xf>
    <xf numFmtId="3" fontId="1" fillId="0" borderId="0" xfId="0" applyNumberFormat="1" applyFont="1" applyBorder="1" applyAlignment="1" applyProtection="1">
      <alignment horizontal="center" vertical="center"/>
    </xf>
    <xf numFmtId="164" fontId="0" fillId="0" borderId="0" xfId="0" applyNumberFormat="1" applyBorder="1" applyAlignment="1" applyProtection="1">
      <alignment horizontal="center" vertical="center"/>
    </xf>
    <xf numFmtId="2" fontId="1" fillId="0" borderId="0" xfId="0" applyNumberFormat="1" applyFont="1" applyBorder="1" applyAlignment="1" applyProtection="1">
      <alignment horizontal="center" vertical="center"/>
    </xf>
    <xf numFmtId="2" fontId="11" fillId="0" borderId="0" xfId="0" applyNumberFormat="1" applyFont="1" applyBorder="1" applyAlignment="1" applyProtection="1">
      <alignment horizontal="center" vertical="center"/>
    </xf>
    <xf numFmtId="0" fontId="1" fillId="11" borderId="0" xfId="0" applyFont="1" applyFill="1" applyAlignment="1">
      <alignment horizontal="right" wrapText="1"/>
    </xf>
    <xf numFmtId="10" fontId="0" fillId="11" borderId="0" xfId="0" applyNumberFormat="1" applyFill="1"/>
    <xf numFmtId="10" fontId="0" fillId="11" borderId="0" xfId="0" applyNumberFormat="1" applyFill="1" applyAlignment="1">
      <alignment vertical="center"/>
    </xf>
    <xf numFmtId="0" fontId="0" fillId="11" borderId="0" xfId="0" applyFill="1" applyAlignment="1">
      <alignment vertical="center"/>
    </xf>
    <xf numFmtId="0" fontId="1" fillId="11" borderId="0" xfId="0" applyFont="1" applyFill="1" applyAlignment="1">
      <alignment horizontal="center" wrapText="1"/>
    </xf>
    <xf numFmtId="0" fontId="1" fillId="11" borderId="0" xfId="0" applyFont="1" applyFill="1" applyAlignment="1">
      <alignment horizontal="center" vertical="center" wrapText="1"/>
    </xf>
    <xf numFmtId="3" fontId="0" fillId="11" borderId="0" xfId="0" applyNumberFormat="1" applyFill="1" applyAlignment="1">
      <alignment wrapText="1"/>
    </xf>
    <xf numFmtId="0" fontId="0" fillId="11" borderId="0" xfId="0" applyFill="1"/>
    <xf numFmtId="0" fontId="0" fillId="11" borderId="0" xfId="0" applyFill="1" applyAlignment="1">
      <alignment wrapText="1"/>
    </xf>
    <xf numFmtId="0" fontId="0" fillId="11" borderId="0" xfId="2" applyNumberFormat="1" applyFont="1" applyFill="1" applyAlignment="1">
      <alignment horizontal="center" vertical="center"/>
    </xf>
    <xf numFmtId="9" fontId="0" fillId="11" borderId="1" xfId="2" applyNumberFormat="1" applyFont="1" applyFill="1" applyBorder="1" applyAlignment="1">
      <alignment horizontal="center" vertical="center" wrapText="1"/>
    </xf>
    <xf numFmtId="0" fontId="0" fillId="11" borderId="1" xfId="2" applyNumberFormat="1" applyFont="1" applyFill="1" applyBorder="1" applyAlignment="1">
      <alignment horizontal="center" vertical="center"/>
    </xf>
    <xf numFmtId="0" fontId="0" fillId="11" borderId="0" xfId="0" applyNumberFormat="1" applyFill="1" applyAlignment="1">
      <alignment vertical="center"/>
    </xf>
    <xf numFmtId="0" fontId="0" fillId="11" borderId="0" xfId="0" applyFill="1" applyBorder="1"/>
    <xf numFmtId="0" fontId="14" fillId="11" borderId="0" xfId="2" applyNumberFormat="1" applyFont="1" applyFill="1" applyBorder="1" applyAlignment="1">
      <alignment horizontal="center" vertical="center"/>
    </xf>
    <xf numFmtId="0" fontId="0" fillId="11" borderId="9" xfId="2" applyNumberFormat="1" applyFont="1" applyFill="1" applyBorder="1" applyAlignment="1">
      <alignment horizontal="center" vertical="center"/>
    </xf>
    <xf numFmtId="0" fontId="13" fillId="11" borderId="1" xfId="2" applyNumberFormat="1" applyFont="1" applyFill="1" applyBorder="1" applyAlignment="1">
      <alignment horizontal="center" vertical="center"/>
    </xf>
    <xf numFmtId="0" fontId="0" fillId="11" borderId="0" xfId="0" applyNumberFormat="1" applyFill="1" applyBorder="1" applyAlignment="1">
      <alignment vertical="center"/>
    </xf>
    <xf numFmtId="0" fontId="0" fillId="11" borderId="0" xfId="2" applyNumberFormat="1" applyFont="1" applyFill="1" applyBorder="1" applyAlignment="1">
      <alignment horizontal="center" vertical="center"/>
    </xf>
    <xf numFmtId="0" fontId="2" fillId="11" borderId="1" xfId="2" applyNumberFormat="1" applyFont="1" applyFill="1" applyBorder="1" applyAlignment="1">
      <alignment horizontal="center" vertical="center"/>
    </xf>
    <xf numFmtId="0" fontId="21" fillId="11" borderId="0" xfId="0" applyFont="1" applyFill="1"/>
    <xf numFmtId="0" fontId="0" fillId="11" borderId="0" xfId="0" applyFill="1" applyBorder="1" applyAlignment="1">
      <alignment vertical="center"/>
    </xf>
    <xf numFmtId="167" fontId="0" fillId="11" borderId="0" xfId="0" applyNumberFormat="1" applyFill="1" applyAlignment="1">
      <alignment horizontal="center"/>
    </xf>
    <xf numFmtId="167" fontId="0" fillId="11" borderId="0" xfId="0" applyNumberFormat="1" applyFill="1" applyAlignment="1">
      <alignment horizontal="center" vertical="center"/>
    </xf>
    <xf numFmtId="167" fontId="1" fillId="11" borderId="4" xfId="0" applyNumberFormat="1" applyFont="1" applyFill="1" applyBorder="1" applyAlignment="1">
      <alignment horizontal="center" vertical="center"/>
    </xf>
    <xf numFmtId="4" fontId="13" fillId="0" borderId="1" xfId="0" applyNumberFormat="1" applyFont="1" applyBorder="1" applyAlignment="1" applyProtection="1">
      <alignment horizontal="center" vertical="center"/>
    </xf>
    <xf numFmtId="0" fontId="0" fillId="11" borderId="0" xfId="2" applyNumberFormat="1" applyFont="1" applyFill="1" applyAlignment="1">
      <alignment horizontal="center" vertical="center"/>
    </xf>
    <xf numFmtId="9" fontId="0" fillId="0" borderId="0" xfId="2" applyFont="1" applyAlignment="1">
      <alignment horizontal="center" vertical="center"/>
    </xf>
    <xf numFmtId="0" fontId="0" fillId="11" borderId="0" xfId="2" applyNumberFormat="1" applyFont="1" applyFill="1" applyAlignment="1">
      <alignment horizontal="center" vertical="center"/>
    </xf>
    <xf numFmtId="0" fontId="0" fillId="0" borderId="1" xfId="0" applyBorder="1" applyAlignment="1">
      <alignment horizontal="left" wrapText="1"/>
    </xf>
    <xf numFmtId="0" fontId="23" fillId="9" borderId="2" xfId="0" applyFont="1" applyFill="1" applyBorder="1" applyAlignment="1">
      <alignment horizontal="center" vertical="center"/>
    </xf>
    <xf numFmtId="0" fontId="23" fillId="9" borderId="2" xfId="0" applyFont="1" applyFill="1" applyBorder="1" applyAlignment="1">
      <alignment horizontal="center" vertical="center" wrapText="1"/>
    </xf>
    <xf numFmtId="0" fontId="28" fillId="9" borderId="2" xfId="0" applyFont="1" applyFill="1" applyBorder="1" applyAlignment="1">
      <alignment horizontal="center" vertical="center" wrapText="1"/>
    </xf>
    <xf numFmtId="0" fontId="23" fillId="9" borderId="1" xfId="0" applyFont="1" applyFill="1" applyBorder="1" applyAlignment="1">
      <alignment horizontal="center" vertical="center"/>
    </xf>
    <xf numFmtId="0" fontId="0" fillId="0" borderId="0" xfId="0" applyAlignment="1">
      <alignment horizontal="left"/>
    </xf>
    <xf numFmtId="0" fontId="11" fillId="7" borderId="1" xfId="0" applyFont="1" applyFill="1" applyBorder="1" applyAlignment="1">
      <alignment horizontal="left" vertical="center"/>
    </xf>
    <xf numFmtId="0" fontId="0" fillId="0" borderId="0" xfId="0" applyAlignment="1" applyProtection="1">
      <alignment horizontal="left"/>
      <protection locked="0"/>
    </xf>
    <xf numFmtId="0" fontId="0" fillId="0" borderId="0" xfId="0" applyFill="1" applyBorder="1" applyAlignment="1" applyProtection="1">
      <alignment horizontal="left"/>
    </xf>
    <xf numFmtId="9" fontId="8" fillId="6" borderId="6" xfId="0" applyNumberFormat="1" applyFont="1" applyFill="1" applyBorder="1" applyAlignment="1" applyProtection="1">
      <alignment horizontal="center" vertical="center"/>
      <protection locked="0"/>
    </xf>
    <xf numFmtId="0" fontId="8" fillId="6" borderId="6" xfId="0" applyFont="1" applyFill="1" applyBorder="1" applyAlignment="1" applyProtection="1">
      <alignment horizontal="center" vertical="center"/>
      <protection locked="0"/>
    </xf>
    <xf numFmtId="0" fontId="8" fillId="6" borderId="7" xfId="0" applyFont="1" applyFill="1" applyBorder="1" applyAlignment="1" applyProtection="1">
      <alignment horizontal="center" vertical="center"/>
      <protection locked="0"/>
    </xf>
    <xf numFmtId="9" fontId="8" fillId="6" borderId="8" xfId="0" applyNumberFormat="1" applyFont="1" applyFill="1" applyBorder="1" applyAlignment="1" applyProtection="1">
      <alignment horizontal="center" vertical="center"/>
      <protection locked="0"/>
    </xf>
    <xf numFmtId="0" fontId="9" fillId="0" borderId="6" xfId="0" applyFont="1" applyFill="1" applyBorder="1" applyAlignment="1" applyProtection="1">
      <alignment horizontal="center" vertical="center"/>
      <protection locked="0"/>
    </xf>
    <xf numFmtId="1" fontId="9" fillId="0" borderId="7" xfId="0" applyNumberFormat="1" applyFont="1" applyFill="1" applyBorder="1" applyAlignment="1" applyProtection="1">
      <alignment horizontal="center" vertical="center"/>
      <protection locked="0"/>
    </xf>
    <xf numFmtId="10" fontId="9" fillId="0" borderId="8" xfId="2" applyNumberFormat="1" applyFont="1" applyFill="1" applyBorder="1" applyAlignment="1" applyProtection="1">
      <alignment horizontal="center" vertical="center"/>
      <protection locked="0"/>
    </xf>
    <xf numFmtId="0" fontId="5" fillId="0" borderId="0" xfId="0" applyFont="1" applyAlignment="1">
      <alignment vertical="center" wrapText="1"/>
    </xf>
    <xf numFmtId="0" fontId="0" fillId="0" borderId="0" xfId="0" applyAlignment="1">
      <alignment horizontal="left" vertical="center"/>
    </xf>
    <xf numFmtId="9" fontId="7" fillId="10" borderId="17" xfId="2" applyFont="1" applyFill="1" applyBorder="1" applyAlignment="1">
      <alignment horizontal="center" vertical="center" wrapText="1"/>
    </xf>
    <xf numFmtId="0" fontId="31" fillId="0" borderId="0" xfId="0" applyFont="1" applyAlignment="1">
      <alignment horizontal="left"/>
    </xf>
    <xf numFmtId="0" fontId="5" fillId="0" borderId="0" xfId="0" applyFont="1" applyAlignment="1">
      <alignment horizontal="left" vertical="center" wrapText="1"/>
    </xf>
    <xf numFmtId="0" fontId="29" fillId="0" borderId="0" xfId="0" applyFont="1" applyAlignment="1">
      <alignment horizontal="left" vertical="center" wrapText="1"/>
    </xf>
    <xf numFmtId="0" fontId="23" fillId="9" borderId="1" xfId="0" applyFont="1" applyFill="1" applyBorder="1" applyAlignment="1">
      <alignment horizontal="center" vertical="center"/>
    </xf>
    <xf numFmtId="0" fontId="1" fillId="0" borderId="1" xfId="0" applyFont="1" applyBorder="1" applyAlignment="1">
      <alignment horizontal="center" vertical="center"/>
    </xf>
    <xf numFmtId="3" fontId="1" fillId="0" borderId="0" xfId="0" applyNumberFormat="1" applyFont="1" applyBorder="1" applyAlignment="1" applyProtection="1">
      <alignment vertical="top" wrapText="1"/>
    </xf>
    <xf numFmtId="0" fontId="32" fillId="0" borderId="0" xfId="0" applyFont="1"/>
    <xf numFmtId="4" fontId="1" fillId="0" borderId="1" xfId="0" applyNumberFormat="1" applyFont="1" applyBorder="1" applyAlignment="1" applyProtection="1">
      <alignment horizontal="center" vertical="center"/>
    </xf>
    <xf numFmtId="0" fontId="25" fillId="13" borderId="2" xfId="0" applyFont="1" applyFill="1" applyBorder="1" applyAlignment="1" applyProtection="1">
      <alignment horizontal="center" vertical="center"/>
    </xf>
    <xf numFmtId="3" fontId="13" fillId="13" borderId="1" xfId="0" applyNumberFormat="1" applyFont="1" applyFill="1" applyBorder="1" applyAlignment="1" applyProtection="1">
      <alignment horizontal="center" vertical="center"/>
    </xf>
    <xf numFmtId="3" fontId="1" fillId="13" borderId="1" xfId="0" applyNumberFormat="1" applyFont="1" applyFill="1" applyBorder="1" applyAlignment="1" applyProtection="1">
      <alignment horizontal="center" vertical="center"/>
    </xf>
    <xf numFmtId="166" fontId="13" fillId="13" borderId="1" xfId="2" applyNumberFormat="1" applyFont="1" applyFill="1" applyBorder="1" applyAlignment="1" applyProtection="1">
      <alignment horizontal="center" vertical="center"/>
    </xf>
    <xf numFmtId="166" fontId="1" fillId="13" borderId="1" xfId="2" applyNumberFormat="1" applyFont="1" applyFill="1" applyBorder="1" applyAlignment="1" applyProtection="1">
      <alignment horizontal="center" vertical="center"/>
    </xf>
    <xf numFmtId="166" fontId="13" fillId="0" borderId="1" xfId="2" applyNumberFormat="1" applyFont="1" applyFill="1" applyBorder="1" applyAlignment="1" applyProtection="1">
      <alignment horizontal="center" vertical="center"/>
    </xf>
    <xf numFmtId="0" fontId="1" fillId="0" borderId="0" xfId="0" applyFont="1" applyAlignment="1">
      <alignment horizontal="right"/>
    </xf>
    <xf numFmtId="0" fontId="1" fillId="0" borderId="0" xfId="0" applyFont="1" applyFill="1" applyBorder="1" applyAlignment="1" applyProtection="1">
      <alignment horizontal="right"/>
    </xf>
    <xf numFmtId="166" fontId="0" fillId="0" borderId="1" xfId="2" applyNumberFormat="1" applyFont="1" applyBorder="1" applyAlignment="1">
      <alignment horizontal="center" vertical="center"/>
    </xf>
    <xf numFmtId="3" fontId="13" fillId="14" borderId="1" xfId="0" applyNumberFormat="1" applyFont="1" applyFill="1" applyBorder="1" applyAlignment="1" applyProtection="1">
      <alignment horizontal="center" vertical="center"/>
    </xf>
    <xf numFmtId="9" fontId="7" fillId="13" borderId="17" xfId="2" applyFont="1" applyFill="1" applyBorder="1" applyAlignment="1">
      <alignment horizontal="center" vertical="center" wrapText="1"/>
    </xf>
    <xf numFmtId="166" fontId="5" fillId="14" borderId="0" xfId="0" applyNumberFormat="1" applyFont="1" applyFill="1" applyAlignment="1">
      <alignment horizontal="center"/>
    </xf>
    <xf numFmtId="2" fontId="13" fillId="0" borderId="1" xfId="2" applyNumberFormat="1" applyFont="1" applyFill="1" applyBorder="1" applyAlignment="1" applyProtection="1">
      <alignment horizontal="center" vertical="center"/>
    </xf>
    <xf numFmtId="2" fontId="1" fillId="0" borderId="1" xfId="2" applyNumberFormat="1" applyFont="1" applyFill="1" applyBorder="1" applyAlignment="1" applyProtection="1">
      <alignment horizontal="center" vertical="center"/>
    </xf>
    <xf numFmtId="0" fontId="4" fillId="0" borderId="0" xfId="0" applyFont="1" applyAlignment="1">
      <alignment horizontal="right"/>
    </xf>
    <xf numFmtId="0" fontId="1" fillId="0" borderId="1" xfId="0" applyFont="1" applyBorder="1" applyAlignment="1" applyProtection="1">
      <alignment horizontal="right"/>
    </xf>
    <xf numFmtId="9" fontId="0" fillId="0" borderId="1" xfId="0" applyNumberFormat="1" applyBorder="1" applyAlignment="1" applyProtection="1">
      <alignment horizontal="left"/>
    </xf>
    <xf numFmtId="9" fontId="0" fillId="13" borderId="1" xfId="0" applyNumberFormat="1" applyFill="1" applyBorder="1" applyAlignment="1" applyProtection="1">
      <alignment horizontal="left"/>
    </xf>
    <xf numFmtId="0" fontId="0" fillId="13" borderId="1" xfId="0" applyFill="1" applyBorder="1" applyAlignment="1" applyProtection="1">
      <alignment horizontal="left"/>
    </xf>
    <xf numFmtId="0" fontId="25" fillId="14" borderId="2" xfId="0" applyFont="1" applyFill="1" applyBorder="1" applyAlignment="1" applyProtection="1">
      <alignment horizontal="center" vertical="center" wrapText="1"/>
    </xf>
    <xf numFmtId="9" fontId="7" fillId="10" borderId="14" xfId="2" applyFont="1" applyFill="1" applyBorder="1" applyAlignment="1">
      <alignment horizontal="center" vertical="center" wrapText="1"/>
    </xf>
    <xf numFmtId="0" fontId="0" fillId="10" borderId="15" xfId="0" applyFill="1" applyBorder="1"/>
    <xf numFmtId="0" fontId="1" fillId="0" borderId="0" xfId="0" applyFont="1" applyBorder="1" applyAlignment="1" applyProtection="1">
      <alignment horizontal="right"/>
    </xf>
    <xf numFmtId="0" fontId="25" fillId="13" borderId="2" xfId="0" applyFont="1" applyFill="1" applyBorder="1" applyAlignment="1" applyProtection="1">
      <alignment horizontal="center" vertical="center" wrapText="1"/>
    </xf>
    <xf numFmtId="0" fontId="1" fillId="13" borderId="19" xfId="0" applyFont="1" applyFill="1" applyBorder="1" applyAlignment="1" applyProtection="1">
      <alignment horizontal="right"/>
    </xf>
    <xf numFmtId="3" fontId="0" fillId="13" borderId="19" xfId="0" applyNumberFormat="1" applyFill="1" applyBorder="1" applyAlignment="1" applyProtection="1">
      <alignment vertical="center"/>
    </xf>
    <xf numFmtId="0" fontId="0" fillId="13" borderId="0" xfId="0" applyFill="1" applyAlignment="1" applyProtection="1">
      <alignment vertical="center"/>
    </xf>
    <xf numFmtId="0" fontId="0" fillId="13" borderId="14" xfId="0" applyFill="1" applyBorder="1" applyAlignment="1" applyProtection="1">
      <alignment horizontal="right" indent="1"/>
    </xf>
    <xf numFmtId="0" fontId="0" fillId="13" borderId="15" xfId="0" applyFill="1" applyBorder="1" applyAlignment="1" applyProtection="1">
      <alignment vertical="center"/>
    </xf>
    <xf numFmtId="164" fontId="0" fillId="13" borderId="1" xfId="0" applyNumberFormat="1" applyFill="1" applyBorder="1" applyAlignment="1" applyProtection="1">
      <alignment horizontal="center" vertical="center"/>
    </xf>
    <xf numFmtId="2" fontId="1" fillId="13" borderId="1" xfId="0" applyNumberFormat="1" applyFont="1" applyFill="1" applyBorder="1" applyAlignment="1" applyProtection="1">
      <alignment horizontal="center" vertical="center"/>
    </xf>
    <xf numFmtId="0" fontId="0" fillId="13" borderId="0" xfId="0" applyFill="1" applyAlignment="1" applyProtection="1">
      <alignment horizontal="left"/>
    </xf>
    <xf numFmtId="2" fontId="11" fillId="13" borderId="1" xfId="0" applyNumberFormat="1" applyFont="1" applyFill="1" applyBorder="1" applyAlignment="1" applyProtection="1">
      <alignment horizontal="center" vertical="center"/>
    </xf>
    <xf numFmtId="0" fontId="0" fillId="0" borderId="0" xfId="0" applyFill="1" applyAlignment="1">
      <alignment wrapText="1"/>
    </xf>
    <xf numFmtId="0" fontId="0" fillId="0" borderId="0" xfId="0" applyFill="1"/>
    <xf numFmtId="0" fontId="1" fillId="0" borderId="16" xfId="0" applyFont="1" applyFill="1" applyBorder="1" applyAlignment="1">
      <alignment horizontal="center" vertical="center"/>
    </xf>
    <xf numFmtId="0" fontId="0" fillId="0" borderId="16" xfId="0" applyFill="1" applyBorder="1"/>
    <xf numFmtId="9" fontId="1" fillId="12" borderId="17" xfId="2" applyFont="1" applyFill="1" applyBorder="1" applyAlignment="1">
      <alignment horizontal="center" vertical="center" wrapText="1"/>
    </xf>
    <xf numFmtId="0" fontId="0" fillId="15" borderId="0" xfId="0" applyFill="1"/>
    <xf numFmtId="0" fontId="0" fillId="0" borderId="1" xfId="0" applyNumberFormat="1" applyBorder="1" applyAlignment="1" applyProtection="1">
      <alignment horizontal="left"/>
    </xf>
    <xf numFmtId="0" fontId="1" fillId="16" borderId="1" xfId="0" applyFont="1" applyFill="1" applyBorder="1" applyAlignment="1">
      <alignment horizontal="center" vertical="center" wrapText="1"/>
    </xf>
    <xf numFmtId="3" fontId="1" fillId="0" borderId="0" xfId="0" applyNumberFormat="1" applyFont="1" applyAlignment="1">
      <alignment horizontal="center"/>
    </xf>
    <xf numFmtId="0" fontId="1" fillId="0" borderId="16" xfId="0" applyFont="1" applyBorder="1" applyAlignment="1">
      <alignment vertical="top"/>
    </xf>
    <xf numFmtId="0" fontId="7" fillId="14" borderId="0" xfId="0" applyFont="1" applyFill="1" applyAlignment="1">
      <alignment horizontal="center" vertical="center" wrapText="1"/>
    </xf>
    <xf numFmtId="9" fontId="0" fillId="0" borderId="1" xfId="0" applyNumberFormat="1" applyBorder="1" applyAlignment="1" applyProtection="1">
      <alignment horizontal="left" vertical="top"/>
    </xf>
    <xf numFmtId="0" fontId="0" fillId="0" borderId="1" xfId="0" applyBorder="1" applyAlignment="1" applyProtection="1">
      <alignment horizontal="left" vertical="top"/>
    </xf>
    <xf numFmtId="0" fontId="0" fillId="0" borderId="1" xfId="0" applyBorder="1" applyAlignment="1" applyProtection="1">
      <alignment horizontal="center" vertical="top"/>
      <protection locked="0"/>
    </xf>
    <xf numFmtId="9" fontId="0" fillId="0" borderId="15" xfId="2" applyFont="1" applyBorder="1" applyAlignment="1" applyProtection="1">
      <alignment horizontal="center" vertical="top" wrapText="1"/>
      <protection locked="0"/>
    </xf>
    <xf numFmtId="9" fontId="0" fillId="0" borderId="1" xfId="2" applyFont="1" applyBorder="1" applyAlignment="1" applyProtection="1">
      <alignment horizontal="center" vertical="top"/>
      <protection locked="0"/>
    </xf>
    <xf numFmtId="3" fontId="1" fillId="11" borderId="0" xfId="0" applyNumberFormat="1" applyFont="1" applyFill="1" applyBorder="1" applyAlignment="1" applyProtection="1">
      <alignment vertical="top" wrapText="1"/>
    </xf>
    <xf numFmtId="0" fontId="1" fillId="0" borderId="1" xfId="0" applyFont="1" applyBorder="1" applyAlignment="1">
      <alignment horizontal="center" vertical="center" wrapText="1"/>
    </xf>
    <xf numFmtId="0" fontId="9" fillId="0" borderId="1" xfId="0" applyFont="1" applyFill="1" applyBorder="1" applyAlignment="1" applyProtection="1">
      <alignment horizontal="center" vertical="center"/>
      <protection locked="0"/>
    </xf>
    <xf numFmtId="0" fontId="32" fillId="0" borderId="0" xfId="0" applyFont="1" applyAlignment="1">
      <alignment horizontal="right"/>
    </xf>
    <xf numFmtId="9" fontId="8" fillId="0" borderId="1" xfId="0" applyNumberFormat="1" applyFont="1" applyFill="1" applyBorder="1" applyAlignment="1" applyProtection="1">
      <alignment horizontal="center" vertical="center"/>
      <protection locked="0"/>
    </xf>
    <xf numFmtId="0" fontId="8" fillId="0" borderId="1" xfId="0" applyNumberFormat="1" applyFont="1" applyFill="1" applyBorder="1" applyAlignment="1" applyProtection="1">
      <alignment horizontal="center" vertical="center"/>
      <protection locked="0"/>
    </xf>
    <xf numFmtId="0" fontId="13" fillId="11" borderId="0" xfId="0" applyFont="1" applyFill="1" applyBorder="1" applyAlignment="1" applyProtection="1">
      <alignment horizontal="center" vertical="center"/>
    </xf>
    <xf numFmtId="0" fontId="0" fillId="17" borderId="1" xfId="0" applyFill="1" applyBorder="1" applyAlignment="1">
      <alignment horizontal="center" vertical="center"/>
    </xf>
    <xf numFmtId="2" fontId="11" fillId="18" borderId="1" xfId="0" applyNumberFormat="1" applyFont="1" applyFill="1" applyBorder="1" applyAlignment="1">
      <alignment horizontal="center" vertical="center"/>
    </xf>
    <xf numFmtId="166" fontId="1" fillId="18" borderId="1" xfId="2" applyNumberFormat="1" applyFont="1" applyFill="1" applyBorder="1" applyAlignment="1">
      <alignment horizontal="center" vertical="center"/>
    </xf>
    <xf numFmtId="0" fontId="1" fillId="9" borderId="1" xfId="0" applyFont="1" applyFill="1" applyBorder="1" applyAlignment="1">
      <alignment horizontal="center"/>
    </xf>
    <xf numFmtId="0" fontId="1" fillId="9" borderId="1" xfId="0" quotePrefix="1" applyFont="1" applyFill="1" applyBorder="1" applyAlignment="1">
      <alignment horizontal="center"/>
    </xf>
    <xf numFmtId="0" fontId="4" fillId="9" borderId="17" xfId="0" applyFont="1" applyFill="1" applyBorder="1" applyAlignment="1">
      <alignment horizontal="center" vertical="top" wrapText="1"/>
    </xf>
    <xf numFmtId="0" fontId="0" fillId="0" borderId="0" xfId="0" applyAlignment="1">
      <alignment horizontal="right" vertical="center"/>
    </xf>
    <xf numFmtId="4" fontId="1" fillId="0" borderId="18" xfId="0" applyNumberFormat="1" applyFont="1" applyBorder="1" applyAlignment="1">
      <alignment horizontal="center" vertical="center"/>
    </xf>
    <xf numFmtId="0" fontId="7" fillId="14" borderId="26" xfId="0" applyFont="1" applyFill="1" applyBorder="1" applyAlignment="1">
      <alignment horizontal="center" vertical="center" wrapText="1"/>
    </xf>
    <xf numFmtId="166" fontId="1" fillId="14" borderId="27" xfId="0" applyNumberFormat="1" applyFont="1" applyFill="1" applyBorder="1" applyAlignment="1">
      <alignment horizontal="center" vertical="center"/>
    </xf>
    <xf numFmtId="166" fontId="1" fillId="0" borderId="28" xfId="0" applyNumberFormat="1" applyFont="1" applyBorder="1" applyAlignment="1">
      <alignment horizontal="center" vertical="center"/>
    </xf>
    <xf numFmtId="0" fontId="0" fillId="17" borderId="1" xfId="0" quotePrefix="1" applyFont="1" applyFill="1" applyBorder="1" applyAlignment="1" applyProtection="1">
      <alignment horizontal="left" vertical="center"/>
    </xf>
    <xf numFmtId="2" fontId="0" fillId="17" borderId="1" xfId="0" applyNumberFormat="1" applyFill="1" applyBorder="1" applyAlignment="1" applyProtection="1">
      <alignment horizontal="center" vertical="center"/>
    </xf>
    <xf numFmtId="0" fontId="0" fillId="17" borderId="1" xfId="0" applyFill="1" applyBorder="1" applyAlignment="1" applyProtection="1">
      <alignment horizontal="center" vertical="center"/>
    </xf>
    <xf numFmtId="0" fontId="0" fillId="17" borderId="1" xfId="0" applyFont="1" applyFill="1" applyBorder="1" applyAlignment="1" applyProtection="1">
      <alignment horizontal="left" vertical="center"/>
    </xf>
    <xf numFmtId="2" fontId="0" fillId="0" borderId="21" xfId="0" applyNumberFormat="1" applyBorder="1" applyAlignment="1" applyProtection="1">
      <alignment horizontal="center" vertical="center"/>
      <protection locked="0"/>
    </xf>
    <xf numFmtId="2" fontId="0" fillId="0" borderId="22" xfId="0" applyNumberFormat="1" applyBorder="1" applyAlignment="1" applyProtection="1">
      <alignment horizontal="center" vertical="center"/>
      <protection locked="0"/>
    </xf>
    <xf numFmtId="2" fontId="0" fillId="0" borderId="24" xfId="0" applyNumberFormat="1" applyBorder="1" applyAlignment="1" applyProtection="1">
      <alignment horizontal="center" vertical="center"/>
      <protection locked="0"/>
    </xf>
    <xf numFmtId="2" fontId="0" fillId="0" borderId="25"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40" fillId="0" borderId="0" xfId="0" applyFont="1"/>
    <xf numFmtId="0" fontId="41" fillId="0" borderId="0" xfId="0" applyFont="1"/>
    <xf numFmtId="0" fontId="1" fillId="0" borderId="0" xfId="0" applyFont="1"/>
    <xf numFmtId="0" fontId="0" fillId="0" borderId="0" xfId="0" applyProtection="1">
      <protection locked="0"/>
    </xf>
    <xf numFmtId="0" fontId="0" fillId="0" borderId="20" xfId="0" applyFont="1" applyBorder="1" applyAlignment="1" applyProtection="1">
      <alignment horizontal="left" vertical="center"/>
    </xf>
    <xf numFmtId="0" fontId="0" fillId="0" borderId="23" xfId="0" applyFont="1" applyBorder="1" applyAlignment="1" applyProtection="1">
      <alignment horizontal="left" vertical="center"/>
    </xf>
    <xf numFmtId="0" fontId="0" fillId="0" borderId="20" xfId="0" quotePrefix="1" applyFont="1" applyBorder="1" applyAlignment="1" applyProtection="1">
      <alignment horizontal="left" vertical="center"/>
    </xf>
    <xf numFmtId="0" fontId="0" fillId="0" borderId="23" xfId="0" quotePrefix="1" applyFont="1" applyBorder="1" applyAlignment="1" applyProtection="1">
      <alignment horizontal="left" vertical="center"/>
    </xf>
    <xf numFmtId="0" fontId="0" fillId="0" borderId="2" xfId="0" applyFont="1" applyBorder="1" applyAlignment="1" applyProtection="1">
      <alignment horizontal="left" vertical="center"/>
    </xf>
    <xf numFmtId="0" fontId="11" fillId="18" borderId="1" xfId="0" applyFont="1" applyFill="1" applyBorder="1" applyAlignment="1" applyProtection="1">
      <alignment horizontal="left" vertical="center"/>
    </xf>
    <xf numFmtId="0" fontId="1" fillId="18" borderId="1" xfId="0" applyFont="1" applyFill="1" applyBorder="1" applyAlignment="1" applyProtection="1">
      <alignment vertical="center"/>
    </xf>
    <xf numFmtId="0" fontId="42" fillId="15" borderId="0" xfId="0" applyFont="1" applyFill="1"/>
    <xf numFmtId="0" fontId="42" fillId="15" borderId="0" xfId="0" applyFont="1" applyFill="1" applyAlignment="1">
      <alignment horizontal="left"/>
    </xf>
    <xf numFmtId="0" fontId="22" fillId="0" borderId="0" xfId="0" applyFont="1"/>
    <xf numFmtId="0" fontId="4" fillId="0" borderId="0" xfId="0" applyFont="1" applyAlignment="1">
      <alignment horizontal="center"/>
    </xf>
    <xf numFmtId="0" fontId="4" fillId="13" borderId="0" xfId="0" applyFont="1" applyFill="1" applyAlignment="1">
      <alignment horizontal="center" vertical="center"/>
    </xf>
    <xf numFmtId="0" fontId="42" fillId="15" borderId="0" xfId="0" applyFont="1" applyFill="1" applyAlignment="1">
      <alignment horizontal="left" vertical="top"/>
    </xf>
    <xf numFmtId="0" fontId="0" fillId="11" borderId="0" xfId="2" applyNumberFormat="1" applyFont="1" applyFill="1" applyAlignment="1">
      <alignment horizontal="center" vertical="center"/>
    </xf>
    <xf numFmtId="0" fontId="40" fillId="15" borderId="0" xfId="0" applyFont="1" applyFill="1" applyAlignment="1">
      <alignment horizontal="left" vertical="top" wrapText="1"/>
    </xf>
    <xf numFmtId="0" fontId="35" fillId="15" borderId="0" xfId="0" applyFont="1" applyFill="1" applyAlignment="1">
      <alignment horizontal="left" vertical="top" wrapText="1"/>
    </xf>
    <xf numFmtId="0" fontId="0" fillId="0" borderId="0" xfId="0" applyAlignment="1">
      <alignment horizontal="left"/>
    </xf>
    <xf numFmtId="0" fontId="35" fillId="15" borderId="29" xfId="0" applyFont="1" applyFill="1" applyBorder="1" applyAlignment="1">
      <alignment horizontal="left" vertical="top" wrapText="1"/>
    </xf>
    <xf numFmtId="168" fontId="0" fillId="0" borderId="1" xfId="1" applyNumberFormat="1" applyFont="1" applyBorder="1" applyAlignment="1">
      <alignment horizontal="center" vertical="center"/>
    </xf>
    <xf numFmtId="168" fontId="0" fillId="19" borderId="1" xfId="1" applyNumberFormat="1" applyFont="1" applyFill="1" applyBorder="1" applyAlignment="1">
      <alignment horizontal="center" vertical="center"/>
    </xf>
    <xf numFmtId="0" fontId="0" fillId="0" borderId="0" xfId="0"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vertical="top"/>
    </xf>
    <xf numFmtId="0" fontId="1" fillId="0" borderId="0" xfId="0" applyFont="1" applyAlignment="1">
      <alignment horizontal="center" vertical="top"/>
    </xf>
    <xf numFmtId="14" fontId="0" fillId="0" borderId="0" xfId="0" applyNumberFormat="1" applyAlignment="1">
      <alignment vertical="top"/>
    </xf>
    <xf numFmtId="0" fontId="0" fillId="0" borderId="0" xfId="0" applyAlignment="1">
      <alignment horizontal="center" vertical="top"/>
    </xf>
    <xf numFmtId="0" fontId="40" fillId="15" borderId="0" xfId="0" applyFont="1" applyFill="1" applyAlignment="1">
      <alignment vertical="top" wrapText="1"/>
    </xf>
    <xf numFmtId="0" fontId="0" fillId="15" borderId="0" xfId="0" applyFill="1" applyAlignment="1">
      <alignment horizontal="left"/>
    </xf>
    <xf numFmtId="0" fontId="0" fillId="0" borderId="0" xfId="0" applyAlignment="1">
      <alignment horizontal="left" wrapText="1"/>
    </xf>
    <xf numFmtId="0" fontId="36" fillId="15" borderId="0" xfId="0" applyFont="1" applyFill="1" applyAlignment="1">
      <alignment horizontal="left"/>
    </xf>
    <xf numFmtId="0" fontId="0" fillId="11" borderId="0" xfId="0" applyFill="1" applyAlignment="1">
      <alignment horizontal="left" wrapText="1"/>
    </xf>
    <xf numFmtId="0" fontId="1" fillId="15" borderId="0" xfId="0" applyFont="1" applyFill="1" applyAlignment="1">
      <alignment horizontal="left" vertical="top"/>
    </xf>
    <xf numFmtId="0" fontId="11" fillId="0" borderId="9" xfId="0" applyFont="1" applyBorder="1" applyAlignment="1">
      <alignment horizontal="left" vertical="center"/>
    </xf>
    <xf numFmtId="164" fontId="35" fillId="15" borderId="0" xfId="0" applyNumberFormat="1" applyFont="1" applyFill="1" applyBorder="1" applyAlignment="1">
      <alignment horizontal="left" vertical="center"/>
    </xf>
    <xf numFmtId="0" fontId="35" fillId="0" borderId="0" xfId="0" applyFont="1" applyAlignment="1">
      <alignment horizontal="left"/>
    </xf>
    <xf numFmtId="0" fontId="36" fillId="15" borderId="0" xfId="0" applyFont="1" applyFill="1" applyAlignment="1">
      <alignment horizontal="left" wrapText="1"/>
    </xf>
    <xf numFmtId="0" fontId="35" fillId="0" borderId="0" xfId="0" applyFont="1" applyAlignment="1">
      <alignment horizontal="left" wrapText="1"/>
    </xf>
    <xf numFmtId="3" fontId="1" fillId="0" borderId="4" xfId="0" applyNumberFormat="1" applyFont="1" applyBorder="1" applyAlignment="1" applyProtection="1">
      <alignment horizontal="left" vertical="top" wrapText="1"/>
    </xf>
    <xf numFmtId="3" fontId="1" fillId="0" borderId="0" xfId="0" applyNumberFormat="1" applyFont="1" applyBorder="1" applyAlignment="1" applyProtection="1">
      <alignment horizontal="left" vertical="top" wrapText="1"/>
    </xf>
    <xf numFmtId="0" fontId="0" fillId="0" borderId="0" xfId="0" applyFill="1" applyAlignment="1">
      <alignment horizontal="left"/>
    </xf>
    <xf numFmtId="164" fontId="36" fillId="15" borderId="0" xfId="0" applyNumberFormat="1" applyFont="1" applyFill="1" applyBorder="1" applyAlignment="1">
      <alignment horizontal="left" vertical="center"/>
    </xf>
    <xf numFmtId="0" fontId="35" fillId="0" borderId="0" xfId="0" applyFont="1" applyAlignment="1">
      <alignment horizontal="left" vertical="center"/>
    </xf>
    <xf numFmtId="0" fontId="25" fillId="14" borderId="26" xfId="0" applyFont="1" applyFill="1" applyBorder="1" applyAlignment="1">
      <alignment horizontal="left" vertical="center" wrapText="1"/>
    </xf>
    <xf numFmtId="166" fontId="23" fillId="14" borderId="27" xfId="0" applyNumberFormat="1" applyFont="1" applyFill="1" applyBorder="1" applyAlignment="1">
      <alignment horizontal="left" vertical="center"/>
    </xf>
    <xf numFmtId="166" fontId="23" fillId="0" borderId="28" xfId="0" applyNumberFormat="1" applyFont="1" applyBorder="1" applyAlignment="1">
      <alignment horizontal="left" vertical="center"/>
    </xf>
    <xf numFmtId="0" fontId="35" fillId="0" borderId="0" xfId="0" applyFont="1" applyBorder="1" applyAlignment="1" applyProtection="1">
      <alignment horizontal="left" vertical="center"/>
    </xf>
    <xf numFmtId="3" fontId="1" fillId="11" borderId="0" xfId="0" applyNumberFormat="1" applyFont="1" applyFill="1" applyBorder="1" applyAlignment="1" applyProtection="1">
      <alignment horizontal="left" vertical="top" wrapText="1"/>
    </xf>
    <xf numFmtId="168" fontId="0" fillId="0" borderId="1" xfId="1" applyNumberFormat="1" applyFont="1" applyBorder="1" applyAlignment="1" applyProtection="1">
      <alignment horizontal="center" vertical="center"/>
      <protection locked="0"/>
    </xf>
    <xf numFmtId="2" fontId="0" fillId="0" borderId="1" xfId="0" applyNumberFormat="1" applyBorder="1" applyAlignment="1" applyProtection="1">
      <alignment horizontal="center" vertical="center"/>
      <protection locked="0"/>
    </xf>
    <xf numFmtId="9" fontId="0" fillId="0" borderId="0" xfId="2" applyFont="1" applyAlignment="1">
      <alignment horizontal="center" vertical="center"/>
    </xf>
    <xf numFmtId="0" fontId="0" fillId="11" borderId="0" xfId="2" applyNumberFormat="1" applyFont="1" applyFill="1" applyAlignment="1">
      <alignment horizontal="center" vertical="center"/>
    </xf>
    <xf numFmtId="9" fontId="0" fillId="0" borderId="14" xfId="0" applyNumberFormat="1" applyBorder="1" applyAlignment="1">
      <alignment horizontal="left"/>
    </xf>
    <xf numFmtId="0" fontId="0" fillId="0" borderId="14" xfId="0" applyBorder="1" applyAlignment="1">
      <alignment horizontal="left"/>
    </xf>
    <xf numFmtId="0" fontId="47" fillId="0" borderId="0" xfId="0" applyFont="1" applyAlignment="1">
      <alignment vertical="top"/>
    </xf>
    <xf numFmtId="0" fontId="40" fillId="0" borderId="0" xfId="0" applyFont="1" applyAlignment="1">
      <alignment vertical="top" wrapText="1"/>
    </xf>
    <xf numFmtId="0" fontId="40" fillId="0" borderId="0" xfId="0" applyFont="1" applyAlignment="1">
      <alignment vertical="top"/>
    </xf>
    <xf numFmtId="0" fontId="35" fillId="0" borderId="0" xfId="0" applyFont="1" applyAlignment="1">
      <alignment vertical="top" wrapText="1"/>
    </xf>
    <xf numFmtId="0" fontId="35" fillId="0" borderId="0" xfId="0" applyFont="1"/>
    <xf numFmtId="9" fontId="7" fillId="0" borderId="3" xfId="2" applyFont="1" applyFill="1" applyBorder="1" applyAlignment="1" applyProtection="1">
      <alignment horizontal="center" vertical="center" wrapText="1"/>
      <protection locked="0"/>
    </xf>
    <xf numFmtId="0" fontId="0" fillId="14" borderId="1" xfId="0" quotePrefix="1" applyFont="1" applyFill="1" applyBorder="1" applyAlignment="1" applyProtection="1">
      <alignment horizontal="left" vertical="center"/>
    </xf>
    <xf numFmtId="2" fontId="0" fillId="14" borderId="1" xfId="0" applyNumberFormat="1" applyFill="1" applyBorder="1" applyAlignment="1" applyProtection="1">
      <alignment horizontal="center" vertical="center"/>
    </xf>
    <xf numFmtId="0" fontId="0" fillId="14" borderId="1" xfId="0" applyFill="1" applyBorder="1" applyAlignment="1" applyProtection="1">
      <alignment horizontal="center" vertical="center"/>
    </xf>
    <xf numFmtId="0" fontId="0" fillId="14" borderId="1" xfId="0" applyFont="1" applyFill="1" applyBorder="1" applyAlignment="1" applyProtection="1">
      <alignment horizontal="left" vertical="center"/>
    </xf>
    <xf numFmtId="164" fontId="0" fillId="14" borderId="1" xfId="0" applyNumberFormat="1" applyFill="1" applyBorder="1" applyAlignment="1" applyProtection="1">
      <alignment horizontal="center" vertical="center"/>
    </xf>
    <xf numFmtId="0" fontId="0" fillId="14" borderId="1" xfId="0" applyFill="1" applyBorder="1" applyAlignment="1">
      <alignment horizontal="center" vertical="center"/>
    </xf>
    <xf numFmtId="164" fontId="0" fillId="14" borderId="1" xfId="0" applyNumberFormat="1" applyFill="1" applyBorder="1" applyAlignment="1">
      <alignment horizontal="center" vertical="center"/>
    </xf>
    <xf numFmtId="166" fontId="0" fillId="14" borderId="0" xfId="2" applyNumberFormat="1" applyFont="1" applyFill="1" applyAlignment="1" applyProtection="1">
      <alignment horizontal="center"/>
      <protection locked="0"/>
    </xf>
    <xf numFmtId="0" fontId="42" fillId="0" borderId="0" xfId="0" applyFont="1" applyAlignment="1">
      <alignment horizontal="right"/>
    </xf>
    <xf numFmtId="0" fontId="32" fillId="7" borderId="1" xfId="0" applyFont="1" applyFill="1" applyBorder="1" applyAlignment="1" applyProtection="1">
      <alignment horizontal="left" vertical="center"/>
    </xf>
    <xf numFmtId="0" fontId="32" fillId="7" borderId="1" xfId="0" applyFont="1" applyFill="1" applyBorder="1" applyAlignment="1" applyProtection="1">
      <alignment horizontal="center" vertical="center"/>
    </xf>
    <xf numFmtId="0" fontId="0" fillId="11" borderId="0" xfId="2" applyNumberFormat="1" applyFont="1" applyFill="1" applyAlignment="1">
      <alignment horizontal="center" vertical="center"/>
    </xf>
    <xf numFmtId="0" fontId="0" fillId="0" borderId="0" xfId="0" applyAlignment="1">
      <alignment horizontal="left"/>
    </xf>
    <xf numFmtId="4" fontId="13" fillId="13" borderId="1" xfId="0" applyNumberFormat="1" applyFont="1" applyFill="1" applyBorder="1" applyAlignment="1" applyProtection="1">
      <alignment horizontal="center" vertical="center"/>
    </xf>
    <xf numFmtId="3" fontId="0" fillId="0" borderId="0" xfId="0" applyNumberFormat="1" applyAlignment="1">
      <alignment horizontal="left"/>
    </xf>
    <xf numFmtId="1" fontId="0" fillId="0" borderId="0" xfId="0" applyNumberFormat="1" applyAlignment="1">
      <alignment horizontal="left"/>
    </xf>
    <xf numFmtId="4" fontId="48" fillId="14" borderId="0" xfId="0" applyNumberFormat="1" applyFont="1" applyFill="1" applyAlignment="1">
      <alignment vertical="center"/>
    </xf>
    <xf numFmtId="0" fontId="29" fillId="0" borderId="0" xfId="0" applyFont="1" applyAlignment="1">
      <alignment horizontal="center" vertical="center"/>
    </xf>
    <xf numFmtId="0" fontId="29" fillId="0" borderId="0" xfId="0" applyFont="1" applyAlignment="1">
      <alignment vertical="center"/>
    </xf>
    <xf numFmtId="9" fontId="13" fillId="0" borderId="0" xfId="2" applyFont="1" applyAlignment="1">
      <alignment vertical="center"/>
    </xf>
    <xf numFmtId="9" fontId="13" fillId="7" borderId="1" xfId="2" applyFont="1" applyFill="1" applyBorder="1" applyAlignment="1" applyProtection="1">
      <alignment horizontal="center" vertical="center"/>
      <protection locked="0"/>
    </xf>
    <xf numFmtId="0" fontId="1" fillId="16" borderId="14" xfId="0" applyFont="1" applyFill="1" applyBorder="1" applyAlignment="1">
      <alignment horizontal="center" vertical="center" wrapText="1"/>
    </xf>
    <xf numFmtId="9" fontId="0" fillId="0" borderId="1" xfId="0" applyNumberFormat="1" applyBorder="1" applyAlignment="1" applyProtection="1">
      <alignment horizontal="center" vertical="top" wrapText="1"/>
      <protection locked="0"/>
    </xf>
    <xf numFmtId="9" fontId="25" fillId="12" borderId="17" xfId="2" applyFont="1" applyFill="1" applyBorder="1" applyAlignment="1" applyProtection="1">
      <alignment horizontal="left" vertical="center" wrapText="1"/>
    </xf>
    <xf numFmtId="0" fontId="1" fillId="0" borderId="17" xfId="0" applyFont="1" applyBorder="1" applyAlignment="1">
      <alignment horizontal="left" vertical="center"/>
    </xf>
    <xf numFmtId="9" fontId="0" fillId="0" borderId="1" xfId="0" applyNumberFormat="1" applyBorder="1" applyAlignment="1" applyProtection="1">
      <alignment vertical="top" wrapText="1"/>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wrapText="1"/>
      <protection locked="0"/>
    </xf>
    <xf numFmtId="0" fontId="51" fillId="0" borderId="0" xfId="0" applyFont="1"/>
    <xf numFmtId="0" fontId="52" fillId="0" borderId="0" xfId="0" applyFont="1"/>
    <xf numFmtId="0" fontId="4" fillId="0" borderId="0" xfId="0" applyFont="1" applyAlignment="1" applyProtection="1">
      <alignment horizontal="left"/>
      <protection locked="0"/>
    </xf>
    <xf numFmtId="0" fontId="11" fillId="9" borderId="1" xfId="0" applyFont="1" applyFill="1" applyBorder="1" applyAlignment="1" applyProtection="1">
      <alignment horizontal="left" vertical="center"/>
      <protection locked="0"/>
    </xf>
    <xf numFmtId="0" fontId="15" fillId="0" borderId="1" xfId="0" applyFont="1" applyBorder="1" applyAlignment="1" applyProtection="1">
      <alignment horizontal="left" vertical="center"/>
      <protection locked="0"/>
    </xf>
    <xf numFmtId="0" fontId="13" fillId="0" borderId="1" xfId="0" applyFont="1" applyBorder="1" applyAlignment="1" applyProtection="1">
      <alignment horizontal="center" vertical="center"/>
      <protection locked="0"/>
    </xf>
    <xf numFmtId="9" fontId="13" fillId="0" borderId="1" xfId="2" applyFont="1" applyBorder="1" applyAlignment="1" applyProtection="1">
      <alignment horizontal="center" vertical="center"/>
      <protection locked="0"/>
    </xf>
    <xf numFmtId="9" fontId="20" fillId="0" borderId="1" xfId="2" applyFont="1" applyBorder="1" applyAlignment="1" applyProtection="1">
      <alignment horizontal="center" vertical="center"/>
      <protection locked="0"/>
    </xf>
    <xf numFmtId="0" fontId="13" fillId="0" borderId="1" xfId="0" applyFont="1" applyBorder="1" applyAlignment="1" applyProtection="1">
      <alignment wrapText="1"/>
      <protection locked="0"/>
    </xf>
    <xf numFmtId="0" fontId="16" fillId="0" borderId="1" xfId="0" applyFont="1" applyBorder="1" applyAlignment="1" applyProtection="1">
      <alignment horizontal="left" vertical="center"/>
      <protection locked="0"/>
    </xf>
    <xf numFmtId="0" fontId="20" fillId="0" borderId="1" xfId="0" applyFont="1" applyBorder="1" applyAlignment="1" applyProtection="1">
      <alignment wrapText="1"/>
      <protection locked="0"/>
    </xf>
    <xf numFmtId="0" fontId="1" fillId="9" borderId="1" xfId="0" applyFont="1" applyFill="1" applyBorder="1" applyAlignment="1" applyProtection="1">
      <alignment horizontal="center" vertical="center"/>
    </xf>
    <xf numFmtId="0" fontId="1" fillId="9" borderId="17" xfId="0" applyFont="1" applyFill="1" applyBorder="1" applyAlignment="1" applyProtection="1">
      <alignment horizontal="center" vertical="center" wrapText="1"/>
    </xf>
    <xf numFmtId="9" fontId="7" fillId="9" borderId="17" xfId="2" applyFont="1" applyFill="1" applyBorder="1" applyAlignment="1" applyProtection="1">
      <alignment horizontal="center" vertical="center" wrapText="1"/>
    </xf>
    <xf numFmtId="0" fontId="1" fillId="9" borderId="1" xfId="0" applyFont="1" applyFill="1" applyBorder="1" applyAlignment="1" applyProtection="1">
      <alignment wrapText="1"/>
    </xf>
    <xf numFmtId="9" fontId="1" fillId="9" borderId="17" xfId="2" applyFont="1" applyFill="1" applyBorder="1" applyAlignment="1" applyProtection="1">
      <alignment horizontal="center" vertical="center" wrapText="1"/>
    </xf>
    <xf numFmtId="0" fontId="0" fillId="0" borderId="0" xfId="0" applyAlignment="1" applyProtection="1">
      <alignment horizontal="left"/>
    </xf>
    <xf numFmtId="0" fontId="13" fillId="0" borderId="0" xfId="0" applyFont="1" applyAlignment="1" applyProtection="1">
      <alignment vertical="center"/>
    </xf>
    <xf numFmtId="9" fontId="13" fillId="0" borderId="0" xfId="2" applyFont="1" applyAlignment="1" applyProtection="1">
      <alignment vertical="center"/>
    </xf>
    <xf numFmtId="0" fontId="13" fillId="0" borderId="0" xfId="0" applyFont="1" applyAlignment="1" applyProtection="1">
      <alignment wrapText="1"/>
    </xf>
    <xf numFmtId="0" fontId="11" fillId="7" borderId="1" xfId="0" applyFont="1" applyFill="1" applyBorder="1" applyAlignment="1" applyProtection="1">
      <alignment horizontal="left" vertical="center"/>
    </xf>
    <xf numFmtId="0" fontId="23" fillId="7" borderId="1" xfId="0" applyFont="1" applyFill="1" applyBorder="1" applyAlignment="1" applyProtection="1">
      <alignment horizontal="center" vertical="center"/>
    </xf>
    <xf numFmtId="9" fontId="23" fillId="7" borderId="1" xfId="2" applyFont="1" applyFill="1" applyBorder="1" applyAlignment="1" applyProtection="1">
      <alignment horizontal="center" vertical="center"/>
    </xf>
    <xf numFmtId="0" fontId="13" fillId="7" borderId="1" xfId="2" applyNumberFormat="1" applyFont="1" applyFill="1" applyBorder="1" applyAlignment="1" applyProtection="1">
      <alignment horizontal="center" vertical="center"/>
    </xf>
    <xf numFmtId="0" fontId="13" fillId="0" borderId="1" xfId="0" applyFont="1" applyBorder="1" applyAlignment="1" applyProtection="1">
      <alignment wrapText="1"/>
    </xf>
    <xf numFmtId="9" fontId="24" fillId="0" borderId="0" xfId="2" applyFont="1" applyAlignment="1" applyProtection="1">
      <alignment horizontal="center" vertical="center"/>
    </xf>
    <xf numFmtId="9" fontId="24" fillId="0" borderId="0" xfId="2" applyNumberFormat="1" applyFont="1" applyAlignment="1" applyProtection="1">
      <alignment horizontal="center" vertical="center"/>
    </xf>
    <xf numFmtId="0" fontId="11" fillId="0" borderId="0" xfId="0" applyFont="1" applyBorder="1" applyAlignment="1" applyProtection="1">
      <alignment horizontal="left" vertical="center"/>
    </xf>
    <xf numFmtId="0" fontId="13" fillId="0" borderId="0" xfId="0" applyFont="1" applyBorder="1" applyAlignment="1" applyProtection="1">
      <alignment horizontal="center" vertical="center"/>
    </xf>
    <xf numFmtId="9" fontId="13" fillId="0" borderId="0" xfId="2" applyFont="1" applyBorder="1" applyAlignment="1" applyProtection="1">
      <alignment horizontal="center" vertical="center"/>
    </xf>
    <xf numFmtId="0" fontId="13" fillId="0" borderId="0" xfId="0" applyFont="1" applyBorder="1" applyAlignment="1" applyProtection="1">
      <alignment wrapText="1"/>
    </xf>
    <xf numFmtId="9" fontId="13" fillId="7" borderId="1" xfId="2" applyFont="1" applyFill="1" applyBorder="1" applyAlignment="1" applyProtection="1">
      <alignment horizontal="center" vertical="center"/>
    </xf>
    <xf numFmtId="0" fontId="0" fillId="0" borderId="0" xfId="0" applyFont="1" applyBorder="1" applyAlignment="1" applyProtection="1">
      <alignment horizontal="left"/>
    </xf>
    <xf numFmtId="0" fontId="13" fillId="0" borderId="0" xfId="0" applyFont="1" applyBorder="1" applyAlignment="1" applyProtection="1">
      <alignment vertical="center"/>
    </xf>
    <xf numFmtId="9" fontId="13" fillId="0" borderId="0" xfId="2" applyFont="1" applyBorder="1" applyAlignment="1" applyProtection="1">
      <alignment vertical="center"/>
    </xf>
    <xf numFmtId="0" fontId="13" fillId="7" borderId="0" xfId="2" applyNumberFormat="1" applyFont="1" applyFill="1" applyBorder="1" applyAlignment="1" applyProtection="1">
      <alignment horizontal="center" vertical="center"/>
    </xf>
    <xf numFmtId="0" fontId="15" fillId="0" borderId="0" xfId="0" applyFont="1" applyBorder="1" applyAlignment="1" applyProtection="1">
      <alignment horizontal="left" vertical="center"/>
    </xf>
    <xf numFmtId="0" fontId="23" fillId="0" borderId="0" xfId="0" applyFont="1" applyBorder="1" applyAlignment="1" applyProtection="1">
      <alignment horizontal="center" vertical="center"/>
    </xf>
    <xf numFmtId="9" fontId="23" fillId="0" borderId="0" xfId="2" applyFont="1" applyBorder="1" applyAlignment="1" applyProtection="1">
      <alignment horizontal="center" vertical="center"/>
    </xf>
    <xf numFmtId="0" fontId="13" fillId="7" borderId="1" xfId="0" applyFont="1" applyFill="1" applyBorder="1" applyAlignment="1" applyProtection="1">
      <alignment horizontal="center" vertical="center"/>
    </xf>
    <xf numFmtId="0" fontId="13" fillId="0" borderId="0" xfId="0" applyFont="1" applyAlignment="1" applyProtection="1">
      <alignment horizontal="center" vertical="center"/>
    </xf>
    <xf numFmtId="9" fontId="13" fillId="0" borderId="0" xfId="2" applyFont="1" applyAlignment="1" applyProtection="1">
      <alignment horizontal="center" vertical="center"/>
    </xf>
    <xf numFmtId="0" fontId="0" fillId="0" borderId="0" xfId="0" applyAlignment="1" applyProtection="1">
      <alignment wrapText="1"/>
    </xf>
    <xf numFmtId="9" fontId="0" fillId="0" borderId="0" xfId="2" applyFont="1" applyAlignment="1" applyProtection="1">
      <alignment vertical="center"/>
    </xf>
    <xf numFmtId="0" fontId="50" fillId="0" borderId="0" xfId="0" applyFont="1" applyAlignment="1" applyProtection="1">
      <alignment horizontal="center" vertical="center"/>
    </xf>
    <xf numFmtId="9" fontId="1" fillId="12" borderId="17" xfId="2" applyFont="1" applyFill="1" applyBorder="1" applyAlignment="1" applyProtection="1">
      <alignment horizontal="center" vertical="center" wrapText="1"/>
    </xf>
    <xf numFmtId="3" fontId="13" fillId="0" borderId="1" xfId="0" applyNumberFormat="1" applyFont="1" applyFill="1" applyBorder="1" applyAlignment="1" applyProtection="1">
      <alignment horizontal="center" vertical="center"/>
    </xf>
    <xf numFmtId="9" fontId="20" fillId="0" borderId="1" xfId="2" applyFont="1" applyBorder="1" applyAlignment="1" applyProtection="1">
      <alignment horizontal="center" vertical="center"/>
    </xf>
    <xf numFmtId="0" fontId="49" fillId="7" borderId="1" xfId="0" applyFont="1" applyFill="1" applyBorder="1" applyAlignment="1" applyProtection="1">
      <alignment horizontal="center" vertical="center" wrapText="1"/>
    </xf>
    <xf numFmtId="0" fontId="50" fillId="7" borderId="1" xfId="0" applyFont="1" applyFill="1" applyBorder="1" applyAlignment="1" applyProtection="1">
      <alignment horizontal="center" vertical="center"/>
    </xf>
    <xf numFmtId="0" fontId="50" fillId="7" borderId="0" xfId="0" applyFont="1" applyFill="1" applyAlignment="1" applyProtection="1">
      <alignment vertical="center"/>
    </xf>
    <xf numFmtId="0" fontId="28" fillId="7" borderId="1" xfId="0" applyFont="1" applyFill="1" applyBorder="1" applyAlignment="1" applyProtection="1">
      <alignment horizontal="center" vertical="center"/>
    </xf>
    <xf numFmtId="0" fontId="50" fillId="7" borderId="0" xfId="0" applyFont="1" applyFill="1" applyBorder="1" applyAlignment="1" applyProtection="1">
      <alignment horizontal="center" vertical="center"/>
    </xf>
    <xf numFmtId="0" fontId="50" fillId="7" borderId="1" xfId="2" applyNumberFormat="1" applyFont="1" applyFill="1" applyBorder="1" applyAlignment="1" applyProtection="1">
      <alignment horizontal="center" vertical="center"/>
    </xf>
    <xf numFmtId="0" fontId="50" fillId="7" borderId="0" xfId="0" applyFont="1" applyFill="1" applyBorder="1" applyAlignment="1" applyProtection="1">
      <alignment vertical="center"/>
    </xf>
    <xf numFmtId="0" fontId="28" fillId="7" borderId="0" xfId="0" applyFont="1" applyFill="1" applyBorder="1" applyAlignment="1" applyProtection="1">
      <alignment horizontal="center" vertical="center"/>
    </xf>
    <xf numFmtId="0" fontId="50" fillId="7" borderId="0" xfId="0" applyFont="1" applyFill="1" applyAlignment="1" applyProtection="1">
      <alignment horizontal="center" vertical="center"/>
    </xf>
    <xf numFmtId="0" fontId="29" fillId="7" borderId="0" xfId="0" applyFont="1" applyFill="1" applyAlignment="1" applyProtection="1">
      <alignment vertical="center"/>
    </xf>
    <xf numFmtId="9" fontId="0" fillId="0" borderId="0" xfId="0" applyNumberFormat="1" applyAlignment="1" applyProtection="1">
      <alignment horizontal="center"/>
      <protection locked="0"/>
    </xf>
    <xf numFmtId="0" fontId="55" fillId="20" borderId="0" xfId="0" applyFont="1" applyFill="1" applyBorder="1" applyAlignment="1" applyProtection="1">
      <alignment horizontal="center" vertical="center" wrapText="1"/>
    </xf>
    <xf numFmtId="0" fontId="20" fillId="0" borderId="1" xfId="0" applyFont="1" applyBorder="1" applyAlignment="1" applyProtection="1">
      <alignment horizontal="center" vertical="center"/>
      <protection locked="0"/>
    </xf>
    <xf numFmtId="0" fontId="0" fillId="0" borderId="0" xfId="0" applyProtection="1"/>
    <xf numFmtId="2" fontId="54" fillId="11" borderId="0" xfId="0" applyNumberFormat="1" applyFont="1" applyFill="1" applyAlignment="1" applyProtection="1">
      <alignment horizontal="center"/>
    </xf>
    <xf numFmtId="9" fontId="13" fillId="0" borderId="1" xfId="2" applyFont="1" applyBorder="1" applyAlignment="1" applyProtection="1">
      <alignment horizontal="center" vertical="center"/>
    </xf>
    <xf numFmtId="0" fontId="1" fillId="13" borderId="1" xfId="0" applyFont="1" applyFill="1" applyBorder="1" applyAlignment="1" applyProtection="1">
      <alignment horizontal="left" vertical="center"/>
    </xf>
    <xf numFmtId="0" fontId="1" fillId="13" borderId="17" xfId="0" applyFont="1" applyFill="1" applyBorder="1" applyAlignment="1" applyProtection="1">
      <alignment horizontal="left" vertical="center" wrapText="1"/>
    </xf>
    <xf numFmtId="0" fontId="1" fillId="21" borderId="17" xfId="0" applyFont="1" applyFill="1" applyBorder="1" applyAlignment="1" applyProtection="1">
      <alignment horizontal="left" vertical="center" wrapText="1"/>
    </xf>
    <xf numFmtId="164" fontId="13" fillId="21" borderId="1" xfId="0" applyNumberFormat="1" applyFont="1" applyFill="1" applyBorder="1" applyAlignment="1" applyProtection="1">
      <alignment horizontal="center" vertical="center"/>
    </xf>
    <xf numFmtId="1" fontId="13" fillId="21" borderId="1" xfId="0" applyNumberFormat="1" applyFont="1" applyFill="1" applyBorder="1" applyAlignment="1" applyProtection="1">
      <alignment horizontal="center" vertical="center"/>
    </xf>
    <xf numFmtId="0" fontId="11" fillId="0" borderId="0" xfId="0" applyFont="1"/>
    <xf numFmtId="0" fontId="0" fillId="11" borderId="1" xfId="0" applyFill="1" applyBorder="1"/>
    <xf numFmtId="0" fontId="52" fillId="0" borderId="0" xfId="0" applyFont="1" applyAlignment="1">
      <alignment horizontal="left"/>
    </xf>
    <xf numFmtId="0" fontId="56" fillId="0" borderId="0" xfId="0" applyFont="1" applyAlignment="1">
      <alignment horizontal="center"/>
    </xf>
    <xf numFmtId="0" fontId="57" fillId="0" borderId="0" xfId="0" applyFont="1" applyAlignment="1">
      <alignment horizontal="center"/>
    </xf>
    <xf numFmtId="0" fontId="0" fillId="11" borderId="14" xfId="0" applyFill="1" applyBorder="1"/>
    <xf numFmtId="0" fontId="11" fillId="0" borderId="0" xfId="0" applyFont="1" applyAlignment="1">
      <alignment horizontal="right"/>
    </xf>
    <xf numFmtId="0" fontId="11" fillId="0" borderId="1" xfId="0" applyFont="1" applyFill="1" applyBorder="1" applyAlignment="1" applyProtection="1">
      <alignment horizontal="left" vertical="center"/>
      <protection locked="0"/>
    </xf>
    <xf numFmtId="167" fontId="0" fillId="0" borderId="1" xfId="0" applyNumberFormat="1" applyBorder="1" applyAlignment="1">
      <alignment horizontal="center"/>
    </xf>
    <xf numFmtId="167" fontId="1" fillId="0" borderId="1" xfId="0" applyNumberFormat="1" applyFont="1" applyBorder="1" applyAlignment="1">
      <alignment horizontal="center"/>
    </xf>
    <xf numFmtId="0" fontId="52" fillId="0" borderId="0" xfId="0" applyFont="1" applyAlignment="1">
      <alignment horizontal="right"/>
    </xf>
    <xf numFmtId="0" fontId="22" fillId="0" borderId="0" xfId="0" applyFont="1" applyProtection="1"/>
    <xf numFmtId="0" fontId="58" fillId="0" borderId="0" xfId="0" applyFont="1" applyAlignment="1" applyProtection="1">
      <alignment vertical="center"/>
    </xf>
    <xf numFmtId="9" fontId="7" fillId="13" borderId="1" xfId="0" applyNumberFormat="1" applyFont="1" applyFill="1" applyBorder="1" applyAlignment="1" applyProtection="1">
      <alignment horizontal="center" vertical="center"/>
    </xf>
    <xf numFmtId="167" fontId="13" fillId="22" borderId="30" xfId="0" applyNumberFormat="1" applyFont="1" applyFill="1" applyBorder="1" applyAlignment="1" applyProtection="1">
      <alignment horizontal="center" vertical="center"/>
    </xf>
    <xf numFmtId="167" fontId="0" fillId="0" borderId="0" xfId="0" applyNumberFormat="1"/>
    <xf numFmtId="0" fontId="52" fillId="0" borderId="0" xfId="0" applyFont="1" applyAlignment="1">
      <alignment horizontal="center"/>
    </xf>
    <xf numFmtId="0" fontId="4" fillId="17" borderId="0" xfId="0" applyFont="1" applyFill="1" applyAlignment="1">
      <alignment horizontal="center"/>
    </xf>
    <xf numFmtId="0" fontId="4" fillId="17" borderId="0" xfId="0" applyFont="1" applyFill="1"/>
    <xf numFmtId="0" fontId="56" fillId="17" borderId="14" xfId="0" applyFont="1" applyFill="1" applyBorder="1" applyAlignment="1">
      <alignment horizontal="center"/>
    </xf>
    <xf numFmtId="0" fontId="56" fillId="17" borderId="19" xfId="0" applyFont="1" applyFill="1" applyBorder="1" applyAlignment="1">
      <alignment horizontal="center"/>
    </xf>
    <xf numFmtId="0" fontId="57" fillId="17" borderId="19" xfId="0" applyFont="1" applyFill="1" applyBorder="1" applyAlignment="1">
      <alignment horizontal="center"/>
    </xf>
    <xf numFmtId="0" fontId="26" fillId="17" borderId="19" xfId="0" applyFont="1" applyFill="1" applyBorder="1" applyAlignment="1">
      <alignment horizontal="center"/>
    </xf>
    <xf numFmtId="0" fontId="56" fillId="17" borderId="15" xfId="0" applyFont="1" applyFill="1" applyBorder="1" applyAlignment="1">
      <alignment horizontal="center"/>
    </xf>
    <xf numFmtId="0" fontId="4" fillId="17" borderId="1" xfId="0" applyFont="1" applyFill="1" applyBorder="1"/>
    <xf numFmtId="0" fontId="0" fillId="17" borderId="1" xfId="0" applyFill="1" applyBorder="1"/>
    <xf numFmtId="9" fontId="7" fillId="17" borderId="17" xfId="2" applyFont="1" applyFill="1" applyBorder="1" applyAlignment="1">
      <alignment horizontal="center" vertical="center" wrapText="1"/>
    </xf>
    <xf numFmtId="0" fontId="0" fillId="17" borderId="14" xfId="0" applyFill="1" applyBorder="1"/>
    <xf numFmtId="167" fontId="0" fillId="17" borderId="1" xfId="0" applyNumberFormat="1" applyFill="1" applyBorder="1" applyAlignment="1">
      <alignment horizontal="center"/>
    </xf>
    <xf numFmtId="0" fontId="1" fillId="17" borderId="1" xfId="0" applyFont="1" applyFill="1" applyBorder="1" applyAlignment="1" applyProtection="1">
      <alignment horizontal="right"/>
    </xf>
    <xf numFmtId="9" fontId="0" fillId="0" borderId="0" xfId="0" applyNumberFormat="1" applyAlignment="1">
      <alignment horizontal="center" wrapText="1"/>
    </xf>
    <xf numFmtId="0" fontId="0" fillId="0" borderId="0" xfId="0" applyAlignment="1" applyProtection="1">
      <alignment horizontal="center"/>
      <protection locked="0"/>
    </xf>
    <xf numFmtId="0" fontId="0" fillId="14" borderId="0" xfId="0" applyFill="1" applyAlignment="1" applyProtection="1">
      <alignment horizontal="center"/>
    </xf>
    <xf numFmtId="0" fontId="1" fillId="0" borderId="0" xfId="0" applyFont="1" applyAlignment="1">
      <alignment horizontal="center"/>
    </xf>
    <xf numFmtId="0" fontId="0" fillId="0" borderId="0" xfId="0" applyAlignment="1">
      <alignment vertical="top" wrapText="1"/>
    </xf>
    <xf numFmtId="0" fontId="0" fillId="0" borderId="16" xfId="0" applyBorder="1" applyAlignment="1">
      <alignment horizontal="center" vertical="center" wrapText="1"/>
    </xf>
    <xf numFmtId="0" fontId="0" fillId="0" borderId="0" xfId="0" applyAlignment="1">
      <alignment horizontal="center" vertical="center" wrapText="1"/>
    </xf>
    <xf numFmtId="0" fontId="5" fillId="0" borderId="8"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1"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8" xfId="0" applyFont="1" applyBorder="1" applyAlignment="1">
      <alignment horizontal="center" vertical="center" wrapText="1"/>
    </xf>
    <xf numFmtId="9" fontId="0" fillId="0" borderId="0" xfId="2" applyFont="1" applyAlignment="1">
      <alignment horizontal="center"/>
    </xf>
    <xf numFmtId="0" fontId="0" fillId="0" borderId="0" xfId="2" applyNumberFormat="1" applyFont="1" applyAlignment="1">
      <alignment horizontal="center"/>
    </xf>
    <xf numFmtId="0" fontId="13" fillId="0" borderId="17" xfId="0" applyFont="1" applyBorder="1" applyAlignment="1">
      <alignment horizontal="left" wrapText="1"/>
    </xf>
    <xf numFmtId="0" fontId="13" fillId="0" borderId="2" xfId="0" applyFont="1" applyBorder="1" applyAlignment="1">
      <alignment horizontal="left" wrapText="1"/>
    </xf>
    <xf numFmtId="0" fontId="0" fillId="0" borderId="1" xfId="0" applyBorder="1" applyAlignment="1">
      <alignment horizontal="center" vertical="center"/>
    </xf>
    <xf numFmtId="0" fontId="23" fillId="9" borderId="1" xfId="0" applyFont="1" applyFill="1" applyBorder="1" applyAlignment="1">
      <alignment horizontal="center" vertical="center"/>
    </xf>
    <xf numFmtId="0" fontId="4" fillId="9" borderId="14" xfId="0" applyFont="1" applyFill="1" applyBorder="1" applyAlignment="1">
      <alignment horizontal="center"/>
    </xf>
    <xf numFmtId="0" fontId="4" fillId="9" borderId="19" xfId="0" applyFont="1" applyFill="1" applyBorder="1" applyAlignment="1">
      <alignment horizontal="center"/>
    </xf>
    <xf numFmtId="0" fontId="4" fillId="9" borderId="15" xfId="0" applyFont="1" applyFill="1" applyBorder="1" applyAlignment="1">
      <alignment horizontal="center"/>
    </xf>
    <xf numFmtId="0" fontId="41" fillId="0" borderId="0" xfId="0" applyFont="1" applyAlignment="1">
      <alignment horizontal="left" vertical="top" wrapText="1"/>
    </xf>
    <xf numFmtId="0" fontId="42" fillId="15" borderId="0" xfId="0" applyFont="1" applyFill="1" applyAlignment="1">
      <alignment horizontal="left" vertical="top" wrapText="1"/>
    </xf>
    <xf numFmtId="0" fontId="42" fillId="15" borderId="0" xfId="0" applyFont="1" applyFill="1" applyAlignment="1">
      <alignment horizontal="left" vertical="top"/>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23" fillId="9" borderId="14" xfId="0" applyFont="1" applyFill="1" applyBorder="1" applyAlignment="1">
      <alignment horizontal="center" vertical="center"/>
    </xf>
    <xf numFmtId="0" fontId="23" fillId="9" borderId="15" xfId="0" applyFont="1" applyFill="1" applyBorder="1" applyAlignment="1">
      <alignment horizontal="center" vertical="center"/>
    </xf>
    <xf numFmtId="0" fontId="35" fillId="15" borderId="0" xfId="0" applyFont="1" applyFill="1" applyAlignment="1">
      <alignment horizontal="left" vertical="top" wrapText="1"/>
    </xf>
    <xf numFmtId="0" fontId="1" fillId="9" borderId="17" xfId="0" quotePrefix="1" applyFont="1" applyFill="1" applyBorder="1" applyAlignment="1">
      <alignment horizontal="center" wrapText="1"/>
    </xf>
    <xf numFmtId="0" fontId="1" fillId="9" borderId="2" xfId="0" quotePrefix="1" applyFont="1" applyFill="1" applyBorder="1" applyAlignment="1">
      <alignment horizontal="center" wrapText="1"/>
    </xf>
    <xf numFmtId="9" fontId="0" fillId="0" borderId="0" xfId="2" applyFont="1" applyAlignment="1">
      <alignment horizontal="center" vertical="center"/>
    </xf>
    <xf numFmtId="0" fontId="0" fillId="11" borderId="0" xfId="2" applyNumberFormat="1" applyFont="1" applyFill="1" applyAlignment="1">
      <alignment horizontal="center" vertical="center"/>
    </xf>
    <xf numFmtId="0" fontId="35" fillId="15" borderId="0" xfId="0" applyFont="1" applyFill="1" applyAlignment="1" applyProtection="1">
      <alignment horizontal="left" vertical="top" wrapText="1"/>
    </xf>
    <xf numFmtId="0" fontId="35" fillId="15" borderId="0" xfId="0" applyFont="1" applyFill="1" applyAlignment="1" applyProtection="1">
      <alignment horizontal="left" vertical="top"/>
    </xf>
    <xf numFmtId="0" fontId="0" fillId="0" borderId="0" xfId="0" applyAlignment="1">
      <alignment horizontal="left" vertical="top" wrapText="1"/>
    </xf>
    <xf numFmtId="0" fontId="40" fillId="15" borderId="0" xfId="0" applyFont="1" applyFill="1" applyAlignment="1">
      <alignment horizontal="left" vertical="top" wrapText="1"/>
    </xf>
    <xf numFmtId="0" fontId="26" fillId="13" borderId="14" xfId="0" applyFont="1" applyFill="1" applyBorder="1" applyAlignment="1" applyProtection="1">
      <alignment horizontal="center" vertical="center"/>
    </xf>
    <xf numFmtId="0" fontId="26" fillId="13" borderId="19" xfId="0" applyFont="1" applyFill="1" applyBorder="1" applyAlignment="1" applyProtection="1">
      <alignment horizontal="center" vertical="center"/>
    </xf>
    <xf numFmtId="0" fontId="26" fillId="13" borderId="15" xfId="0" applyFont="1" applyFill="1" applyBorder="1" applyAlignment="1" applyProtection="1">
      <alignment horizontal="center" vertical="center"/>
    </xf>
    <xf numFmtId="164" fontId="35" fillId="15" borderId="0" xfId="0" applyNumberFormat="1" applyFont="1" applyFill="1" applyBorder="1" applyAlignment="1">
      <alignment horizontal="left" vertical="top" wrapText="1"/>
    </xf>
    <xf numFmtId="0" fontId="38" fillId="15" borderId="0" xfId="0" applyFont="1" applyFill="1" applyAlignment="1">
      <alignment horizontal="left" vertical="top" wrapText="1"/>
    </xf>
    <xf numFmtId="9" fontId="0" fillId="0" borderId="1" xfId="0" applyNumberFormat="1" applyBorder="1" applyAlignment="1" applyProtection="1">
      <alignment vertical="top" wrapText="1"/>
      <protection locked="0"/>
    </xf>
    <xf numFmtId="0" fontId="42" fillId="15" borderId="0" xfId="0" applyFont="1" applyFill="1" applyBorder="1" applyAlignment="1" applyProtection="1">
      <alignment horizontal="left" vertical="center" wrapText="1"/>
    </xf>
    <xf numFmtId="0" fontId="26" fillId="0" borderId="14" xfId="0" applyFont="1" applyFill="1" applyBorder="1" applyAlignment="1" applyProtection="1">
      <alignment horizontal="center" vertical="center"/>
    </xf>
    <xf numFmtId="0" fontId="26" fillId="0" borderId="19" xfId="0" applyFont="1" applyFill="1" applyBorder="1" applyAlignment="1" applyProtection="1">
      <alignment horizontal="center" vertical="center"/>
    </xf>
    <xf numFmtId="0" fontId="26" fillId="0" borderId="15" xfId="0" applyFont="1" applyFill="1" applyBorder="1" applyAlignment="1" applyProtection="1">
      <alignment horizontal="center" vertical="center"/>
    </xf>
    <xf numFmtId="0" fontId="33" fillId="0" borderId="1" xfId="0" applyFont="1" applyFill="1" applyBorder="1" applyAlignment="1" applyProtection="1">
      <alignment horizontal="center" vertical="center"/>
    </xf>
    <xf numFmtId="0" fontId="26" fillId="0" borderId="1" xfId="0" applyFont="1" applyFill="1" applyBorder="1" applyAlignment="1" applyProtection="1">
      <alignment horizontal="center" vertical="center"/>
    </xf>
    <xf numFmtId="0" fontId="0" fillId="0" borderId="0" xfId="0" applyAlignment="1">
      <alignment horizontal="left"/>
    </xf>
    <xf numFmtId="0" fontId="26" fillId="10" borderId="1" xfId="0" applyFont="1" applyFill="1" applyBorder="1" applyAlignment="1" applyProtection="1">
      <alignment horizontal="center" vertical="center"/>
    </xf>
    <xf numFmtId="0" fontId="1" fillId="16" borderId="14" xfId="0" applyFont="1" applyFill="1" applyBorder="1" applyAlignment="1">
      <alignment horizontal="left" vertical="center" wrapText="1"/>
    </xf>
    <xf numFmtId="0" fontId="1" fillId="16" borderId="19" xfId="0" applyFont="1" applyFill="1" applyBorder="1" applyAlignment="1">
      <alignment horizontal="left" vertical="center" wrapText="1"/>
    </xf>
    <xf numFmtId="0" fontId="1" fillId="16" borderId="15" xfId="0" applyFont="1" applyFill="1" applyBorder="1" applyAlignment="1">
      <alignment horizontal="left" vertical="center" wrapText="1"/>
    </xf>
    <xf numFmtId="9" fontId="0" fillId="0" borderId="14" xfId="0" applyNumberFormat="1" applyBorder="1" applyAlignment="1" applyProtection="1">
      <alignment horizontal="left" vertical="top" wrapText="1"/>
      <protection locked="0"/>
    </xf>
    <xf numFmtId="9" fontId="0" fillId="0" borderId="19" xfId="0" applyNumberFormat="1" applyBorder="1" applyAlignment="1" applyProtection="1">
      <alignment horizontal="left" vertical="top" wrapText="1"/>
      <protection locked="0"/>
    </xf>
    <xf numFmtId="9" fontId="0" fillId="0" borderId="15" xfId="0" applyNumberFormat="1" applyBorder="1" applyAlignment="1" applyProtection="1">
      <alignment horizontal="left" vertical="top" wrapText="1"/>
      <protection locked="0"/>
    </xf>
    <xf numFmtId="9" fontId="14" fillId="0" borderId="1" xfId="0" applyNumberFormat="1" applyFont="1" applyBorder="1" applyAlignment="1" applyProtection="1">
      <alignment vertical="top" wrapText="1"/>
      <protection locked="0"/>
    </xf>
    <xf numFmtId="0" fontId="22" fillId="0" borderId="0" xfId="0" applyFont="1" applyAlignment="1">
      <alignment horizontal="center" vertical="center" wrapText="1"/>
    </xf>
    <xf numFmtId="1" fontId="0" fillId="0" borderId="0" xfId="0" applyNumberFormat="1" applyProtection="1"/>
    <xf numFmtId="0" fontId="0" fillId="0" borderId="0" xfId="0" applyNumberFormat="1" applyAlignment="1">
      <alignment horizontal="center" vertical="top"/>
    </xf>
    <xf numFmtId="0" fontId="56" fillId="10" borderId="14" xfId="0" applyFont="1" applyFill="1" applyBorder="1" applyAlignment="1">
      <alignment horizontal="center"/>
    </xf>
    <xf numFmtId="0" fontId="56" fillId="10" borderId="19" xfId="0" applyFont="1" applyFill="1" applyBorder="1" applyAlignment="1">
      <alignment horizontal="center"/>
    </xf>
    <xf numFmtId="0" fontId="57" fillId="10" borderId="19" xfId="0" applyFont="1" applyFill="1" applyBorder="1" applyAlignment="1">
      <alignment horizontal="center"/>
    </xf>
    <xf numFmtId="0" fontId="26" fillId="10" borderId="19" xfId="0" applyFont="1" applyFill="1" applyBorder="1" applyAlignment="1">
      <alignment horizontal="center"/>
    </xf>
    <xf numFmtId="0" fontId="56" fillId="10" borderId="15" xfId="0" applyFont="1" applyFill="1" applyBorder="1" applyAlignment="1">
      <alignment horizontal="center"/>
    </xf>
    <xf numFmtId="0" fontId="4" fillId="10" borderId="1" xfId="0" applyFont="1" applyFill="1" applyBorder="1"/>
  </cellXfs>
  <cellStyles count="3">
    <cellStyle name="Comma" xfId="1" builtinId="3"/>
    <cellStyle name="Normal" xfId="0" builtinId="0"/>
    <cellStyle name="Percent" xfId="2" builtinId="5"/>
  </cellStyles>
  <dxfs count="874">
    <dxf>
      <font>
        <color theme="0" tint="-0.14996795556505021"/>
      </font>
    </dxf>
    <dxf>
      <font>
        <color theme="0" tint="-0.34998626667073579"/>
      </font>
    </dxf>
    <dxf>
      <fill>
        <patternFill>
          <bgColor rgb="FFFFFF00"/>
        </patternFill>
      </fill>
    </dxf>
    <dxf>
      <font>
        <color theme="0" tint="-0.34998626667073579"/>
      </font>
    </dxf>
    <dxf>
      <font>
        <color theme="0" tint="-0.34998626667073579"/>
      </font>
    </dxf>
    <dxf>
      <font>
        <color theme="0" tint="-0.34998626667073579"/>
      </font>
    </dxf>
    <dxf>
      <font>
        <color theme="0" tint="-0.14996795556505021"/>
      </font>
    </dxf>
    <dxf>
      <font>
        <color theme="0" tint="-0.14996795556505021"/>
      </font>
    </dxf>
    <dxf>
      <font>
        <color theme="0" tint="-0.1499679555650502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2499465926084170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24994659260841701"/>
      </font>
    </dxf>
    <dxf>
      <font>
        <color theme="0" tint="-0.24994659260841701"/>
      </font>
    </dxf>
    <dxf>
      <font>
        <color theme="0" tint="-0.34998626667073579"/>
      </font>
    </dxf>
    <dxf>
      <font>
        <color theme="0" tint="-0.34998626667073579"/>
      </font>
    </dxf>
    <dxf>
      <font>
        <color theme="0" tint="-0.14996795556505021"/>
      </font>
    </dxf>
    <dxf>
      <font>
        <color theme="0" tint="-0.14996795556505021"/>
      </font>
    </dxf>
    <dxf>
      <font>
        <color theme="0" tint="-0.34998626667073579"/>
      </font>
    </dxf>
    <dxf>
      <font>
        <color theme="0" tint="-0.34998626667073579"/>
      </font>
    </dxf>
    <dxf>
      <font>
        <color theme="0" tint="-0.34998626667073579"/>
      </font>
    </dxf>
    <dxf>
      <font>
        <color theme="0" tint="-0.24994659260841701"/>
      </font>
    </dxf>
    <dxf>
      <font>
        <color theme="0" tint="-0.34998626667073579"/>
      </font>
    </dxf>
    <dxf>
      <font>
        <color theme="0" tint="-0.34998626667073579"/>
      </font>
    </dxf>
    <dxf>
      <font>
        <color theme="0" tint="-0.34998626667073579"/>
      </font>
    </dxf>
    <dxf>
      <font>
        <color theme="0" tint="-0.34998626667073579"/>
      </font>
    </dxf>
    <dxf>
      <font>
        <color theme="0" tint="-0.24994659260841701"/>
      </font>
    </dxf>
    <dxf>
      <font>
        <color theme="0" tint="-0.34998626667073579"/>
      </font>
    </dxf>
    <dxf>
      <font>
        <color theme="0" tint="-0.34998626667073579"/>
      </font>
    </dxf>
    <dxf>
      <font>
        <color theme="0" tint="-0.34998626667073579"/>
      </font>
    </dxf>
    <dxf>
      <font>
        <color theme="0" tint="-0.34998626667073579"/>
      </font>
    </dxf>
    <dxf>
      <font>
        <color theme="0" tint="-0.14996795556505021"/>
      </font>
    </dxf>
    <dxf>
      <font>
        <color theme="0" tint="-0.14996795556505021"/>
      </font>
    </dxf>
    <dxf>
      <font>
        <color rgb="FFFF0000"/>
      </font>
    </dxf>
    <dxf>
      <font>
        <color theme="0" tint="-0.14996795556505021"/>
      </font>
    </dxf>
    <dxf>
      <font>
        <color theme="0" tint="-0.34998626667073579"/>
      </font>
    </dxf>
    <dxf>
      <font>
        <color theme="0" tint="-0.34998626667073579"/>
      </font>
    </dxf>
    <dxf>
      <font>
        <color theme="0" tint="-0.34998626667073579"/>
      </font>
    </dxf>
    <dxf>
      <font>
        <color theme="0" tint="-0.24994659260841701"/>
      </font>
    </dxf>
    <dxf>
      <font>
        <color theme="0" tint="-0.34998626667073579"/>
      </font>
    </dxf>
    <dxf>
      <font>
        <color theme="0" tint="-0.34998626667073579"/>
      </font>
    </dxf>
    <dxf>
      <font>
        <b/>
        <i val="0"/>
        <color rgb="FFFF0000"/>
      </font>
      <fill>
        <patternFill>
          <bgColor theme="0" tint="-4.9989318521683403E-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24994659260841701"/>
      </font>
    </dxf>
    <dxf>
      <font>
        <color theme="0" tint="-0.2499465926084170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14996795556505021"/>
      </font>
    </dxf>
    <dxf>
      <font>
        <color theme="0" tint="-0.34998626667073579"/>
      </font>
    </dxf>
    <dxf>
      <fill>
        <patternFill>
          <bgColor theme="9" tint="0.59996337778862885"/>
        </patternFill>
      </fill>
    </dxf>
    <dxf>
      <fill>
        <patternFill>
          <bgColor theme="5" tint="0.59996337778862885"/>
        </patternFill>
      </fill>
    </dxf>
    <dxf>
      <font>
        <color theme="0" tint="-0.14996795556505021"/>
      </font>
    </dxf>
    <dxf>
      <font>
        <color theme="0" tint="-0.34998626667073579"/>
      </font>
    </dxf>
    <dxf>
      <font>
        <color theme="0" tint="-0.34998626667073579"/>
      </font>
    </dxf>
    <dxf>
      <font>
        <color theme="0" tint="-0.34998626667073579"/>
      </font>
    </dxf>
    <dxf>
      <font>
        <color theme="0" tint="-0.34998626667073579"/>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2" defaultPivotStyle="PivotStyleLight16"/>
  <colors>
    <mruColors>
      <color rgb="FF99CCFF"/>
      <color rgb="FFCCECFF"/>
      <color rgb="FFFFFF99"/>
      <color rgb="FFCCCCFF"/>
      <color rgb="FF00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Hours Required</a:t>
            </a:r>
            <a:r>
              <a:rPr lang="en-GB" b="1" baseline="0"/>
              <a:t> per Pathway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'Capacity Calculator OLD'!$I$4</c:f>
              <c:strCache>
                <c:ptCount val="1"/>
                <c:pt idx="0">
                  <c:v>Total Hours for Referrals F2F</c:v>
                </c:pt>
              </c:strCache>
            </c:strRef>
          </c:tx>
          <c:spPr>
            <a:solidFill>
              <a:srgbClr val="92D050"/>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OLD'!$I$5:$I$16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0-CC31-45C5-9E11-26FA5B97EA25}"/>
            </c:ext>
          </c:extLst>
        </c:ser>
        <c:ser>
          <c:idx val="1"/>
          <c:order val="1"/>
          <c:tx>
            <c:strRef>
              <c:f>'Capacity Calculator OLD'!$J$4</c:f>
              <c:strCache>
                <c:ptCount val="1"/>
                <c:pt idx="0">
                  <c:v>Total Hours for Referrals Admin</c:v>
                </c:pt>
              </c:strCache>
            </c:strRef>
          </c:tx>
          <c:spPr>
            <a:solidFill>
              <a:schemeClr val="accent4"/>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OLD'!$J$5:$J$16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1-CC31-45C5-9E11-26FA5B97EA25}"/>
            </c:ext>
          </c:extLst>
        </c:ser>
        <c:ser>
          <c:idx val="2"/>
          <c:order val="2"/>
          <c:tx>
            <c:strRef>
              <c:f>'Capacity Calculator OLD'!$K$4</c:f>
              <c:strCache>
                <c:ptCount val="1"/>
                <c:pt idx="0">
                  <c:v>Productivity Target Hours (70%)</c:v>
                </c:pt>
              </c:strCache>
            </c:strRef>
          </c:tx>
          <c:spPr>
            <a:solidFill>
              <a:schemeClr val="accent3"/>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OLD'!$K$5:$K$16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2-CC31-45C5-9E11-26FA5B97EA25}"/>
            </c:ext>
          </c:extLst>
        </c:ser>
        <c:ser>
          <c:idx val="3"/>
          <c:order val="3"/>
          <c:tx>
            <c:strRef>
              <c:f>'Capacity Calculator OLD'!$L$4</c:f>
              <c:strCache>
                <c:ptCount val="1"/>
                <c:pt idx="0">
                  <c:v>A/L, Sickness &amp; Training</c:v>
                </c:pt>
              </c:strCache>
            </c:strRef>
          </c:tx>
          <c:spPr>
            <a:solidFill>
              <a:srgbClr val="FF7C80"/>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OLD'!$L$5:$L$16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3-CC31-45C5-9E11-26FA5B97EA25}"/>
            </c:ext>
          </c:extLst>
        </c:ser>
        <c:dLbls>
          <c:showLegendKey val="0"/>
          <c:showVal val="0"/>
          <c:showCatName val="0"/>
          <c:showSerName val="0"/>
          <c:showPercent val="0"/>
          <c:showBubbleSize val="0"/>
        </c:dLbls>
        <c:gapWidth val="25"/>
        <c:overlap val="100"/>
        <c:axId val="68233088"/>
        <c:axId val="68555904"/>
      </c:barChart>
      <c:catAx>
        <c:axId val="6823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555904"/>
        <c:crosses val="autoZero"/>
        <c:auto val="1"/>
        <c:lblAlgn val="ctr"/>
        <c:lblOffset val="100"/>
        <c:noMultiLvlLbl val="0"/>
      </c:catAx>
      <c:valAx>
        <c:axId val="68555904"/>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23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Hours Required</a:t>
            </a:r>
            <a:r>
              <a:rPr lang="en-GB" b="1" baseline="0"/>
              <a:t> per Pathway</a:t>
            </a:r>
            <a:endParaRPr lang="en-GB" b="1"/>
          </a:p>
        </c:rich>
      </c:tx>
      <c:overlay val="0"/>
      <c:spPr>
        <a:noFill/>
        <a:ln>
          <a:noFill/>
        </a:ln>
        <a:effectLst/>
      </c:spPr>
    </c:title>
    <c:autoTitleDeleted val="0"/>
    <c:plotArea>
      <c:layout/>
      <c:barChart>
        <c:barDir val="col"/>
        <c:grouping val="stacked"/>
        <c:varyColors val="0"/>
        <c:ser>
          <c:idx val="0"/>
          <c:order val="0"/>
          <c:tx>
            <c:strRef>
              <c:f>'Capacity Calculator STAFF_TYPE'!$I$4</c:f>
              <c:strCache>
                <c:ptCount val="1"/>
                <c:pt idx="0">
                  <c:v>Total Hours for Referrals F2F</c:v>
                </c:pt>
              </c:strCache>
            </c:strRef>
          </c:tx>
          <c:spPr>
            <a:solidFill>
              <a:srgbClr val="92D050"/>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STAFF_TYPE'!$I$5:$I$16</c:f>
              <c:numCache>
                <c:formatCode>#,##0_ ;\-#,##0\ </c:formatCode>
                <c:ptCount val="12"/>
                <c:pt idx="0">
                  <c:v>0</c:v>
                </c:pt>
                <c:pt idx="1">
                  <c:v>0</c:v>
                </c:pt>
                <c:pt idx="2">
                  <c:v>0</c:v>
                </c:pt>
                <c:pt idx="3">
                  <c:v>0</c:v>
                </c:pt>
                <c:pt idx="4">
                  <c:v>0</c:v>
                </c:pt>
                <c:pt idx="5">
                  <c:v>0</c:v>
                </c:pt>
                <c:pt idx="6">
                  <c:v>0</c:v>
                </c:pt>
                <c:pt idx="7">
                  <c:v>0</c:v>
                </c:pt>
                <c:pt idx="9">
                  <c:v>0</c:v>
                </c:pt>
              </c:numCache>
            </c:numRef>
          </c:val>
          <c:extLst>
            <c:ext xmlns:c16="http://schemas.microsoft.com/office/drawing/2014/chart" uri="{C3380CC4-5D6E-409C-BE32-E72D297353CC}">
              <c16:uniqueId val="{00000000-87CA-46F4-9B8B-95474C0F26D9}"/>
            </c:ext>
          </c:extLst>
        </c:ser>
        <c:ser>
          <c:idx val="1"/>
          <c:order val="1"/>
          <c:tx>
            <c:strRef>
              <c:f>'Capacity Calculator STAFF_TYPE'!$J$4</c:f>
              <c:strCache>
                <c:ptCount val="1"/>
                <c:pt idx="0">
                  <c:v>Total Hours for Referrals Admin</c:v>
                </c:pt>
              </c:strCache>
            </c:strRef>
          </c:tx>
          <c:spPr>
            <a:solidFill>
              <a:schemeClr val="accent4"/>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STAFF_TYPE'!$J$5:$J$16</c:f>
              <c:numCache>
                <c:formatCode>#,##0_ ;\-#,##0\ </c:formatCode>
                <c:ptCount val="12"/>
                <c:pt idx="0">
                  <c:v>0</c:v>
                </c:pt>
                <c:pt idx="1">
                  <c:v>0</c:v>
                </c:pt>
                <c:pt idx="2">
                  <c:v>0</c:v>
                </c:pt>
                <c:pt idx="3">
                  <c:v>0</c:v>
                </c:pt>
                <c:pt idx="4">
                  <c:v>0</c:v>
                </c:pt>
                <c:pt idx="5">
                  <c:v>0</c:v>
                </c:pt>
                <c:pt idx="6">
                  <c:v>0</c:v>
                </c:pt>
                <c:pt idx="7">
                  <c:v>0</c:v>
                </c:pt>
                <c:pt idx="9">
                  <c:v>0</c:v>
                </c:pt>
              </c:numCache>
            </c:numRef>
          </c:val>
          <c:extLst>
            <c:ext xmlns:c16="http://schemas.microsoft.com/office/drawing/2014/chart" uri="{C3380CC4-5D6E-409C-BE32-E72D297353CC}">
              <c16:uniqueId val="{00000001-87CA-46F4-9B8B-95474C0F26D9}"/>
            </c:ext>
          </c:extLst>
        </c:ser>
        <c:ser>
          <c:idx val="2"/>
          <c:order val="2"/>
          <c:tx>
            <c:strRef>
              <c:f>'Capacity Calculator STAFF_TYPE'!$K$4</c:f>
              <c:strCache>
                <c:ptCount val="1"/>
                <c:pt idx="0">
                  <c:v>Productivity Target Hours (70%)</c:v>
                </c:pt>
              </c:strCache>
            </c:strRef>
          </c:tx>
          <c:spPr>
            <a:solidFill>
              <a:schemeClr val="accent3"/>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STAFF_TYPE'!$K$5:$K$16</c:f>
              <c:numCache>
                <c:formatCode>#,##0_ ;\-#,##0\ </c:formatCode>
                <c:ptCount val="12"/>
                <c:pt idx="0">
                  <c:v>0</c:v>
                </c:pt>
                <c:pt idx="1">
                  <c:v>908.70000000000027</c:v>
                </c:pt>
                <c:pt idx="2">
                  <c:v>417.21428571428578</c:v>
                </c:pt>
                <c:pt idx="3">
                  <c:v>216.96428571428578</c:v>
                </c:pt>
                <c:pt idx="4">
                  <c:v>0</c:v>
                </c:pt>
                <c:pt idx="5">
                  <c:v>24.107142857142861</c:v>
                </c:pt>
                <c:pt idx="6">
                  <c:v>40.5</c:v>
                </c:pt>
                <c:pt idx="7">
                  <c:v>110.89285714285717</c:v>
                </c:pt>
                <c:pt idx="9">
                  <c:v>0</c:v>
                </c:pt>
              </c:numCache>
            </c:numRef>
          </c:val>
          <c:extLst>
            <c:ext xmlns:c16="http://schemas.microsoft.com/office/drawing/2014/chart" uri="{C3380CC4-5D6E-409C-BE32-E72D297353CC}">
              <c16:uniqueId val="{00000002-87CA-46F4-9B8B-95474C0F26D9}"/>
            </c:ext>
          </c:extLst>
        </c:ser>
        <c:ser>
          <c:idx val="3"/>
          <c:order val="3"/>
          <c:tx>
            <c:strRef>
              <c:f>'Capacity Calculator STAFF_TYPE'!$L$4</c:f>
              <c:strCache>
                <c:ptCount val="1"/>
                <c:pt idx="0">
                  <c:v>A/L, Sickness &amp; Training</c:v>
                </c:pt>
              </c:strCache>
            </c:strRef>
          </c:tx>
          <c:spPr>
            <a:solidFill>
              <a:srgbClr val="FF7C80"/>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STAFF_TYPE'!$L$5:$L$16</c:f>
              <c:numCache>
                <c:formatCode>#,##0_ ;\-#,##0\ </c:formatCode>
                <c:ptCount val="12"/>
                <c:pt idx="0">
                  <c:v>0</c:v>
                </c:pt>
                <c:pt idx="1">
                  <c:v>764.54527938342972</c:v>
                </c:pt>
                <c:pt idx="2">
                  <c:v>351.02807597027254</c:v>
                </c:pt>
                <c:pt idx="3">
                  <c:v>182.54541701073492</c:v>
                </c:pt>
                <c:pt idx="4">
                  <c:v>0</c:v>
                </c:pt>
                <c:pt idx="5">
                  <c:v>20.282824112303885</c:v>
                </c:pt>
                <c:pt idx="6">
                  <c:v>34.075144508670519</c:v>
                </c:pt>
                <c:pt idx="7">
                  <c:v>93.300990916597868</c:v>
                </c:pt>
                <c:pt idx="9">
                  <c:v>0</c:v>
                </c:pt>
              </c:numCache>
            </c:numRef>
          </c:val>
          <c:extLst>
            <c:ext xmlns:c16="http://schemas.microsoft.com/office/drawing/2014/chart" uri="{C3380CC4-5D6E-409C-BE32-E72D297353CC}">
              <c16:uniqueId val="{00000003-87CA-46F4-9B8B-95474C0F26D9}"/>
            </c:ext>
          </c:extLst>
        </c:ser>
        <c:dLbls>
          <c:showLegendKey val="0"/>
          <c:showVal val="0"/>
          <c:showCatName val="0"/>
          <c:showSerName val="0"/>
          <c:showPercent val="0"/>
          <c:showBubbleSize val="0"/>
        </c:dLbls>
        <c:gapWidth val="25"/>
        <c:overlap val="100"/>
        <c:axId val="67684992"/>
        <c:axId val="67715456"/>
      </c:barChart>
      <c:catAx>
        <c:axId val="676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715456"/>
        <c:crosses val="autoZero"/>
        <c:auto val="1"/>
        <c:lblAlgn val="ctr"/>
        <c:lblOffset val="100"/>
        <c:noMultiLvlLbl val="0"/>
      </c:catAx>
      <c:valAx>
        <c:axId val="6771545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68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Total Required hours per year needed to deliver the Module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399905080358105"/>
          <c:y val="0.15398776245450069"/>
          <c:w val="0.62668588070326825"/>
          <c:h val="0.78031972147641726"/>
        </c:manualLayout>
      </c:layout>
      <c:barChart>
        <c:barDir val="bar"/>
        <c:grouping val="stacked"/>
        <c:varyColors val="0"/>
        <c:ser>
          <c:idx val="0"/>
          <c:order val="0"/>
          <c:tx>
            <c:strRef>
              <c:f>'Demand and Outputs'!$D$314</c:f>
              <c:strCache>
                <c:ptCount val="1"/>
                <c:pt idx="0">
                  <c:v>staff type 1</c:v>
                </c:pt>
              </c:strCache>
            </c:strRef>
          </c:tx>
          <c:spPr>
            <a:solidFill>
              <a:schemeClr val="accent1"/>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Outputs'!$D$315:$D$335</c15:sqref>
                  </c15:fullRef>
                </c:ext>
              </c:extLst>
              <c:f>'Demand and Outputs'!$D$315:$D$334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9-5738-4F9E-BB94-339B21570741}"/>
            </c:ext>
          </c:extLst>
        </c:ser>
        <c:ser>
          <c:idx val="1"/>
          <c:order val="1"/>
          <c:tx>
            <c:strRef>
              <c:f>'Demand and Outputs'!$E$314</c:f>
              <c:strCache>
                <c:ptCount val="1"/>
                <c:pt idx="0">
                  <c:v>staff type 2</c:v>
                </c:pt>
              </c:strCache>
            </c:strRef>
          </c:tx>
          <c:spPr>
            <a:solidFill>
              <a:schemeClr val="accent2"/>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Outputs'!$E$315:$E$335</c15:sqref>
                  </c15:fullRef>
                </c:ext>
              </c:extLst>
              <c:f>'Demand and Outputs'!$E$315:$E$334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A-5738-4F9E-BB94-339B21570741}"/>
            </c:ext>
          </c:extLst>
        </c:ser>
        <c:ser>
          <c:idx val="2"/>
          <c:order val="2"/>
          <c:tx>
            <c:strRef>
              <c:f>'Demand and Outputs'!$F$314</c:f>
              <c:strCache>
                <c:ptCount val="1"/>
                <c:pt idx="0">
                  <c:v>staff type 3</c:v>
                </c:pt>
              </c:strCache>
            </c:strRef>
          </c:tx>
          <c:spPr>
            <a:solidFill>
              <a:schemeClr val="accent3"/>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Outputs'!$F$315:$F$335</c15:sqref>
                  </c15:fullRef>
                </c:ext>
              </c:extLst>
              <c:f>'Demand and Outputs'!$F$315:$F$334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B-5738-4F9E-BB94-339B21570741}"/>
            </c:ext>
          </c:extLst>
        </c:ser>
        <c:ser>
          <c:idx val="3"/>
          <c:order val="3"/>
          <c:tx>
            <c:strRef>
              <c:f>'Demand and Outputs'!$G$314</c:f>
              <c:strCache>
                <c:ptCount val="1"/>
                <c:pt idx="0">
                  <c:v>staff type 4</c:v>
                </c:pt>
              </c:strCache>
            </c:strRef>
          </c:tx>
          <c:spPr>
            <a:solidFill>
              <a:schemeClr val="accent4"/>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Outputs'!$G$315:$G$335</c15:sqref>
                  </c15:fullRef>
                </c:ext>
              </c:extLst>
              <c:f>'Demand and Outputs'!$G$315:$G$334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C-5738-4F9E-BB94-339B21570741}"/>
            </c:ext>
          </c:extLst>
        </c:ser>
        <c:ser>
          <c:idx val="4"/>
          <c:order val="4"/>
          <c:tx>
            <c:strRef>
              <c:f>'Demand and Outputs'!$H$314</c:f>
              <c:strCache>
                <c:ptCount val="1"/>
                <c:pt idx="0">
                  <c:v>staff type 5</c:v>
                </c:pt>
              </c:strCache>
            </c:strRef>
          </c:tx>
          <c:spPr>
            <a:solidFill>
              <a:schemeClr val="accent5"/>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Outputs'!$H$315:$H$335</c15:sqref>
                  </c15:fullRef>
                </c:ext>
              </c:extLst>
              <c:f>'Demand and Outputs'!$H$315:$H$334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D-5738-4F9E-BB94-339B21570741}"/>
            </c:ext>
          </c:extLst>
        </c:ser>
        <c:ser>
          <c:idx val="5"/>
          <c:order val="5"/>
          <c:tx>
            <c:strRef>
              <c:f>'Demand and Outputs'!$I$314</c:f>
              <c:strCache>
                <c:ptCount val="1"/>
                <c:pt idx="0">
                  <c:v>staff type 6</c:v>
                </c:pt>
              </c:strCache>
            </c:strRef>
          </c:tx>
          <c:spPr>
            <a:solidFill>
              <a:schemeClr val="accent6"/>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Outputs'!$I$315:$I$335</c15:sqref>
                  </c15:fullRef>
                </c:ext>
              </c:extLst>
              <c:f>'Demand and Outputs'!$I$315:$I$334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E-5738-4F9E-BB94-339B21570741}"/>
            </c:ext>
          </c:extLst>
        </c:ser>
        <c:ser>
          <c:idx val="6"/>
          <c:order val="6"/>
          <c:tx>
            <c:strRef>
              <c:f>'Demand and Outputs'!$J$314</c:f>
              <c:strCache>
                <c:ptCount val="1"/>
                <c:pt idx="0">
                  <c:v>staff type 7</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Outputs'!$J$315:$J$335</c15:sqref>
                  </c15:fullRef>
                </c:ext>
              </c:extLst>
              <c:f>'Demand and Outputs'!$J$315:$J$334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F-5738-4F9E-BB94-339B21570741}"/>
            </c:ext>
          </c:extLst>
        </c:ser>
        <c:ser>
          <c:idx val="7"/>
          <c:order val="7"/>
          <c:tx>
            <c:strRef>
              <c:f>'Demand and Outputs'!$K$314</c:f>
              <c:strCache>
                <c:ptCount val="1"/>
                <c:pt idx="0">
                  <c:v>staff type 8</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Outputs'!$K$315:$K$335</c15:sqref>
                  </c15:fullRef>
                </c:ext>
              </c:extLst>
              <c:f>'Demand and Outputs'!$K$315:$K$334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0-5738-4F9E-BB94-339B21570741}"/>
            </c:ext>
          </c:extLst>
        </c:ser>
        <c:ser>
          <c:idx val="8"/>
          <c:order val="8"/>
          <c:tx>
            <c:strRef>
              <c:f>'Demand and Outputs'!$L$314</c:f>
              <c:strCache>
                <c:ptCount val="1"/>
                <c:pt idx="0">
                  <c:v>staff type 9</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Outputs'!$L$315:$L$335</c15:sqref>
                  </c15:fullRef>
                </c:ext>
              </c:extLst>
              <c:f>'Demand and Outputs'!$L$315:$L$334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1-5738-4F9E-BB94-339B21570741}"/>
            </c:ext>
          </c:extLst>
        </c:ser>
        <c:ser>
          <c:idx val="9"/>
          <c:order val="9"/>
          <c:tx>
            <c:strRef>
              <c:f>'Demand and Outputs'!$M$314</c:f>
              <c:strCache>
                <c:ptCount val="1"/>
                <c:pt idx="0">
                  <c:v>staff type 10</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Outputs'!$M$315:$M$335</c15:sqref>
                  </c15:fullRef>
                </c:ext>
              </c:extLst>
              <c:f>'Demand and Outputs'!$M$315:$M$334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2-5738-4F9E-BB94-339B21570741}"/>
            </c:ext>
          </c:extLst>
        </c:ser>
        <c:ser>
          <c:idx val="10"/>
          <c:order val="10"/>
          <c:tx>
            <c:strRef>
              <c:f>'Demand and Outputs'!$N$314</c:f>
              <c:strCache>
                <c:ptCount val="1"/>
                <c:pt idx="0">
                  <c:v>staff type 11</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Outputs'!$N$315:$N$335</c15:sqref>
                  </c15:fullRef>
                </c:ext>
              </c:extLst>
              <c:f>'Demand and Outputs'!$N$315:$N$334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3-5738-4F9E-BB94-339B21570741}"/>
            </c:ext>
          </c:extLst>
        </c:ser>
        <c:ser>
          <c:idx val="11"/>
          <c:order val="11"/>
          <c:tx>
            <c:strRef>
              <c:f>'Demand and Outputs'!$O$314</c:f>
              <c:strCache>
                <c:ptCount val="1"/>
                <c:pt idx="0">
                  <c:v>staff type 12</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Outputs'!$O$315:$O$335</c15:sqref>
                  </c15:fullRef>
                </c:ext>
              </c:extLst>
              <c:f>'Demand and Outputs'!$O$315:$O$334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4-5738-4F9E-BB94-339B21570741}"/>
            </c:ext>
          </c:extLst>
        </c:ser>
        <c:ser>
          <c:idx val="12"/>
          <c:order val="12"/>
          <c:tx>
            <c:strRef>
              <c:f>'Demand and Outputs'!$P$314</c:f>
              <c:strCache>
                <c:ptCount val="1"/>
                <c:pt idx="0">
                  <c:v>staff type 13</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Outputs'!$P$315:$P$335</c15:sqref>
                  </c15:fullRef>
                </c:ext>
              </c:extLst>
              <c:f>'Demand and Outputs'!$P$315:$P$334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5-5738-4F9E-BB94-339B21570741}"/>
            </c:ext>
          </c:extLst>
        </c:ser>
        <c:ser>
          <c:idx val="13"/>
          <c:order val="13"/>
          <c:tx>
            <c:strRef>
              <c:f>'Demand and Outputs'!$Q$314</c:f>
              <c:strCache>
                <c:ptCount val="1"/>
                <c:pt idx="0">
                  <c:v>staff type 14</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Outputs'!$Q$315:$Q$335</c15:sqref>
                  </c15:fullRef>
                </c:ext>
              </c:extLst>
              <c:f>'Demand and Outputs'!$Q$315:$Q$334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6-5738-4F9E-BB94-339B21570741}"/>
            </c:ext>
          </c:extLst>
        </c:ser>
        <c:ser>
          <c:idx val="14"/>
          <c:order val="14"/>
          <c:tx>
            <c:strRef>
              <c:f>'Demand and Outputs'!$R$314</c:f>
              <c:strCache>
                <c:ptCount val="1"/>
                <c:pt idx="0">
                  <c:v>staff type 15</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Outputs'!$R$315:$R$335</c15:sqref>
                  </c15:fullRef>
                </c:ext>
              </c:extLst>
              <c:f>'Demand and Outputs'!$R$315:$R$334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7-5738-4F9E-BB94-339B21570741}"/>
            </c:ext>
          </c:extLst>
        </c:ser>
        <c:ser>
          <c:idx val="15"/>
          <c:order val="15"/>
          <c:tx>
            <c:strRef>
              <c:f>'Demand and Outputs'!$S$314</c:f>
              <c:strCache>
                <c:ptCount val="1"/>
                <c:pt idx="0">
                  <c:v>staff type 16</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Outputs'!$S$315:$S$335</c15:sqref>
                  </c15:fullRef>
                </c:ext>
              </c:extLst>
              <c:f>'Demand and Outputs'!$S$315:$S$334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8-5738-4F9E-BB94-339B21570741}"/>
            </c:ext>
          </c:extLst>
        </c:ser>
        <c:dLbls>
          <c:showLegendKey val="0"/>
          <c:showVal val="0"/>
          <c:showCatName val="0"/>
          <c:showSerName val="0"/>
          <c:showPercent val="0"/>
          <c:showBubbleSize val="0"/>
        </c:dLbls>
        <c:gapWidth val="30"/>
        <c:overlap val="100"/>
        <c:axId val="750789968"/>
        <c:axId val="750770000"/>
      </c:barChart>
      <c:catAx>
        <c:axId val="75078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70000"/>
        <c:crosses val="autoZero"/>
        <c:auto val="1"/>
        <c:lblAlgn val="ctr"/>
        <c:lblOffset val="100"/>
        <c:noMultiLvlLbl val="0"/>
      </c:catAx>
      <c:valAx>
        <c:axId val="750770000"/>
        <c:scaling>
          <c:orientation val="minMax"/>
        </c:scaling>
        <c:delete val="0"/>
        <c:axPos val="t"/>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89968"/>
        <c:crosses val="autoZero"/>
        <c:crossBetween val="between"/>
      </c:valAx>
      <c:spPr>
        <a:noFill/>
        <a:ln>
          <a:noFill/>
        </a:ln>
        <a:effectLst/>
      </c:spPr>
    </c:plotArea>
    <c:legend>
      <c:legendPos val="t"/>
      <c:layout>
        <c:manualLayout>
          <c:xMode val="edge"/>
          <c:yMode val="edge"/>
          <c:x val="0.3232553985546327"/>
          <c:y val="6.6266967828607748E-2"/>
          <c:w val="0.47417153397747341"/>
          <c:h val="5.02912171794409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Total Required hours per year needed to attend Events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399905080358105"/>
          <c:y val="0.19602980747888257"/>
          <c:w val="0.62668588070326825"/>
          <c:h val="0.73827767645203546"/>
        </c:manualLayout>
      </c:layout>
      <c:barChart>
        <c:barDir val="bar"/>
        <c:grouping val="stacked"/>
        <c:varyColors val="0"/>
        <c:ser>
          <c:idx val="0"/>
          <c:order val="0"/>
          <c:tx>
            <c:strRef>
              <c:f>'Demand and Outputs'!$D$69</c:f>
              <c:strCache>
                <c:ptCount val="1"/>
                <c:pt idx="0">
                  <c:v>staff type 1</c:v>
                </c:pt>
              </c:strCache>
            </c:strRef>
          </c:tx>
          <c:spPr>
            <a:solidFill>
              <a:schemeClr val="accent1"/>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Outputs'!$D$70:$D$84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0-5101-402A-9BFD-E4FA33152455}"/>
            </c:ext>
          </c:extLst>
        </c:ser>
        <c:ser>
          <c:idx val="1"/>
          <c:order val="1"/>
          <c:tx>
            <c:strRef>
              <c:f>'Demand and Outputs'!$E$69</c:f>
              <c:strCache>
                <c:ptCount val="1"/>
                <c:pt idx="0">
                  <c:v>staff type 2</c:v>
                </c:pt>
              </c:strCache>
            </c:strRef>
          </c:tx>
          <c:spPr>
            <a:solidFill>
              <a:schemeClr val="accent2"/>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Outputs'!$E$70:$E$84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1-5101-402A-9BFD-E4FA33152455}"/>
            </c:ext>
          </c:extLst>
        </c:ser>
        <c:ser>
          <c:idx val="2"/>
          <c:order val="2"/>
          <c:tx>
            <c:strRef>
              <c:f>'Demand and Outputs'!$F$69</c:f>
              <c:strCache>
                <c:ptCount val="1"/>
                <c:pt idx="0">
                  <c:v>staff type 3</c:v>
                </c:pt>
              </c:strCache>
            </c:strRef>
          </c:tx>
          <c:spPr>
            <a:solidFill>
              <a:schemeClr val="accent3"/>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Outputs'!$F$70:$F$84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2-5101-402A-9BFD-E4FA33152455}"/>
            </c:ext>
          </c:extLst>
        </c:ser>
        <c:ser>
          <c:idx val="3"/>
          <c:order val="3"/>
          <c:tx>
            <c:strRef>
              <c:f>'Demand and Outputs'!$G$69</c:f>
              <c:strCache>
                <c:ptCount val="1"/>
                <c:pt idx="0">
                  <c:v>staff type 4</c:v>
                </c:pt>
              </c:strCache>
            </c:strRef>
          </c:tx>
          <c:spPr>
            <a:solidFill>
              <a:schemeClr val="accent4"/>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Outputs'!$G$70:$G$84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5101-402A-9BFD-E4FA33152455}"/>
            </c:ext>
          </c:extLst>
        </c:ser>
        <c:ser>
          <c:idx val="4"/>
          <c:order val="4"/>
          <c:tx>
            <c:strRef>
              <c:f>'Demand and Outputs'!$H$69</c:f>
              <c:strCache>
                <c:ptCount val="1"/>
                <c:pt idx="0">
                  <c:v>staff type 5</c:v>
                </c:pt>
              </c:strCache>
            </c:strRef>
          </c:tx>
          <c:spPr>
            <a:solidFill>
              <a:schemeClr val="accent5"/>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Outputs'!$H$70:$H$84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5101-402A-9BFD-E4FA33152455}"/>
            </c:ext>
          </c:extLst>
        </c:ser>
        <c:ser>
          <c:idx val="5"/>
          <c:order val="5"/>
          <c:tx>
            <c:strRef>
              <c:f>'Demand and Outputs'!$I$69</c:f>
              <c:strCache>
                <c:ptCount val="1"/>
                <c:pt idx="0">
                  <c:v>staff type 6</c:v>
                </c:pt>
              </c:strCache>
            </c:strRef>
          </c:tx>
          <c:spPr>
            <a:solidFill>
              <a:schemeClr val="accent6"/>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Outputs'!$I$70:$I$84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5-5101-402A-9BFD-E4FA33152455}"/>
            </c:ext>
          </c:extLst>
        </c:ser>
        <c:ser>
          <c:idx val="6"/>
          <c:order val="6"/>
          <c:tx>
            <c:strRef>
              <c:f>'Demand and Outputs'!$J$69</c:f>
              <c:strCache>
                <c:ptCount val="1"/>
                <c:pt idx="0">
                  <c:v>staff type 7</c:v>
                </c:pt>
              </c:strCache>
            </c:strRef>
          </c:tx>
          <c:spPr>
            <a:solidFill>
              <a:schemeClr val="accent1">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Outputs'!$J$70:$J$84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6-5101-402A-9BFD-E4FA33152455}"/>
            </c:ext>
          </c:extLst>
        </c:ser>
        <c:ser>
          <c:idx val="7"/>
          <c:order val="7"/>
          <c:tx>
            <c:strRef>
              <c:f>'Demand and Outputs'!$K$69</c:f>
              <c:strCache>
                <c:ptCount val="1"/>
                <c:pt idx="0">
                  <c:v>staff type 8</c:v>
                </c:pt>
              </c:strCache>
            </c:strRef>
          </c:tx>
          <c:spPr>
            <a:solidFill>
              <a:schemeClr val="accent2">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Outputs'!$K$70:$K$84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7-5101-402A-9BFD-E4FA33152455}"/>
            </c:ext>
          </c:extLst>
        </c:ser>
        <c:ser>
          <c:idx val="8"/>
          <c:order val="8"/>
          <c:tx>
            <c:strRef>
              <c:f>'Demand and Outputs'!$L$69</c:f>
              <c:strCache>
                <c:ptCount val="1"/>
                <c:pt idx="0">
                  <c:v>staff type 9</c:v>
                </c:pt>
              </c:strCache>
            </c:strRef>
          </c:tx>
          <c:spPr>
            <a:solidFill>
              <a:schemeClr val="accent3">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Outputs'!$L$70:$L$84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8-5101-402A-9BFD-E4FA33152455}"/>
            </c:ext>
          </c:extLst>
        </c:ser>
        <c:ser>
          <c:idx val="9"/>
          <c:order val="9"/>
          <c:tx>
            <c:strRef>
              <c:f>'Demand and Outputs'!$M$69</c:f>
              <c:strCache>
                <c:ptCount val="1"/>
                <c:pt idx="0">
                  <c:v>staff type 10</c:v>
                </c:pt>
              </c:strCache>
            </c:strRef>
          </c:tx>
          <c:spPr>
            <a:solidFill>
              <a:schemeClr val="accent4">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Outputs'!$M$70:$M$84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9-5101-402A-9BFD-E4FA33152455}"/>
            </c:ext>
          </c:extLst>
        </c:ser>
        <c:ser>
          <c:idx val="10"/>
          <c:order val="10"/>
          <c:tx>
            <c:strRef>
              <c:f>'Demand and Outputs'!$N$69</c:f>
              <c:strCache>
                <c:ptCount val="1"/>
                <c:pt idx="0">
                  <c:v>staff type 11</c:v>
                </c:pt>
              </c:strCache>
            </c:strRef>
          </c:tx>
          <c:spPr>
            <a:solidFill>
              <a:schemeClr val="accent5">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Outputs'!$N$70:$N$84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A-5101-402A-9BFD-E4FA33152455}"/>
            </c:ext>
          </c:extLst>
        </c:ser>
        <c:ser>
          <c:idx val="11"/>
          <c:order val="11"/>
          <c:tx>
            <c:strRef>
              <c:f>'Demand and Outputs'!$O$69</c:f>
              <c:strCache>
                <c:ptCount val="1"/>
                <c:pt idx="0">
                  <c:v>staff type 12</c:v>
                </c:pt>
              </c:strCache>
            </c:strRef>
          </c:tx>
          <c:spPr>
            <a:solidFill>
              <a:schemeClr val="accent6">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Outputs'!$O$70:$O$84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B-5101-402A-9BFD-E4FA33152455}"/>
            </c:ext>
          </c:extLst>
        </c:ser>
        <c:ser>
          <c:idx val="12"/>
          <c:order val="12"/>
          <c:tx>
            <c:strRef>
              <c:f>'Demand and Outputs'!$P$69</c:f>
              <c:strCache>
                <c:ptCount val="1"/>
                <c:pt idx="0">
                  <c:v>staff type 13</c:v>
                </c:pt>
              </c:strCache>
            </c:strRef>
          </c:tx>
          <c:spPr>
            <a:solidFill>
              <a:schemeClr val="accent1">
                <a:lumMod val="80000"/>
                <a:lumOff val="2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Outputs'!$P$70:$P$84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C-5101-402A-9BFD-E4FA33152455}"/>
            </c:ext>
          </c:extLst>
        </c:ser>
        <c:ser>
          <c:idx val="13"/>
          <c:order val="13"/>
          <c:tx>
            <c:strRef>
              <c:f>'Demand and Outputs'!$Q$69</c:f>
              <c:strCache>
                <c:ptCount val="1"/>
                <c:pt idx="0">
                  <c:v>staff type 14</c:v>
                </c:pt>
              </c:strCache>
            </c:strRef>
          </c:tx>
          <c:spPr>
            <a:solidFill>
              <a:schemeClr val="accent2">
                <a:lumMod val="80000"/>
                <a:lumOff val="2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Outputs'!$Q$70:$Q$84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D-5101-402A-9BFD-E4FA33152455}"/>
            </c:ext>
          </c:extLst>
        </c:ser>
        <c:ser>
          <c:idx val="14"/>
          <c:order val="14"/>
          <c:tx>
            <c:strRef>
              <c:f>'Demand and Outputs'!$R$69</c:f>
              <c:strCache>
                <c:ptCount val="1"/>
                <c:pt idx="0">
                  <c:v>staff type 15</c:v>
                </c:pt>
              </c:strCache>
            </c:strRef>
          </c:tx>
          <c:spPr>
            <a:solidFill>
              <a:schemeClr val="accent3">
                <a:lumMod val="80000"/>
                <a:lumOff val="2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Outputs'!$R$70:$R$84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E-5101-402A-9BFD-E4FA33152455}"/>
            </c:ext>
          </c:extLst>
        </c:ser>
        <c:ser>
          <c:idx val="15"/>
          <c:order val="15"/>
          <c:tx>
            <c:strRef>
              <c:f>'Demand and Outputs'!$S$69</c:f>
              <c:strCache>
                <c:ptCount val="1"/>
                <c:pt idx="0">
                  <c:v>staff type 16</c:v>
                </c:pt>
              </c:strCache>
            </c:strRef>
          </c:tx>
          <c:spPr>
            <a:solidFill>
              <a:schemeClr val="accent4">
                <a:lumMod val="80000"/>
                <a:lumOff val="2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Outputs'!$S$70:$S$84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F-5101-402A-9BFD-E4FA33152455}"/>
            </c:ext>
          </c:extLst>
        </c:ser>
        <c:dLbls>
          <c:showLegendKey val="0"/>
          <c:showVal val="0"/>
          <c:showCatName val="0"/>
          <c:showSerName val="0"/>
          <c:showPercent val="0"/>
          <c:showBubbleSize val="0"/>
        </c:dLbls>
        <c:gapWidth val="30"/>
        <c:overlap val="100"/>
        <c:axId val="750789968"/>
        <c:axId val="750770000"/>
      </c:barChart>
      <c:catAx>
        <c:axId val="75078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70000"/>
        <c:crosses val="autoZero"/>
        <c:auto val="1"/>
        <c:lblAlgn val="ctr"/>
        <c:lblOffset val="100"/>
        <c:noMultiLvlLbl val="0"/>
      </c:catAx>
      <c:valAx>
        <c:axId val="750770000"/>
        <c:scaling>
          <c:orientation val="minMax"/>
        </c:scaling>
        <c:delete val="0"/>
        <c:axPos val="t"/>
        <c:majorGridlines>
          <c:spPr>
            <a:ln w="9525" cap="flat" cmpd="sng" algn="ctr">
              <a:solidFill>
                <a:schemeClr val="tx1">
                  <a:lumMod val="15000"/>
                  <a:lumOff val="85000"/>
                </a:schemeClr>
              </a:solidFill>
              <a:prstDash val="dash"/>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89968"/>
        <c:crosses val="autoZero"/>
        <c:crossBetween val="between"/>
      </c:valAx>
      <c:spPr>
        <a:noFill/>
        <a:ln>
          <a:noFill/>
        </a:ln>
        <a:effectLst/>
      </c:spPr>
    </c:plotArea>
    <c:legend>
      <c:legendPos val="t"/>
      <c:layout>
        <c:manualLayout>
          <c:xMode val="edge"/>
          <c:yMode val="edge"/>
          <c:x val="0.3232553985546327"/>
          <c:y val="6.6266967828607748E-2"/>
          <c:w val="0.6767446068031161"/>
          <c:h val="7.543071164768236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Funded</a:t>
            </a:r>
            <a:r>
              <a:rPr lang="en-GB" sz="2000" b="1" baseline="0"/>
              <a:t> hours as a proportion of Required (adjusted) hours</a:t>
            </a:r>
          </a:p>
          <a:p>
            <a:pPr>
              <a:defRPr sz="2000" b="1" i="0" u="none" strike="noStrike" kern="1200" spc="0" baseline="0">
                <a:solidFill>
                  <a:schemeClr val="tx1">
                    <a:lumMod val="65000"/>
                    <a:lumOff val="35000"/>
                  </a:schemeClr>
                </a:solidFill>
                <a:latin typeface="+mn-lt"/>
                <a:ea typeface="+mn-ea"/>
                <a:cs typeface="+mn-cs"/>
              </a:defRPr>
            </a:pPr>
            <a:r>
              <a:rPr lang="en-GB" sz="1600" b="0" baseline="0">
                <a:solidFill>
                  <a:schemeClr val="accent5">
                    <a:lumMod val="75000"/>
                  </a:schemeClr>
                </a:solidFill>
              </a:rPr>
              <a:t>Based on staff type with biggest capacity gap, and assumes all Events are attended</a:t>
            </a:r>
            <a:endParaRPr lang="en-GB" sz="1400" b="0">
              <a:solidFill>
                <a:schemeClr val="accent5">
                  <a:lumMod val="75000"/>
                </a:schemeClr>
              </a:solidFill>
            </a:endParaRPr>
          </a:p>
        </c:rich>
      </c:tx>
      <c:overlay val="0"/>
      <c:spPr>
        <a:noFill/>
        <a:ln>
          <a:noFill/>
        </a:ln>
        <a:effectLst/>
      </c:spPr>
    </c:title>
    <c:autoTitleDeleted val="0"/>
    <c:plotArea>
      <c:layout>
        <c:manualLayout>
          <c:layoutTarget val="inner"/>
          <c:xMode val="edge"/>
          <c:yMode val="edge"/>
          <c:x val="0.32399905080358105"/>
          <c:y val="0.22246790842321179"/>
          <c:w val="0.62668588070326825"/>
          <c:h val="0.71183947594785946"/>
        </c:manualLayout>
      </c:layout>
      <c:barChart>
        <c:barDir val="bar"/>
        <c:grouping val="clustered"/>
        <c:varyColors val="0"/>
        <c:ser>
          <c:idx val="1"/>
          <c:order val="0"/>
          <c:tx>
            <c:v>Required Hours</c:v>
          </c:tx>
          <c:spPr>
            <a:solidFill>
              <a:schemeClr val="bg1"/>
            </a:solidFill>
            <a:ln>
              <a:solidFill>
                <a:schemeClr val="tx1"/>
              </a:solidFill>
            </a:ln>
          </c:spPr>
          <c:invertIfNegative val="0"/>
          <c:cat>
            <c:strRef>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'Demand and Outputs'!$U$315:$U$334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A967-4674-AAF5-090D48A302D2}"/>
            </c:ext>
          </c:extLst>
        </c:ser>
        <c:ser>
          <c:idx val="2"/>
          <c:order val="1"/>
          <c:tx>
            <c:v>Funded Hours</c:v>
          </c:tx>
          <c:spPr>
            <a:solidFill>
              <a:srgbClr val="00B0F0"/>
            </a:solidFill>
            <a:ln>
              <a:noFill/>
            </a:ln>
          </c:spPr>
          <c:invertIfNegative val="0"/>
          <c:cat>
            <c:strRef>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'Demand and Outputs'!$V$315:$V$335</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A967-4674-AAF5-090D48A302D2}"/>
            </c:ext>
          </c:extLst>
        </c:ser>
        <c:dLbls>
          <c:showLegendKey val="0"/>
          <c:showVal val="0"/>
          <c:showCatName val="0"/>
          <c:showSerName val="0"/>
          <c:showPercent val="0"/>
          <c:showBubbleSize val="0"/>
        </c:dLbls>
        <c:gapWidth val="30"/>
        <c:overlap val="100"/>
        <c:axId val="750789968"/>
        <c:axId val="750770000"/>
      </c:barChart>
      <c:catAx>
        <c:axId val="75078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70000"/>
        <c:crosses val="autoZero"/>
        <c:auto val="1"/>
        <c:lblAlgn val="ctr"/>
        <c:lblOffset val="100"/>
        <c:noMultiLvlLbl val="0"/>
      </c:catAx>
      <c:valAx>
        <c:axId val="750770000"/>
        <c:scaling>
          <c:orientation val="minMax"/>
        </c:scaling>
        <c:delete val="0"/>
        <c:axPos val="t"/>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89968"/>
        <c:crosses val="autoZero"/>
        <c:crossBetween val="between"/>
      </c:valAx>
      <c:spPr>
        <a:solidFill>
          <a:schemeClr val="bg1">
            <a:lumMod val="95000"/>
          </a:schemeClr>
        </a:solidFill>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sz="800"/>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BA217D7-5E5B-4555-AF91-829BD251D271}">
  <sheetPr>
    <tabColor theme="8" tint="-0.249977111117893"/>
  </sheetPr>
  <sheetViews>
    <sheetView zoomScale="7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943E59E-2DE8-48F8-BB68-4F14CAED48CC}">
  <sheetPr>
    <tabColor theme="8" tint="-0.249977111117893"/>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AFBFAB1-AECB-49DB-9A8F-B69F4FA4FDF3}">
  <sheetPr>
    <tabColor theme="8" tint="-0.249977111117893"/>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1</xdr:row>
      <xdr:rowOff>28575</xdr:rowOff>
    </xdr:from>
    <xdr:to>
      <xdr:col>1</xdr:col>
      <xdr:colOff>1064631</xdr:colOff>
      <xdr:row>2</xdr:row>
      <xdr:rowOff>76200</xdr:rowOff>
    </xdr:to>
    <xdr:pic>
      <xdr:nvPicPr>
        <xdr:cNvPr id="2" name="irc_mi" descr="https://d32dlma8s2oaxt.cloudfront.net/getasset/c414b144-6a65-4c4c-9511-791b59310359/">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4144" t="32478" r="4276" b="30497"/>
        <a:stretch/>
      </xdr:blipFill>
      <xdr:spPr bwMode="auto">
        <a:xfrm>
          <a:off x="638176" y="219075"/>
          <a:ext cx="103605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285750</xdr:colOff>
      <xdr:row>1</xdr:row>
      <xdr:rowOff>57150</xdr:rowOff>
    </xdr:from>
    <xdr:to>
      <xdr:col>7</xdr:col>
      <xdr:colOff>1136277</xdr:colOff>
      <xdr:row>2</xdr:row>
      <xdr:rowOff>68392</xdr:rowOff>
    </xdr:to>
    <xdr:pic>
      <xdr:nvPicPr>
        <xdr:cNvPr id="3" name="Picture 2" descr="logo - 420RGB.jpg.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458200" y="247650"/>
          <a:ext cx="850527" cy="201742"/>
        </a:xfrm>
        <a:prstGeom prst="rect">
          <a:avLst/>
        </a:prstGeom>
        <a:noFill/>
        <a:ln w="9525">
          <a:noFill/>
          <a:miter lim="800000"/>
          <a:headEnd/>
          <a:tailEnd/>
        </a:ln>
      </xdr:spPr>
    </xdr:pic>
    <xdr:clientData/>
  </xdr:twoCellAnchor>
  <xdr:twoCellAnchor>
    <xdr:from>
      <xdr:col>5</xdr:col>
      <xdr:colOff>423182</xdr:colOff>
      <xdr:row>18</xdr:row>
      <xdr:rowOff>25172</xdr:rowOff>
    </xdr:from>
    <xdr:to>
      <xdr:col>8</xdr:col>
      <xdr:colOff>299356</xdr:colOff>
      <xdr:row>32</xdr:row>
      <xdr:rowOff>163286</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1</xdr:row>
      <xdr:rowOff>28575</xdr:rowOff>
    </xdr:from>
    <xdr:to>
      <xdr:col>1</xdr:col>
      <xdr:colOff>1064631</xdr:colOff>
      <xdr:row>2</xdr:row>
      <xdr:rowOff>76200</xdr:rowOff>
    </xdr:to>
    <xdr:pic>
      <xdr:nvPicPr>
        <xdr:cNvPr id="2" name="irc_mi" descr="https://d32dlma8s2oaxt.cloudfront.net/getasset/c414b144-6a65-4c4c-9511-791b59310359/">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4144" t="32478" r="4276" b="30497"/>
        <a:stretch/>
      </xdr:blipFill>
      <xdr:spPr bwMode="auto">
        <a:xfrm>
          <a:off x="653416" y="211455"/>
          <a:ext cx="1036055" cy="23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285750</xdr:colOff>
      <xdr:row>1</xdr:row>
      <xdr:rowOff>57150</xdr:rowOff>
    </xdr:from>
    <xdr:to>
      <xdr:col>7</xdr:col>
      <xdr:colOff>1136277</xdr:colOff>
      <xdr:row>2</xdr:row>
      <xdr:rowOff>68392</xdr:rowOff>
    </xdr:to>
    <xdr:pic>
      <xdr:nvPicPr>
        <xdr:cNvPr id="3" name="Picture 2" descr="logo - 420RGB.jpg.jpg">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9193530" y="240030"/>
          <a:ext cx="850527" cy="194122"/>
        </a:xfrm>
        <a:prstGeom prst="rect">
          <a:avLst/>
        </a:prstGeom>
        <a:noFill/>
        <a:ln w="9525">
          <a:noFill/>
          <a:miter lim="800000"/>
          <a:headEnd/>
          <a:tailEnd/>
        </a:ln>
      </xdr:spPr>
    </xdr:pic>
    <xdr:clientData/>
  </xdr:twoCellAnchor>
  <xdr:twoCellAnchor>
    <xdr:from>
      <xdr:col>5</xdr:col>
      <xdr:colOff>423182</xdr:colOff>
      <xdr:row>18</xdr:row>
      <xdr:rowOff>25172</xdr:rowOff>
    </xdr:from>
    <xdr:to>
      <xdr:col>8</xdr:col>
      <xdr:colOff>299356</xdr:colOff>
      <xdr:row>32</xdr:row>
      <xdr:rowOff>163286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80071" cy="6041571"/>
    <xdr:graphicFrame macro="">
      <xdr:nvGraphicFramePr>
        <xdr:cNvPr id="2" name="Chart 1">
          <a:extLst>
            <a:ext uri="{FF2B5EF4-FFF2-40B4-BE49-F238E27FC236}">
              <a16:creationId xmlns:a16="http://schemas.microsoft.com/office/drawing/2014/main" id="{CDF88A3A-DD6C-9E79-F576-84A5EF94B8D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80071" cy="6041571"/>
    <xdr:graphicFrame macro="">
      <xdr:nvGraphicFramePr>
        <xdr:cNvPr id="2" name="Chart 1">
          <a:extLst>
            <a:ext uri="{FF2B5EF4-FFF2-40B4-BE49-F238E27FC236}">
              <a16:creationId xmlns:a16="http://schemas.microsoft.com/office/drawing/2014/main" id="{856D2B5F-6165-E903-FDE2-FFAF42D4918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86240" cy="6045200"/>
    <xdr:graphicFrame macro="">
      <xdr:nvGraphicFramePr>
        <xdr:cNvPr id="2" name="Chart 1">
          <a:extLst>
            <a:ext uri="{FF2B5EF4-FFF2-40B4-BE49-F238E27FC236}">
              <a16:creationId xmlns:a16="http://schemas.microsoft.com/office/drawing/2014/main" id="{43D0D263-98BD-594A-D896-9A8126AA1D5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Y30"/>
  <sheetViews>
    <sheetView showGridLines="0" view="pageBreakPreview" zoomScale="60" zoomScaleNormal="80" workbookViewId="0">
      <selection activeCell="B19" sqref="B19:K19"/>
    </sheetView>
  </sheetViews>
  <sheetFormatPr defaultColWidth="9.109375" defaultRowHeight="14.4" x14ac:dyDescent="0.3"/>
  <cols>
    <col min="1" max="1" width="9.109375" style="2"/>
    <col min="2" max="2" width="32.44140625" style="2" customWidth="1"/>
    <col min="3" max="8" width="17.5546875" style="2" customWidth="1"/>
    <col min="9" max="12" width="12.109375" style="2" customWidth="1"/>
    <col min="13" max="13" width="1.5546875" style="2" customWidth="1"/>
    <col min="14" max="16384" width="9.109375" style="2"/>
  </cols>
  <sheetData>
    <row r="2" spans="2:25" x14ac:dyDescent="0.3">
      <c r="B2" s="477" t="s">
        <v>35</v>
      </c>
      <c r="C2" s="478"/>
      <c r="D2" s="478"/>
      <c r="E2" s="478"/>
      <c r="F2" s="478"/>
      <c r="G2" s="478"/>
      <c r="H2" s="479"/>
      <c r="I2" s="470" t="s">
        <v>32</v>
      </c>
      <c r="J2" s="471"/>
      <c r="K2" s="471"/>
      <c r="L2" s="471"/>
      <c r="N2" s="35">
        <f>31/550</f>
        <v>5.6363636363636366E-2</v>
      </c>
    </row>
    <row r="3" spans="2:25" x14ac:dyDescent="0.3">
      <c r="B3" s="480"/>
      <c r="C3" s="481"/>
      <c r="D3" s="481"/>
      <c r="E3" s="481"/>
      <c r="F3" s="481"/>
      <c r="G3" s="481"/>
      <c r="H3" s="482"/>
      <c r="I3" s="470"/>
      <c r="J3" s="471"/>
      <c r="K3" s="471"/>
      <c r="L3" s="471"/>
      <c r="S3" s="2">
        <f>X3+U3</f>
        <v>529</v>
      </c>
      <c r="U3" s="2">
        <f>V3*12</f>
        <v>528</v>
      </c>
      <c r="V3" s="2">
        <v>44</v>
      </c>
      <c r="X3" s="2">
        <v>1</v>
      </c>
    </row>
    <row r="4" spans="2:25" s="3" customFormat="1" ht="48.6" customHeight="1" x14ac:dyDescent="0.3">
      <c r="B4" s="4" t="s">
        <v>0</v>
      </c>
      <c r="C4" s="5" t="s">
        <v>25</v>
      </c>
      <c r="D4" s="5" t="s">
        <v>1</v>
      </c>
      <c r="E4" s="5" t="s">
        <v>2</v>
      </c>
      <c r="F4" s="5" t="str">
        <f>"Productivity Target Hours ("&amp;E21*100&amp;"%)"</f>
        <v>Productivity Target Hours (70%)</v>
      </c>
      <c r="G4" s="5" t="s">
        <v>4</v>
      </c>
      <c r="H4" s="5" t="s">
        <v>3</v>
      </c>
      <c r="I4" s="24" t="str">
        <f>E4&amp;" F2F"</f>
        <v>Total Hours for Referrals F2F</v>
      </c>
      <c r="J4" s="24" t="str">
        <f>E4&amp;" Admin"</f>
        <v>Total Hours for Referrals Admin</v>
      </c>
      <c r="K4" s="24" t="str">
        <f>F4</f>
        <v>Productivity Target Hours (70%)</v>
      </c>
      <c r="L4" s="24" t="str">
        <f>RIGHT(G4,24)</f>
        <v>A/L, Sickness &amp; Training</v>
      </c>
      <c r="N4"/>
      <c r="O4"/>
      <c r="P4"/>
      <c r="Q4"/>
      <c r="R4"/>
      <c r="S4"/>
    </row>
    <row r="5" spans="2:25" s="3" customFormat="1" ht="18" customHeight="1" x14ac:dyDescent="0.3">
      <c r="B5" s="22" t="s">
        <v>33</v>
      </c>
      <c r="C5" s="30">
        <f>S3</f>
        <v>529</v>
      </c>
      <c r="D5" s="31" t="e">
        <f>VLOOKUP($B5,#REF!,10,FALSE)/60</f>
        <v>#REF!</v>
      </c>
      <c r="E5" s="32" t="e">
        <f t="shared" ref="E5:E12" si="0">D5*C5</f>
        <v>#REF!</v>
      </c>
      <c r="F5" s="33" t="e">
        <f t="shared" ref="F5:F12" si="1">E5/$E$21</f>
        <v>#REF!</v>
      </c>
      <c r="G5" s="33" t="e">
        <f t="shared" ref="G5:G12" si="2">F5/$E$30</f>
        <v>#REF!</v>
      </c>
      <c r="H5" s="31" t="e">
        <f>G5/37.5/52</f>
        <v>#REF!</v>
      </c>
      <c r="I5" s="33" t="e">
        <f>#REF!*C5</f>
        <v>#REF!</v>
      </c>
      <c r="J5" s="33" t="e">
        <f t="shared" ref="J5:J14" si="3">E5-I5</f>
        <v>#REF!</v>
      </c>
      <c r="K5" s="33" t="e">
        <f t="shared" ref="K5:L12" si="4">F5-E5</f>
        <v>#REF!</v>
      </c>
      <c r="L5" s="33" t="e">
        <f t="shared" si="4"/>
        <v>#REF!</v>
      </c>
      <c r="N5"/>
      <c r="O5">
        <v>550</v>
      </c>
      <c r="P5"/>
      <c r="Q5"/>
      <c r="R5"/>
      <c r="S5"/>
    </row>
    <row r="6" spans="2:25" s="3" customFormat="1" ht="18" customHeight="1" x14ac:dyDescent="0.3">
      <c r="B6" s="22" t="s">
        <v>26</v>
      </c>
      <c r="C6" s="30">
        <f>INT($C$5*S6)</f>
        <v>364</v>
      </c>
      <c r="D6" s="31" t="e">
        <f>VLOOKUP($B6,#REF!,10,FALSE)/60</f>
        <v>#REF!</v>
      </c>
      <c r="E6" s="32" t="e">
        <f t="shared" si="0"/>
        <v>#REF!</v>
      </c>
      <c r="F6" s="33" t="e">
        <f t="shared" si="1"/>
        <v>#REF!</v>
      </c>
      <c r="G6" s="33" t="e">
        <f t="shared" si="2"/>
        <v>#REF!</v>
      </c>
      <c r="H6" s="31" t="e">
        <f t="shared" ref="H6:H12" si="5">G6/37.5/52</f>
        <v>#REF!</v>
      </c>
      <c r="I6" s="33" t="e">
        <f>#REF!*C6</f>
        <v>#REF!</v>
      </c>
      <c r="J6" s="33" t="e">
        <f t="shared" si="3"/>
        <v>#REF!</v>
      </c>
      <c r="K6" s="33" t="e">
        <f t="shared" si="4"/>
        <v>#REF!</v>
      </c>
      <c r="L6" s="33" t="e">
        <f t="shared" si="4"/>
        <v>#REF!</v>
      </c>
      <c r="N6"/>
      <c r="O6">
        <v>380</v>
      </c>
      <c r="P6">
        <f>C6/$C$5</f>
        <v>0.68809073724007563</v>
      </c>
      <c r="Q6"/>
      <c r="R6"/>
      <c r="S6">
        <v>0.68924302788844627</v>
      </c>
      <c r="T6" s="3">
        <f>INT($S$3*S6)</f>
        <v>364</v>
      </c>
    </row>
    <row r="7" spans="2:25" s="3" customFormat="1" ht="18" customHeight="1" x14ac:dyDescent="0.3">
      <c r="B7" s="22" t="s">
        <v>28</v>
      </c>
      <c r="C7" s="30">
        <f t="shared" ref="C7:C14" si="6">INT($C$5*S7)</f>
        <v>177</v>
      </c>
      <c r="D7" s="31" t="e">
        <f>VLOOKUP($B7,#REF!,10,FALSE)/60</f>
        <v>#REF!</v>
      </c>
      <c r="E7" s="32" t="e">
        <f t="shared" si="0"/>
        <v>#REF!</v>
      </c>
      <c r="F7" s="33" t="e">
        <f t="shared" si="1"/>
        <v>#REF!</v>
      </c>
      <c r="G7" s="33" t="e">
        <f t="shared" si="2"/>
        <v>#REF!</v>
      </c>
      <c r="H7" s="31" t="e">
        <f t="shared" si="5"/>
        <v>#REF!</v>
      </c>
      <c r="I7" s="33" t="e">
        <f>#REF!*C7</f>
        <v>#REF!</v>
      </c>
      <c r="J7" s="33" t="e">
        <f t="shared" si="3"/>
        <v>#REF!</v>
      </c>
      <c r="K7" s="33" t="e">
        <f t="shared" si="4"/>
        <v>#REF!</v>
      </c>
      <c r="L7" s="33" t="e">
        <f t="shared" si="4"/>
        <v>#REF!</v>
      </c>
      <c r="N7"/>
      <c r="O7">
        <v>184.1</v>
      </c>
      <c r="P7">
        <f t="shared" ref="P7:P14" si="7">C7/$C$5</f>
        <v>0.33459357277882795</v>
      </c>
      <c r="Q7"/>
      <c r="R7"/>
      <c r="S7">
        <v>0.33466135458167329</v>
      </c>
      <c r="T7" s="3">
        <f t="shared" ref="T7:T14" si="8">INT($S$3*S7)</f>
        <v>177</v>
      </c>
    </row>
    <row r="8" spans="2:25" s="3" customFormat="1" ht="18" customHeight="1" x14ac:dyDescent="0.3">
      <c r="B8" s="22" t="s">
        <v>29</v>
      </c>
      <c r="C8" s="30">
        <f t="shared" si="6"/>
        <v>75</v>
      </c>
      <c r="D8" s="31" t="e">
        <f>VLOOKUP($B8,#REF!,10,FALSE)/60</f>
        <v>#REF!</v>
      </c>
      <c r="E8" s="32" t="e">
        <f t="shared" si="0"/>
        <v>#REF!</v>
      </c>
      <c r="F8" s="33" t="e">
        <f t="shared" si="1"/>
        <v>#REF!</v>
      </c>
      <c r="G8" s="33" t="e">
        <f t="shared" si="2"/>
        <v>#REF!</v>
      </c>
      <c r="H8" s="34" t="e">
        <f t="shared" si="5"/>
        <v>#REF!</v>
      </c>
      <c r="I8" s="33" t="e">
        <f>#REF!*C8</f>
        <v>#REF!</v>
      </c>
      <c r="J8" s="33" t="e">
        <f t="shared" si="3"/>
        <v>#REF!</v>
      </c>
      <c r="K8" s="33" t="e">
        <f t="shared" si="4"/>
        <v>#REF!</v>
      </c>
      <c r="L8" s="33" t="e">
        <f t="shared" si="4"/>
        <v>#REF!</v>
      </c>
      <c r="N8"/>
      <c r="O8">
        <v>78.899999999999991</v>
      </c>
      <c r="P8">
        <f t="shared" si="7"/>
        <v>0.14177693761814744</v>
      </c>
      <c r="Q8"/>
      <c r="R8"/>
      <c r="S8">
        <v>0.14342629482071714</v>
      </c>
      <c r="T8" s="3">
        <f t="shared" si="8"/>
        <v>75</v>
      </c>
    </row>
    <row r="9" spans="2:25" s="3" customFormat="1" ht="18" customHeight="1" x14ac:dyDescent="0.3">
      <c r="B9" s="22" t="s">
        <v>27</v>
      </c>
      <c r="C9" s="30">
        <f t="shared" si="6"/>
        <v>10</v>
      </c>
      <c r="D9" s="31" t="e">
        <f>VLOOKUP($B9,#REF!,10,FALSE)/60</f>
        <v>#REF!</v>
      </c>
      <c r="E9" s="32" t="e">
        <f t="shared" si="0"/>
        <v>#REF!</v>
      </c>
      <c r="F9" s="33" t="e">
        <f t="shared" si="1"/>
        <v>#REF!</v>
      </c>
      <c r="G9" s="33" t="e">
        <f t="shared" si="2"/>
        <v>#REF!</v>
      </c>
      <c r="H9" s="31" t="e">
        <f t="shared" si="5"/>
        <v>#REF!</v>
      </c>
      <c r="I9" s="33" t="e">
        <f>#REF!*C9</f>
        <v>#REF!</v>
      </c>
      <c r="J9" s="33" t="e">
        <f t="shared" si="3"/>
        <v>#REF!</v>
      </c>
      <c r="K9" s="33" t="e">
        <f t="shared" si="4"/>
        <v>#REF!</v>
      </c>
      <c r="L9" s="33" t="e">
        <f t="shared" si="4"/>
        <v>#REF!</v>
      </c>
      <c r="N9"/>
      <c r="O9">
        <v>12</v>
      </c>
      <c r="P9">
        <f t="shared" si="7"/>
        <v>1.890359168241966E-2</v>
      </c>
      <c r="Q9"/>
      <c r="R9"/>
      <c r="S9">
        <v>1.9920318725099601E-2</v>
      </c>
      <c r="T9" s="3">
        <f t="shared" si="8"/>
        <v>10</v>
      </c>
    </row>
    <row r="10" spans="2:25" s="3" customFormat="1" ht="18" customHeight="1" x14ac:dyDescent="0.3">
      <c r="B10" s="22"/>
      <c r="C10" s="30"/>
      <c r="D10" s="31"/>
      <c r="E10" s="32"/>
      <c r="F10" s="33"/>
      <c r="G10" s="33"/>
      <c r="H10" s="31"/>
      <c r="I10" s="33"/>
      <c r="J10" s="33"/>
      <c r="K10" s="33"/>
      <c r="L10" s="33"/>
      <c r="N10"/>
      <c r="O10"/>
      <c r="P10">
        <f t="shared" si="7"/>
        <v>0</v>
      </c>
      <c r="Q10"/>
      <c r="R10"/>
      <c r="S10">
        <v>0</v>
      </c>
      <c r="T10" s="3">
        <f t="shared" si="8"/>
        <v>0</v>
      </c>
      <c r="Y10" s="3">
        <f>349-266</f>
        <v>83</v>
      </c>
    </row>
    <row r="11" spans="2:25" s="3" customFormat="1" ht="18" customHeight="1" x14ac:dyDescent="0.3">
      <c r="B11" s="22" t="s">
        <v>34</v>
      </c>
      <c r="C11" s="30">
        <f t="shared" si="6"/>
        <v>27</v>
      </c>
      <c r="D11" s="31" t="e">
        <f>VLOOKUP($B11,#REF!,10,FALSE)/60</f>
        <v>#REF!</v>
      </c>
      <c r="E11" s="32" t="e">
        <f t="shared" si="0"/>
        <v>#REF!</v>
      </c>
      <c r="F11" s="33" t="e">
        <f t="shared" si="1"/>
        <v>#REF!</v>
      </c>
      <c r="G11" s="33" t="e">
        <f t="shared" si="2"/>
        <v>#REF!</v>
      </c>
      <c r="H11" s="31" t="e">
        <f t="shared" si="5"/>
        <v>#REF!</v>
      </c>
      <c r="I11" s="33" t="e">
        <f>#REF!*C11</f>
        <v>#REF!</v>
      </c>
      <c r="J11" s="33" t="e">
        <f t="shared" si="3"/>
        <v>#REF!</v>
      </c>
      <c r="K11" s="33" t="e">
        <f t="shared" si="4"/>
        <v>#REF!</v>
      </c>
      <c r="L11" s="33" t="e">
        <f t="shared" si="4"/>
        <v>#REF!</v>
      </c>
      <c r="N11"/>
      <c r="O11">
        <v>30</v>
      </c>
      <c r="P11">
        <f t="shared" si="7"/>
        <v>5.1039697542533083E-2</v>
      </c>
      <c r="Q11"/>
      <c r="R11"/>
      <c r="S11">
        <v>5.1792828685258967E-2</v>
      </c>
      <c r="T11" s="3">
        <f t="shared" si="8"/>
        <v>27</v>
      </c>
    </row>
    <row r="12" spans="2:25" s="3" customFormat="1" ht="18" customHeight="1" x14ac:dyDescent="0.3">
      <c r="B12" s="22" t="s">
        <v>30</v>
      </c>
      <c r="C12" s="30">
        <f t="shared" si="6"/>
        <v>46</v>
      </c>
      <c r="D12" s="31" t="e">
        <f>VLOOKUP($B12,#REF!,10,FALSE)/60</f>
        <v>#REF!</v>
      </c>
      <c r="E12" s="32" t="e">
        <f t="shared" si="0"/>
        <v>#REF!</v>
      </c>
      <c r="F12" s="33" t="e">
        <f t="shared" si="1"/>
        <v>#REF!</v>
      </c>
      <c r="G12" s="33" t="e">
        <f t="shared" si="2"/>
        <v>#REF!</v>
      </c>
      <c r="H12" s="34" t="e">
        <f t="shared" si="5"/>
        <v>#REF!</v>
      </c>
      <c r="I12" s="33" t="e">
        <f>#REF!*C12</f>
        <v>#REF!</v>
      </c>
      <c r="J12" s="33" t="e">
        <f t="shared" si="3"/>
        <v>#REF!</v>
      </c>
      <c r="K12" s="33" t="e">
        <f t="shared" si="4"/>
        <v>#REF!</v>
      </c>
      <c r="L12" s="33" t="e">
        <f t="shared" si="4"/>
        <v>#REF!</v>
      </c>
      <c r="N12"/>
      <c r="O12">
        <v>50</v>
      </c>
      <c r="P12">
        <f t="shared" si="7"/>
        <v>8.6956521739130432E-2</v>
      </c>
      <c r="Q12"/>
      <c r="R12"/>
      <c r="S12">
        <v>8.7649402390438252E-2</v>
      </c>
      <c r="T12" s="3">
        <f t="shared" si="8"/>
        <v>46</v>
      </c>
    </row>
    <row r="13" spans="2:25" s="3" customFormat="1" ht="18" customHeight="1" x14ac:dyDescent="0.3">
      <c r="B13" s="22"/>
      <c r="C13" s="30"/>
      <c r="D13" s="31"/>
      <c r="E13" s="32"/>
      <c r="F13" s="33"/>
      <c r="G13" s="33"/>
      <c r="H13" s="31"/>
      <c r="I13" s="33"/>
      <c r="J13" s="33"/>
      <c r="K13" s="33"/>
      <c r="L13" s="33"/>
      <c r="N13"/>
      <c r="O13"/>
      <c r="P13">
        <f t="shared" si="7"/>
        <v>0</v>
      </c>
      <c r="Q13"/>
      <c r="R13"/>
      <c r="S13">
        <v>0</v>
      </c>
      <c r="T13" s="3">
        <f t="shared" si="8"/>
        <v>0</v>
      </c>
    </row>
    <row r="14" spans="2:25" s="3" customFormat="1" ht="18" customHeight="1" x14ac:dyDescent="0.3">
      <c r="B14" s="22" t="s">
        <v>31</v>
      </c>
      <c r="C14" s="30">
        <f t="shared" si="6"/>
        <v>21</v>
      </c>
      <c r="D14" s="31" t="e">
        <f>VLOOKUP($B14,#REF!,10,FALSE)/60</f>
        <v>#REF!</v>
      </c>
      <c r="E14" s="32" t="e">
        <f t="shared" ref="E14" si="9">D14*C14</f>
        <v>#REF!</v>
      </c>
      <c r="F14" s="33" t="e">
        <f t="shared" ref="F14" si="10">E14/$E$21</f>
        <v>#REF!</v>
      </c>
      <c r="G14" s="33" t="e">
        <f t="shared" ref="G14" si="11">F14/$E$30</f>
        <v>#REF!</v>
      </c>
      <c r="H14" s="31" t="e">
        <f t="shared" ref="H14" si="12">G14/37.5/52</f>
        <v>#REF!</v>
      </c>
      <c r="I14" s="33" t="e">
        <f>#REF!*C14</f>
        <v>#REF!</v>
      </c>
      <c r="J14" s="33" t="e">
        <f t="shared" si="3"/>
        <v>#REF!</v>
      </c>
      <c r="K14" s="33" t="e">
        <f t="shared" ref="K14" si="13">F14-E14</f>
        <v>#REF!</v>
      </c>
      <c r="L14" s="33" t="e">
        <f t="shared" ref="L14" si="14">G14-F14</f>
        <v>#REF!</v>
      </c>
      <c r="N14"/>
      <c r="O14">
        <v>24</v>
      </c>
      <c r="P14">
        <f t="shared" si="7"/>
        <v>3.9697542533081283E-2</v>
      </c>
      <c r="Q14"/>
      <c r="R14"/>
      <c r="S14">
        <v>3.9840637450199202E-2</v>
      </c>
      <c r="T14" s="3">
        <f t="shared" si="8"/>
        <v>21</v>
      </c>
    </row>
    <row r="15" spans="2:25" s="3" customFormat="1" ht="18" customHeight="1" x14ac:dyDescent="0.3">
      <c r="B15" s="22"/>
      <c r="C15" s="30"/>
      <c r="D15" s="31"/>
      <c r="E15" s="32"/>
      <c r="F15" s="33"/>
      <c r="G15" s="33"/>
      <c r="H15" s="31"/>
      <c r="I15" s="33"/>
      <c r="J15" s="33"/>
      <c r="K15" s="33"/>
      <c r="L15" s="33"/>
      <c r="N15"/>
      <c r="O15"/>
      <c r="P15"/>
      <c r="Q15"/>
      <c r="R15"/>
      <c r="S15">
        <v>0</v>
      </c>
    </row>
    <row r="16" spans="2:25" s="3" customFormat="1" ht="18" customHeight="1" x14ac:dyDescent="0.3">
      <c r="B16" s="22"/>
      <c r="C16" s="30"/>
      <c r="D16" s="31"/>
      <c r="E16" s="32"/>
      <c r="F16" s="33"/>
      <c r="G16" s="33"/>
      <c r="H16" s="31"/>
      <c r="I16" s="33"/>
      <c r="J16" s="33"/>
      <c r="K16" s="33"/>
      <c r="L16" s="33"/>
      <c r="N16"/>
      <c r="O16"/>
      <c r="P16"/>
      <c r="Q16"/>
      <c r="R16"/>
      <c r="S16"/>
    </row>
    <row r="17" spans="2:19" s="3" customFormat="1" ht="17.25" customHeight="1" x14ac:dyDescent="0.3">
      <c r="B17" s="26" t="s">
        <v>5</v>
      </c>
      <c r="C17" s="27">
        <f>SUM(C5:C16)</f>
        <v>1249</v>
      </c>
      <c r="D17" s="28"/>
      <c r="E17" s="27" t="e">
        <f>SUM(E5:E16)</f>
        <v>#REF!</v>
      </c>
      <c r="F17" s="27" t="e">
        <f>SUM(F5:F16)</f>
        <v>#REF!</v>
      </c>
      <c r="G17" s="27" t="e">
        <f>SUM(G5:G16)</f>
        <v>#REF!</v>
      </c>
      <c r="H17" s="29" t="e">
        <f>SUM(H5:H16)</f>
        <v>#REF!</v>
      </c>
      <c r="K17" s="23"/>
      <c r="N17"/>
      <c r="O17"/>
      <c r="P17"/>
      <c r="Q17"/>
      <c r="R17"/>
      <c r="S17"/>
    </row>
    <row r="20" spans="2:19" x14ac:dyDescent="0.3">
      <c r="B20" s="18" t="s">
        <v>22</v>
      </c>
      <c r="C20" s="483" t="s">
        <v>23</v>
      </c>
      <c r="D20" s="483"/>
      <c r="E20" s="18" t="s">
        <v>24</v>
      </c>
    </row>
    <row r="21" spans="2:19" ht="42" customHeight="1" x14ac:dyDescent="0.3">
      <c r="B21" s="7" t="s">
        <v>6</v>
      </c>
      <c r="C21" s="473" t="s">
        <v>7</v>
      </c>
      <c r="D21" s="473"/>
      <c r="E21" s="16">
        <v>0.7</v>
      </c>
    </row>
    <row r="22" spans="2:19" ht="32.25" customHeight="1" x14ac:dyDescent="0.3">
      <c r="B22" s="8" t="s">
        <v>9</v>
      </c>
      <c r="C22" s="484" t="s">
        <v>8</v>
      </c>
      <c r="D22" s="484"/>
      <c r="E22" s="17">
        <v>3</v>
      </c>
    </row>
    <row r="24" spans="2:19" ht="27.75" customHeight="1" x14ac:dyDescent="0.3">
      <c r="B24" s="9" t="s">
        <v>10</v>
      </c>
      <c r="C24" s="473" t="s">
        <v>14</v>
      </c>
      <c r="D24" s="473"/>
      <c r="E24" s="13">
        <v>32</v>
      </c>
    </row>
    <row r="25" spans="2:19" ht="27.75" customHeight="1" x14ac:dyDescent="0.3">
      <c r="B25" s="10" t="s">
        <v>11</v>
      </c>
      <c r="C25" s="474" t="s">
        <v>15</v>
      </c>
      <c r="D25" s="474"/>
      <c r="E25" s="14">
        <v>10</v>
      </c>
    </row>
    <row r="26" spans="2:19" ht="27.75" customHeight="1" x14ac:dyDescent="0.3">
      <c r="B26" s="11" t="s">
        <v>12</v>
      </c>
      <c r="C26" s="472" t="s">
        <v>17</v>
      </c>
      <c r="D26" s="472"/>
      <c r="E26" s="15">
        <v>0.04</v>
      </c>
    </row>
    <row r="28" spans="2:19" ht="28.8" x14ac:dyDescent="0.3">
      <c r="B28" s="7" t="s">
        <v>13</v>
      </c>
      <c r="C28" s="473" t="s">
        <v>19</v>
      </c>
      <c r="D28" s="473"/>
      <c r="E28" s="20">
        <f>52*5</f>
        <v>260</v>
      </c>
    </row>
    <row r="29" spans="2:19" ht="28.8" x14ac:dyDescent="0.3">
      <c r="B29" s="12" t="s">
        <v>16</v>
      </c>
      <c r="C29" s="474" t="s">
        <v>20</v>
      </c>
      <c r="D29" s="474"/>
      <c r="E29" s="21">
        <f>E28-(E28*E26)-E24-E25</f>
        <v>207.6</v>
      </c>
    </row>
    <row r="30" spans="2:19" ht="36.6" customHeight="1" x14ac:dyDescent="0.3">
      <c r="B30" s="8" t="s">
        <v>18</v>
      </c>
      <c r="C30" s="475" t="s">
        <v>21</v>
      </c>
      <c r="D30" s="476"/>
      <c r="E30" s="19">
        <f>E29/E28</f>
        <v>0.79846153846153844</v>
      </c>
    </row>
  </sheetData>
  <mergeCells count="11">
    <mergeCell ref="I2:L3"/>
    <mergeCell ref="C26:D26"/>
    <mergeCell ref="C28:D28"/>
    <mergeCell ref="C29:D29"/>
    <mergeCell ref="C30:D30"/>
    <mergeCell ref="B2:H3"/>
    <mergeCell ref="C20:D20"/>
    <mergeCell ref="C21:D21"/>
    <mergeCell ref="C22:D22"/>
    <mergeCell ref="C24:D24"/>
    <mergeCell ref="C25:D25"/>
  </mergeCells>
  <pageMargins left="0.7" right="0.7" top="0.75" bottom="0.75" header="0.3" footer="0.3"/>
  <pageSetup paperSize="8" scale="92"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E0CA2-3E42-4D7A-99DD-D1A366C58474}">
  <sheetPr>
    <tabColor theme="9"/>
  </sheetPr>
  <dimension ref="B5:AK23"/>
  <sheetViews>
    <sheetView topLeftCell="A5" workbookViewId="0">
      <selection activeCell="F9" sqref="F9"/>
    </sheetView>
  </sheetViews>
  <sheetFormatPr defaultRowHeight="14.4" x14ac:dyDescent="0.3"/>
  <cols>
    <col min="2" max="2" width="10.33203125" customWidth="1"/>
    <col min="3" max="18" width="4.77734375" style="59" customWidth="1"/>
  </cols>
  <sheetData>
    <row r="5" spans="2:37" x14ac:dyDescent="0.3">
      <c r="I5" s="59" t="s">
        <v>352</v>
      </c>
    </row>
    <row r="6" spans="2:37" x14ac:dyDescent="0.3">
      <c r="I6" s="468"/>
    </row>
    <row r="7" spans="2:37" ht="43.2" customHeight="1" x14ac:dyDescent="0.3">
      <c r="C7" s="465" t="str">
        <f>'Staffing Variables'!$D$24</f>
        <v>staff type 1</v>
      </c>
      <c r="D7" s="465" t="str">
        <f>'Staffing Variables'!$E$24</f>
        <v>staff type 2</v>
      </c>
      <c r="E7" s="465" t="str">
        <f>'Staffing Variables'!$F$24</f>
        <v>staff type 3</v>
      </c>
      <c r="F7" s="465" t="str">
        <f>'Staffing Variables'!$G$24</f>
        <v>staff type 4</v>
      </c>
      <c r="G7" s="465" t="str">
        <f>'Staffing Variables'!$H$24</f>
        <v>staff type 5</v>
      </c>
      <c r="H7" s="465" t="str">
        <f>'Staffing Variables'!$I$24</f>
        <v>staff type 6</v>
      </c>
      <c r="I7" s="465" t="str">
        <f>'Staffing Variables'!$J$24</f>
        <v>staff type 7</v>
      </c>
      <c r="J7" s="465" t="str">
        <f>'Staffing Variables'!$K$24</f>
        <v>staff type 8</v>
      </c>
      <c r="K7" s="465" t="str">
        <f>'Staffing Variables'!$L$24</f>
        <v>staff type 9</v>
      </c>
      <c r="L7" s="465" t="str">
        <f>'Staffing Variables'!$M$24</f>
        <v>staff type 10</v>
      </c>
      <c r="M7" s="465" t="str">
        <f>'Staffing Variables'!$N$24</f>
        <v>staff type 11</v>
      </c>
      <c r="N7" s="465" t="str">
        <f>'Staffing Variables'!$O$24</f>
        <v>staff type 12</v>
      </c>
      <c r="O7" s="465" t="str">
        <f>'Staffing Variables'!$P$24</f>
        <v>staff type 13</v>
      </c>
      <c r="P7" s="465" t="str">
        <f>'Staffing Variables'!$Q$24</f>
        <v>staff type 14</v>
      </c>
      <c r="Q7" s="465" t="str">
        <f>'Staffing Variables'!$R$24</f>
        <v>staff type 15</v>
      </c>
      <c r="R7" s="465" t="str">
        <f>'Staffing Variables'!$S$24</f>
        <v>staff type 16</v>
      </c>
      <c r="U7" s="508" t="s">
        <v>353</v>
      </c>
      <c r="V7" s="508"/>
      <c r="W7" s="508"/>
      <c r="X7" s="508"/>
      <c r="Y7" s="508"/>
      <c r="Z7" s="508"/>
      <c r="AA7" s="469"/>
      <c r="AB7" s="469"/>
      <c r="AC7" s="469"/>
      <c r="AD7" s="469"/>
      <c r="AE7" s="469"/>
      <c r="AF7" s="469"/>
      <c r="AG7" s="469"/>
      <c r="AH7" s="469"/>
      <c r="AI7" s="469"/>
      <c r="AJ7" s="469"/>
      <c r="AK7" s="469"/>
    </row>
    <row r="8" spans="2:37" x14ac:dyDescent="0.3">
      <c r="B8" s="119" t="str">
        <f>'Staffing Variables'!$D$24</f>
        <v>staff type 1</v>
      </c>
      <c r="C8" s="467"/>
      <c r="D8" s="466"/>
      <c r="E8" s="466"/>
      <c r="F8" s="466"/>
      <c r="G8" s="466"/>
      <c r="H8" s="466"/>
      <c r="I8" s="466"/>
      <c r="J8" s="466"/>
      <c r="K8" s="466"/>
      <c r="L8" s="466"/>
      <c r="M8" s="466"/>
      <c r="N8" s="466"/>
      <c r="O8" s="466"/>
      <c r="P8" s="466"/>
      <c r="Q8" s="466"/>
      <c r="R8" s="466"/>
      <c r="U8" s="508"/>
      <c r="V8" s="508"/>
      <c r="W8" s="508"/>
      <c r="X8" s="508"/>
      <c r="Y8" s="508"/>
      <c r="Z8" s="508"/>
      <c r="AA8" s="469"/>
      <c r="AB8" s="469"/>
      <c r="AC8" s="469"/>
      <c r="AD8" s="469"/>
      <c r="AE8" s="469"/>
      <c r="AF8" s="469"/>
      <c r="AG8" s="469"/>
      <c r="AH8" s="469"/>
      <c r="AI8" s="469"/>
      <c r="AJ8" s="469"/>
      <c r="AK8" s="469"/>
    </row>
    <row r="9" spans="2:37" x14ac:dyDescent="0.3">
      <c r="B9" s="119" t="str">
        <f>'Staffing Variables'!$E$24</f>
        <v>staff type 2</v>
      </c>
      <c r="C9" s="466"/>
      <c r="D9" s="467"/>
      <c r="E9" s="466"/>
      <c r="F9" s="466"/>
      <c r="G9" s="466"/>
      <c r="H9" s="466"/>
      <c r="I9" s="466"/>
      <c r="J9" s="466"/>
      <c r="K9" s="466"/>
      <c r="L9" s="466"/>
      <c r="M9" s="466"/>
      <c r="N9" s="466"/>
      <c r="O9" s="466"/>
      <c r="P9" s="466"/>
      <c r="Q9" s="466"/>
      <c r="R9" s="466"/>
      <c r="U9" s="508"/>
      <c r="V9" s="508"/>
      <c r="W9" s="508"/>
      <c r="X9" s="508"/>
      <c r="Y9" s="508"/>
      <c r="Z9" s="508"/>
      <c r="AA9" s="469"/>
      <c r="AB9" s="469"/>
      <c r="AC9" s="469"/>
      <c r="AD9" s="469"/>
      <c r="AE9" s="469"/>
      <c r="AF9" s="469"/>
      <c r="AG9" s="469"/>
      <c r="AH9" s="469"/>
      <c r="AI9" s="469"/>
      <c r="AJ9" s="469"/>
      <c r="AK9" s="469"/>
    </row>
    <row r="10" spans="2:37" x14ac:dyDescent="0.3">
      <c r="B10" s="119" t="str">
        <f>'Staffing Variables'!$F$24</f>
        <v>staff type 3</v>
      </c>
      <c r="C10" s="466"/>
      <c r="D10" s="466"/>
      <c r="E10" s="467"/>
      <c r="F10" s="466"/>
      <c r="G10" s="466"/>
      <c r="H10" s="466"/>
      <c r="I10" s="466"/>
      <c r="J10" s="466"/>
      <c r="K10" s="466"/>
      <c r="L10" s="466"/>
      <c r="M10" s="466"/>
      <c r="N10" s="466"/>
      <c r="O10" s="466"/>
      <c r="P10" s="466"/>
      <c r="Q10" s="466"/>
      <c r="R10" s="466"/>
      <c r="U10" s="508"/>
      <c r="V10" s="508"/>
      <c r="W10" s="508"/>
      <c r="X10" s="508"/>
      <c r="Y10" s="508"/>
      <c r="Z10" s="508"/>
      <c r="AA10" s="469"/>
      <c r="AB10" s="469"/>
      <c r="AC10" s="469"/>
      <c r="AD10" s="469"/>
      <c r="AE10" s="469"/>
      <c r="AF10" s="469"/>
      <c r="AG10" s="469"/>
      <c r="AH10" s="469"/>
      <c r="AI10" s="469"/>
      <c r="AJ10" s="469"/>
      <c r="AK10" s="469"/>
    </row>
    <row r="11" spans="2:37" x14ac:dyDescent="0.3">
      <c r="B11" s="119" t="str">
        <f>'Staffing Variables'!$G$24</f>
        <v>staff type 4</v>
      </c>
      <c r="C11" s="466"/>
      <c r="D11" s="466"/>
      <c r="E11" s="466"/>
      <c r="F11" s="467"/>
      <c r="G11" s="466"/>
      <c r="H11" s="466"/>
      <c r="I11" s="466"/>
      <c r="J11" s="466"/>
      <c r="K11" s="466"/>
      <c r="L11" s="466"/>
      <c r="M11" s="466"/>
      <c r="N11" s="466"/>
      <c r="O11" s="466"/>
      <c r="P11" s="466"/>
      <c r="Q11" s="466"/>
      <c r="R11" s="466"/>
      <c r="U11" s="508"/>
      <c r="V11" s="508"/>
      <c r="W11" s="508"/>
      <c r="X11" s="508"/>
      <c r="Y11" s="508"/>
      <c r="Z11" s="508"/>
      <c r="AA11" s="469"/>
      <c r="AB11" s="469"/>
      <c r="AC11" s="469"/>
      <c r="AD11" s="469"/>
      <c r="AE11" s="469"/>
      <c r="AF11" s="469"/>
      <c r="AG11" s="469"/>
      <c r="AH11" s="469"/>
      <c r="AI11" s="469"/>
      <c r="AJ11" s="469"/>
      <c r="AK11" s="469"/>
    </row>
    <row r="12" spans="2:37" x14ac:dyDescent="0.3">
      <c r="B12" s="119" t="str">
        <f>'Staffing Variables'!$H$24</f>
        <v>staff type 5</v>
      </c>
      <c r="C12" s="466"/>
      <c r="D12" s="466"/>
      <c r="E12" s="466"/>
      <c r="F12" s="466"/>
      <c r="G12" s="467"/>
      <c r="H12" s="466"/>
      <c r="I12" s="466"/>
      <c r="J12" s="466"/>
      <c r="K12" s="466"/>
      <c r="L12" s="466"/>
      <c r="M12" s="466"/>
      <c r="N12" s="466"/>
      <c r="O12" s="466"/>
      <c r="P12" s="466"/>
      <c r="Q12" s="466"/>
      <c r="R12" s="466"/>
      <c r="U12" s="508"/>
      <c r="V12" s="508"/>
      <c r="W12" s="508"/>
      <c r="X12" s="508"/>
      <c r="Y12" s="508"/>
      <c r="Z12" s="508"/>
    </row>
    <row r="13" spans="2:37" x14ac:dyDescent="0.3">
      <c r="B13" s="119" t="str">
        <f>'Staffing Variables'!$I$24</f>
        <v>staff type 6</v>
      </c>
      <c r="C13" s="466"/>
      <c r="D13" s="466"/>
      <c r="E13" s="466"/>
      <c r="F13" s="466"/>
      <c r="G13" s="466"/>
      <c r="H13" s="467"/>
      <c r="I13" s="466"/>
      <c r="J13" s="466"/>
      <c r="K13" s="466"/>
      <c r="L13" s="466"/>
      <c r="M13" s="466"/>
      <c r="N13" s="466"/>
      <c r="O13" s="466"/>
      <c r="P13" s="466"/>
      <c r="Q13" s="466"/>
      <c r="R13" s="466"/>
      <c r="U13" s="508"/>
      <c r="V13" s="508"/>
      <c r="W13" s="508"/>
      <c r="X13" s="508"/>
      <c r="Y13" s="508"/>
      <c r="Z13" s="508"/>
    </row>
    <row r="14" spans="2:37" x14ac:dyDescent="0.3">
      <c r="B14" s="119" t="str">
        <f>'Staffing Variables'!$J$24</f>
        <v>staff type 7</v>
      </c>
      <c r="C14" s="466"/>
      <c r="D14" s="466"/>
      <c r="E14" s="466"/>
      <c r="F14" s="466"/>
      <c r="G14" s="466"/>
      <c r="H14" s="466"/>
      <c r="I14" s="467"/>
      <c r="J14" s="466"/>
      <c r="K14" s="466"/>
      <c r="L14" s="466"/>
      <c r="M14" s="466"/>
      <c r="N14" s="466"/>
      <c r="O14" s="466"/>
      <c r="P14" s="466"/>
      <c r="Q14" s="466"/>
      <c r="R14" s="466"/>
      <c r="U14" s="508"/>
      <c r="V14" s="508"/>
      <c r="W14" s="508"/>
      <c r="X14" s="508"/>
      <c r="Y14" s="508"/>
      <c r="Z14" s="508"/>
    </row>
    <row r="15" spans="2:37" x14ac:dyDescent="0.3">
      <c r="B15" s="119" t="str">
        <f>'Staffing Variables'!$K$24</f>
        <v>staff type 8</v>
      </c>
      <c r="C15" s="466"/>
      <c r="D15" s="466"/>
      <c r="E15" s="466"/>
      <c r="F15" s="466"/>
      <c r="G15" s="466"/>
      <c r="H15" s="466"/>
      <c r="I15" s="466"/>
      <c r="J15" s="467"/>
      <c r="K15" s="466"/>
      <c r="L15" s="466"/>
      <c r="M15" s="466"/>
      <c r="N15" s="466"/>
      <c r="O15" s="466"/>
      <c r="P15" s="466"/>
      <c r="Q15" s="466"/>
      <c r="R15" s="466"/>
      <c r="U15" s="508"/>
      <c r="V15" s="508"/>
      <c r="W15" s="508"/>
      <c r="X15" s="508"/>
      <c r="Y15" s="508"/>
      <c r="Z15" s="508"/>
    </row>
    <row r="16" spans="2:37" x14ac:dyDescent="0.3">
      <c r="B16" s="119" t="str">
        <f>'Staffing Variables'!$L$24</f>
        <v>staff type 9</v>
      </c>
      <c r="C16" s="466"/>
      <c r="D16" s="466"/>
      <c r="E16" s="466"/>
      <c r="F16" s="466"/>
      <c r="G16" s="466"/>
      <c r="H16" s="466"/>
      <c r="I16" s="466"/>
      <c r="J16" s="466"/>
      <c r="K16" s="467"/>
      <c r="L16" s="466"/>
      <c r="M16" s="466"/>
      <c r="N16" s="466"/>
      <c r="O16" s="466"/>
      <c r="P16" s="466"/>
      <c r="Q16" s="466"/>
      <c r="R16" s="466"/>
      <c r="U16" s="508"/>
      <c r="V16" s="508"/>
      <c r="W16" s="508"/>
      <c r="X16" s="508"/>
      <c r="Y16" s="508"/>
      <c r="Z16" s="508"/>
    </row>
    <row r="17" spans="2:26" x14ac:dyDescent="0.3">
      <c r="B17" s="119" t="str">
        <f>'Staffing Variables'!$M$24</f>
        <v>staff type 10</v>
      </c>
      <c r="C17" s="466"/>
      <c r="D17" s="466"/>
      <c r="E17" s="466"/>
      <c r="F17" s="466"/>
      <c r="G17" s="466"/>
      <c r="H17" s="466"/>
      <c r="I17" s="466"/>
      <c r="J17" s="466"/>
      <c r="K17" s="466"/>
      <c r="L17" s="467"/>
      <c r="M17" s="466"/>
      <c r="N17" s="466"/>
      <c r="O17" s="466"/>
      <c r="P17" s="466"/>
      <c r="Q17" s="466"/>
      <c r="R17" s="466"/>
      <c r="U17" s="508"/>
      <c r="V17" s="508"/>
      <c r="W17" s="508"/>
      <c r="X17" s="508"/>
      <c r="Y17" s="508"/>
      <c r="Z17" s="508"/>
    </row>
    <row r="18" spans="2:26" x14ac:dyDescent="0.3">
      <c r="B18" s="119" t="str">
        <f>'Staffing Variables'!$N$24</f>
        <v>staff type 11</v>
      </c>
      <c r="C18" s="466"/>
      <c r="D18" s="466"/>
      <c r="E18" s="466"/>
      <c r="F18" s="466"/>
      <c r="G18" s="466"/>
      <c r="H18" s="466"/>
      <c r="I18" s="466"/>
      <c r="J18" s="466"/>
      <c r="K18" s="466"/>
      <c r="L18" s="466"/>
      <c r="M18" s="467"/>
      <c r="N18" s="466"/>
      <c r="O18" s="466"/>
      <c r="P18" s="466"/>
      <c r="Q18" s="466"/>
      <c r="R18" s="466"/>
      <c r="U18" s="508"/>
      <c r="V18" s="508"/>
      <c r="W18" s="508"/>
      <c r="X18" s="508"/>
      <c r="Y18" s="508"/>
      <c r="Z18" s="508"/>
    </row>
    <row r="19" spans="2:26" x14ac:dyDescent="0.3">
      <c r="B19" s="119" t="str">
        <f>'Staffing Variables'!$O$24</f>
        <v>staff type 12</v>
      </c>
      <c r="C19" s="466"/>
      <c r="D19" s="466"/>
      <c r="E19" s="466"/>
      <c r="F19" s="466"/>
      <c r="G19" s="466"/>
      <c r="H19" s="466"/>
      <c r="I19" s="466"/>
      <c r="J19" s="466"/>
      <c r="K19" s="466"/>
      <c r="L19" s="466"/>
      <c r="M19" s="466"/>
      <c r="N19" s="467"/>
      <c r="O19" s="466"/>
      <c r="P19" s="466"/>
      <c r="Q19" s="466"/>
      <c r="R19" s="466"/>
      <c r="U19" s="508"/>
      <c r="V19" s="508"/>
      <c r="W19" s="508"/>
      <c r="X19" s="508"/>
      <c r="Y19" s="508"/>
      <c r="Z19" s="508"/>
    </row>
    <row r="20" spans="2:26" x14ac:dyDescent="0.3">
      <c r="B20" s="119" t="str">
        <f>'Staffing Variables'!$P$24</f>
        <v>staff type 13</v>
      </c>
      <c r="C20" s="466"/>
      <c r="D20" s="466"/>
      <c r="E20" s="466"/>
      <c r="F20" s="466"/>
      <c r="G20" s="466"/>
      <c r="H20" s="466"/>
      <c r="I20" s="466"/>
      <c r="J20" s="466"/>
      <c r="K20" s="466"/>
      <c r="L20" s="466"/>
      <c r="M20" s="466"/>
      <c r="N20" s="466"/>
      <c r="O20" s="467"/>
      <c r="P20" s="466"/>
      <c r="Q20" s="466"/>
      <c r="R20" s="466"/>
      <c r="U20" s="508"/>
      <c r="V20" s="508"/>
      <c r="W20" s="508"/>
      <c r="X20" s="508"/>
      <c r="Y20" s="508"/>
      <c r="Z20" s="508"/>
    </row>
    <row r="21" spans="2:26" x14ac:dyDescent="0.3">
      <c r="B21" s="119" t="str">
        <f>'Staffing Variables'!$Q$24</f>
        <v>staff type 14</v>
      </c>
      <c r="C21" s="466"/>
      <c r="D21" s="466"/>
      <c r="E21" s="466"/>
      <c r="F21" s="466"/>
      <c r="G21" s="466"/>
      <c r="H21" s="466"/>
      <c r="I21" s="466"/>
      <c r="J21" s="466"/>
      <c r="K21" s="466"/>
      <c r="L21" s="466"/>
      <c r="M21" s="466"/>
      <c r="N21" s="466"/>
      <c r="O21" s="466"/>
      <c r="P21" s="467"/>
      <c r="Q21" s="466"/>
      <c r="R21" s="466"/>
      <c r="U21" s="508"/>
      <c r="V21" s="508"/>
      <c r="W21" s="508"/>
      <c r="X21" s="508"/>
      <c r="Y21" s="508"/>
      <c r="Z21" s="508"/>
    </row>
    <row r="22" spans="2:26" x14ac:dyDescent="0.3">
      <c r="B22" s="119" t="str">
        <f>'Staffing Variables'!$R$24</f>
        <v>staff type 15</v>
      </c>
      <c r="C22" s="466"/>
      <c r="D22" s="466"/>
      <c r="E22" s="466"/>
      <c r="F22" s="466"/>
      <c r="G22" s="466"/>
      <c r="H22" s="466"/>
      <c r="I22" s="466"/>
      <c r="J22" s="466"/>
      <c r="K22" s="466"/>
      <c r="L22" s="466"/>
      <c r="M22" s="466"/>
      <c r="N22" s="466"/>
      <c r="O22" s="466"/>
      <c r="P22" s="466"/>
      <c r="Q22" s="467"/>
      <c r="R22" s="466"/>
      <c r="U22" s="508"/>
      <c r="V22" s="508"/>
      <c r="W22" s="508"/>
      <c r="X22" s="508"/>
      <c r="Y22" s="508"/>
      <c r="Z22" s="508"/>
    </row>
    <row r="23" spans="2:26" x14ac:dyDescent="0.3">
      <c r="B23" s="119" t="str">
        <f>'Staffing Variables'!$S$24</f>
        <v>staff type 16</v>
      </c>
      <c r="C23" s="466"/>
      <c r="D23" s="466"/>
      <c r="E23" s="466"/>
      <c r="F23" s="466"/>
      <c r="G23" s="466"/>
      <c r="H23" s="466"/>
      <c r="I23" s="466"/>
      <c r="J23" s="466"/>
      <c r="K23" s="466"/>
      <c r="L23" s="466"/>
      <c r="M23" s="466"/>
      <c r="N23" s="466"/>
      <c r="O23" s="466"/>
      <c r="P23" s="466"/>
      <c r="Q23" s="466"/>
      <c r="R23" s="467"/>
      <c r="U23" s="508"/>
      <c r="V23" s="508"/>
      <c r="W23" s="508"/>
      <c r="X23" s="508"/>
      <c r="Y23" s="508"/>
      <c r="Z23" s="508"/>
    </row>
  </sheetData>
  <mergeCells count="1">
    <mergeCell ref="U7:Z23"/>
  </mergeCells>
  <conditionalFormatting sqref="C8:R23">
    <cfRule type="cellIs" dxfId="76" priority="3" operator="equal">
      <formula>"N"</formula>
    </cfRule>
    <cfRule type="cellIs" dxfId="75" priority="4" operator="equal">
      <formula>"Y"</formula>
    </cfRule>
  </conditionalFormatting>
  <dataValidations count="1">
    <dataValidation type="list" allowBlank="1" showInputMessage="1" showErrorMessage="1" sqref="R8:R22 O21:O23 Q8:Q21 N20:N23 P8:P20 P22 O8:O19 H14:H23 N8:N18 K17:K23 M8:M17 J16:J23 L8:L16 K8:K15 M19:M23 J8:J14 G13:G23 I8:I13 E11:E23 H8:H12 G8:G11 I15:I23 F8:F10 D10:D23 E8:E9 C9:C23 D8 L18:L23 F12:F23 P23:Q23" xr:uid="{1A20ADD9-4525-4532-92C6-7885669AC7A5}">
      <formula1>"Y,N"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F55C-813E-4292-A57B-EF97F3412A45}">
  <sheetPr>
    <tabColor rgb="FF7030A0"/>
  </sheetPr>
  <dimension ref="A1:AS336"/>
  <sheetViews>
    <sheetView showGridLines="0" topLeftCell="A88" zoomScale="85" zoomScaleNormal="85" workbookViewId="0">
      <selection activeCell="C19" sqref="C19"/>
    </sheetView>
  </sheetViews>
  <sheetFormatPr defaultRowHeight="14.4" x14ac:dyDescent="0.3"/>
  <cols>
    <col min="1" max="1" width="4.109375" style="367" customWidth="1"/>
    <col min="2" max="2" width="35" customWidth="1"/>
    <col min="3" max="3" width="8.88671875" customWidth="1"/>
    <col min="4" max="18" width="10.88671875" customWidth="1"/>
    <col min="19" max="19" width="9.5546875" customWidth="1"/>
    <col min="20" max="20" width="8.88671875" customWidth="1"/>
    <col min="21" max="21" width="11.109375" style="294" customWidth="1"/>
    <col min="22" max="22" width="55.88671875" style="294" customWidth="1"/>
    <col min="23" max="23" width="5.5546875" customWidth="1"/>
    <col min="24" max="24" width="70.44140625" style="294" customWidth="1"/>
    <col min="25" max="25" width="3.5546875" customWidth="1"/>
    <col min="26" max="26" width="91.88671875" customWidth="1"/>
    <col min="27" max="27" width="11.109375" customWidth="1"/>
    <col min="28" max="28" width="10.88671875" customWidth="1"/>
  </cols>
  <sheetData>
    <row r="1" spans="2:24" ht="18" x14ac:dyDescent="0.35">
      <c r="B1" s="36" t="str">
        <f>'Time by staff type'!A1</f>
        <v>Capacity Required for #team or service name#</v>
      </c>
    </row>
    <row r="4" spans="2:24" ht="14.4" customHeight="1" x14ac:dyDescent="0.3">
      <c r="B4" s="509" t="s">
        <v>301</v>
      </c>
      <c r="C4" s="509"/>
      <c r="D4" s="509"/>
      <c r="E4" s="509"/>
      <c r="F4" s="509"/>
      <c r="G4" s="509"/>
      <c r="H4" s="509"/>
      <c r="I4" s="509"/>
      <c r="J4" s="509"/>
      <c r="K4" s="509"/>
      <c r="L4" s="509"/>
      <c r="M4" s="509"/>
      <c r="N4" s="509"/>
      <c r="O4" s="509"/>
      <c r="P4" s="509"/>
      <c r="Q4" s="509"/>
      <c r="R4" s="509"/>
      <c r="S4" s="509"/>
      <c r="U4" s="290" t="s">
        <v>171</v>
      </c>
      <c r="V4" s="310"/>
      <c r="W4" s="235"/>
      <c r="X4" s="306"/>
    </row>
    <row r="5" spans="2:24" ht="14.4" customHeight="1" x14ac:dyDescent="0.3">
      <c r="B5" s="509"/>
      <c r="C5" s="509"/>
      <c r="D5" s="509"/>
      <c r="E5" s="509"/>
      <c r="F5" s="509"/>
      <c r="G5" s="509"/>
      <c r="H5" s="509"/>
      <c r="I5" s="509"/>
      <c r="J5" s="509"/>
      <c r="K5" s="509"/>
      <c r="L5" s="509"/>
      <c r="M5" s="509"/>
      <c r="N5" s="509"/>
      <c r="O5" s="509"/>
      <c r="P5" s="509"/>
      <c r="Q5" s="509"/>
      <c r="R5" s="509"/>
      <c r="S5" s="509"/>
      <c r="U5" s="292" t="s">
        <v>218</v>
      </c>
      <c r="V5" s="292"/>
      <c r="W5" s="305"/>
      <c r="X5" s="292"/>
    </row>
    <row r="6" spans="2:24" ht="14.4" customHeight="1" x14ac:dyDescent="0.3">
      <c r="B6" s="509"/>
      <c r="C6" s="509"/>
      <c r="D6" s="509"/>
      <c r="E6" s="509"/>
      <c r="F6" s="509"/>
      <c r="G6" s="509"/>
      <c r="H6" s="509"/>
      <c r="I6" s="509"/>
      <c r="J6" s="509"/>
      <c r="K6" s="509"/>
      <c r="L6" s="509"/>
      <c r="M6" s="509"/>
      <c r="N6" s="509"/>
      <c r="O6" s="509"/>
      <c r="P6" s="509"/>
      <c r="Q6" s="509"/>
      <c r="R6" s="509"/>
      <c r="S6" s="509"/>
      <c r="U6" s="292"/>
      <c r="V6" s="292"/>
      <c r="W6" s="305"/>
      <c r="X6" s="292"/>
    </row>
    <row r="7" spans="2:24" ht="14.4" customHeight="1" x14ac:dyDescent="0.3">
      <c r="B7" s="509"/>
      <c r="C7" s="509"/>
      <c r="D7" s="509"/>
      <c r="E7" s="509"/>
      <c r="F7" s="509"/>
      <c r="G7" s="509"/>
      <c r="H7" s="509"/>
      <c r="I7" s="509"/>
      <c r="J7" s="509"/>
      <c r="K7" s="509"/>
      <c r="L7" s="509"/>
      <c r="M7" s="509"/>
      <c r="N7" s="509"/>
      <c r="O7" s="509"/>
      <c r="P7" s="509"/>
      <c r="Q7" s="509"/>
      <c r="R7" s="509"/>
      <c r="S7" s="509"/>
      <c r="U7" s="292"/>
      <c r="V7" s="292"/>
      <c r="W7" s="305"/>
      <c r="X7" s="292"/>
    </row>
    <row r="8" spans="2:24" ht="14.4" customHeight="1" x14ac:dyDescent="0.3">
      <c r="B8" s="509"/>
      <c r="C8" s="509"/>
      <c r="D8" s="509"/>
      <c r="E8" s="509"/>
      <c r="F8" s="509"/>
      <c r="G8" s="509"/>
      <c r="H8" s="509"/>
      <c r="I8" s="509"/>
      <c r="J8" s="509"/>
      <c r="K8" s="509"/>
      <c r="L8" s="509"/>
      <c r="M8" s="509"/>
      <c r="N8" s="509"/>
      <c r="O8" s="509"/>
      <c r="P8" s="509"/>
      <c r="Q8" s="509"/>
      <c r="R8" s="509"/>
      <c r="S8" s="509"/>
      <c r="U8" s="292"/>
      <c r="V8" s="292"/>
      <c r="W8" s="305"/>
      <c r="X8" s="292"/>
    </row>
    <row r="9" spans="2:24" ht="14.4" customHeight="1" x14ac:dyDescent="0.3">
      <c r="B9" s="509"/>
      <c r="C9" s="509"/>
      <c r="D9" s="509"/>
      <c r="E9" s="509"/>
      <c r="F9" s="509"/>
      <c r="G9" s="509"/>
      <c r="H9" s="509"/>
      <c r="I9" s="509"/>
      <c r="J9" s="509"/>
      <c r="K9" s="509"/>
      <c r="L9" s="509"/>
      <c r="M9" s="509"/>
      <c r="N9" s="509"/>
      <c r="O9" s="509"/>
      <c r="P9" s="509"/>
      <c r="Q9" s="509"/>
      <c r="R9" s="509"/>
      <c r="S9" s="509"/>
      <c r="U9" s="292"/>
      <c r="V9" s="292"/>
      <c r="W9" s="305"/>
      <c r="X9" s="292"/>
    </row>
    <row r="10" spans="2:24" ht="14.4" customHeight="1" x14ac:dyDescent="0.3">
      <c r="B10" s="509"/>
      <c r="C10" s="509"/>
      <c r="D10" s="509"/>
      <c r="E10" s="509"/>
      <c r="F10" s="509"/>
      <c r="G10" s="509"/>
      <c r="H10" s="509"/>
      <c r="I10" s="509"/>
      <c r="J10" s="509"/>
      <c r="K10" s="509"/>
      <c r="L10" s="509"/>
      <c r="M10" s="509"/>
      <c r="N10" s="509"/>
      <c r="O10" s="509"/>
      <c r="P10" s="509"/>
      <c r="Q10" s="509"/>
      <c r="R10" s="509"/>
      <c r="S10" s="509"/>
      <c r="U10" s="292"/>
      <c r="V10" s="292"/>
      <c r="W10" s="305"/>
      <c r="X10" s="292"/>
    </row>
    <row r="11" spans="2:24" ht="14.4" customHeight="1" x14ac:dyDescent="0.3">
      <c r="B11" s="509"/>
      <c r="C11" s="509"/>
      <c r="D11" s="509"/>
      <c r="E11" s="509"/>
      <c r="F11" s="509"/>
      <c r="G11" s="509"/>
      <c r="H11" s="509"/>
      <c r="I11" s="509"/>
      <c r="J11" s="509"/>
      <c r="K11" s="509"/>
      <c r="L11" s="509"/>
      <c r="M11" s="509"/>
      <c r="N11" s="509"/>
      <c r="O11" s="509"/>
      <c r="P11" s="509"/>
      <c r="Q11" s="509"/>
      <c r="R11" s="509"/>
      <c r="S11" s="509"/>
      <c r="U11" s="292"/>
      <c r="V11" s="292"/>
      <c r="W11" s="305"/>
      <c r="X11" s="292"/>
    </row>
    <row r="12" spans="2:24" ht="14.4" customHeight="1" x14ac:dyDescent="0.3">
      <c r="B12" s="509"/>
      <c r="C12" s="509"/>
      <c r="D12" s="509"/>
      <c r="E12" s="509"/>
      <c r="F12" s="509"/>
      <c r="G12" s="509"/>
      <c r="H12" s="509"/>
      <c r="I12" s="509"/>
      <c r="J12" s="509"/>
      <c r="K12" s="509"/>
      <c r="L12" s="509"/>
      <c r="M12" s="509"/>
      <c r="N12" s="509"/>
      <c r="O12" s="509"/>
      <c r="P12" s="509"/>
      <c r="Q12" s="509"/>
      <c r="R12" s="509"/>
      <c r="S12" s="509"/>
      <c r="U12" s="292"/>
      <c r="V12" s="292"/>
      <c r="W12" s="305"/>
      <c r="X12" s="292"/>
    </row>
    <row r="13" spans="2:24" ht="14.4" customHeight="1" x14ac:dyDescent="0.3">
      <c r="B13" s="509"/>
      <c r="C13" s="509"/>
      <c r="D13" s="509"/>
      <c r="E13" s="509"/>
      <c r="F13" s="509"/>
      <c r="G13" s="509"/>
      <c r="H13" s="509"/>
      <c r="I13" s="509"/>
      <c r="J13" s="509"/>
      <c r="K13" s="509"/>
      <c r="L13" s="509"/>
      <c r="M13" s="509"/>
      <c r="N13" s="509"/>
      <c r="O13" s="509"/>
      <c r="P13" s="509"/>
      <c r="Q13" s="509"/>
      <c r="R13" s="509"/>
      <c r="S13" s="509"/>
      <c r="U13" s="292"/>
      <c r="V13" s="292"/>
      <c r="W13" s="305"/>
      <c r="X13" s="292"/>
    </row>
    <row r="14" spans="2:24" x14ac:dyDescent="0.3">
      <c r="B14" s="509"/>
      <c r="C14" s="509"/>
      <c r="D14" s="509"/>
      <c r="E14" s="509"/>
      <c r="F14" s="509"/>
      <c r="G14" s="509"/>
      <c r="H14" s="509"/>
      <c r="I14" s="509"/>
      <c r="J14" s="509"/>
      <c r="K14" s="509"/>
      <c r="L14" s="509"/>
      <c r="M14" s="509"/>
      <c r="N14" s="509"/>
      <c r="O14" s="509"/>
      <c r="P14" s="509"/>
      <c r="Q14" s="509"/>
      <c r="R14" s="509"/>
      <c r="S14" s="509"/>
      <c r="U14" s="292"/>
      <c r="V14" s="292"/>
      <c r="W14" s="305"/>
      <c r="X14" s="292"/>
    </row>
    <row r="15" spans="2:24" x14ac:dyDescent="0.3">
      <c r="B15" s="509"/>
      <c r="C15" s="509"/>
      <c r="D15" s="509"/>
      <c r="E15" s="509"/>
      <c r="F15" s="509"/>
      <c r="G15" s="509"/>
      <c r="H15" s="509"/>
      <c r="I15" s="509"/>
      <c r="J15" s="509"/>
      <c r="K15" s="509"/>
      <c r="L15" s="509"/>
      <c r="M15" s="509"/>
      <c r="N15" s="509"/>
      <c r="O15" s="509"/>
      <c r="P15" s="509"/>
      <c r="Q15" s="509"/>
      <c r="R15" s="509"/>
      <c r="S15" s="509"/>
      <c r="U15" s="292"/>
      <c r="V15" s="292"/>
      <c r="W15" s="305"/>
      <c r="X15" s="292"/>
    </row>
    <row r="16" spans="2:24" x14ac:dyDescent="0.3">
      <c r="U16"/>
      <c r="V16"/>
      <c r="X16"/>
    </row>
    <row r="17" spans="1:35" ht="18" x14ac:dyDescent="0.35">
      <c r="A17" s="367">
        <v>1</v>
      </c>
      <c r="B17" s="211" t="s">
        <v>160</v>
      </c>
      <c r="F17" s="366"/>
      <c r="U17" s="318"/>
      <c r="V17" s="311" t="s">
        <v>165</v>
      </c>
      <c r="W17" s="231"/>
      <c r="X17" s="286" t="s">
        <v>168</v>
      </c>
      <c r="Z17" s="285" t="s">
        <v>166</v>
      </c>
      <c r="AA17" s="1"/>
      <c r="AB17" s="1"/>
      <c r="AC17" s="1"/>
      <c r="AD17" s="1"/>
      <c r="AE17" s="1"/>
      <c r="AF17" s="1"/>
      <c r="AG17" s="1"/>
      <c r="AH17" s="1"/>
      <c r="AI17" s="1"/>
    </row>
    <row r="18" spans="1:35" ht="35.4" customHeight="1" x14ac:dyDescent="0.3">
      <c r="B18" s="188" t="s">
        <v>292</v>
      </c>
      <c r="C18" s="234" t="s">
        <v>163</v>
      </c>
      <c r="D18" s="237" t="s">
        <v>170</v>
      </c>
      <c r="E18" s="359" t="s">
        <v>256</v>
      </c>
      <c r="F18" s="524" t="s">
        <v>257</v>
      </c>
      <c r="G18" s="525"/>
      <c r="H18" s="525"/>
      <c r="I18" s="525"/>
      <c r="J18" s="525"/>
      <c r="K18" s="525"/>
      <c r="L18" s="525"/>
      <c r="M18" s="525"/>
      <c r="N18" s="525"/>
      <c r="O18" s="525"/>
      <c r="P18" s="525"/>
      <c r="Q18" s="525"/>
      <c r="R18" s="525"/>
      <c r="S18" s="526"/>
      <c r="U18" s="361" t="s">
        <v>164</v>
      </c>
      <c r="V18" s="362" t="s">
        <v>150</v>
      </c>
      <c r="W18" s="232"/>
      <c r="X18" s="509" t="s">
        <v>169</v>
      </c>
      <c r="Z18" s="509" t="s">
        <v>261</v>
      </c>
      <c r="AA18" s="1"/>
      <c r="AB18" s="1"/>
      <c r="AC18" s="1"/>
      <c r="AD18" s="1"/>
      <c r="AE18" s="1"/>
      <c r="AF18" s="1"/>
      <c r="AG18" s="1"/>
      <c r="AH18" s="1"/>
      <c r="AI18" s="1"/>
    </row>
    <row r="19" spans="1:35" x14ac:dyDescent="0.3">
      <c r="A19" s="445">
        <v>1</v>
      </c>
      <c r="B19" s="241" t="str">
        <f>'Time by staff type'!A3</f>
        <v>Module 1</v>
      </c>
      <c r="C19" s="243"/>
      <c r="D19" s="244">
        <v>1</v>
      </c>
      <c r="E19" s="365"/>
      <c r="F19" s="527"/>
      <c r="G19" s="528"/>
      <c r="H19" s="528"/>
      <c r="I19" s="528"/>
      <c r="J19" s="528"/>
      <c r="K19" s="528"/>
      <c r="L19" s="528"/>
      <c r="M19" s="528"/>
      <c r="N19" s="528"/>
      <c r="O19" s="528"/>
      <c r="P19" s="528"/>
      <c r="Q19" s="528"/>
      <c r="R19" s="528"/>
      <c r="S19" s="529"/>
      <c r="T19" s="437"/>
      <c r="U19" s="360">
        <f>'Staffing Variables'!$F$9</f>
        <v>0.75</v>
      </c>
      <c r="V19" s="363"/>
      <c r="W19" s="233"/>
      <c r="X19" s="509"/>
      <c r="Z19" s="509"/>
      <c r="AA19" s="1"/>
      <c r="AB19" s="1"/>
      <c r="AC19" s="1"/>
      <c r="AD19" s="1"/>
      <c r="AE19" s="1"/>
      <c r="AF19" s="1"/>
      <c r="AG19" s="1"/>
      <c r="AH19" s="1"/>
      <c r="AI19" s="1"/>
    </row>
    <row r="20" spans="1:35" ht="14.4" customHeight="1" x14ac:dyDescent="0.3">
      <c r="A20" s="445">
        <v>2</v>
      </c>
      <c r="B20" s="242">
        <f>'Time by staff type'!A23</f>
        <v>2</v>
      </c>
      <c r="C20" s="243" t="str">
        <f>IFERROR(VLOOKUP(E20,A$19:C19,3,FALSE)*D20,"")</f>
        <v/>
      </c>
      <c r="D20" s="245"/>
      <c r="E20" s="365"/>
      <c r="F20" s="515"/>
      <c r="G20" s="515"/>
      <c r="H20" s="515"/>
      <c r="I20" s="515"/>
      <c r="J20" s="515"/>
      <c r="K20" s="515"/>
      <c r="L20" s="515"/>
      <c r="M20" s="515"/>
      <c r="N20" s="515"/>
      <c r="O20" s="515"/>
      <c r="P20" s="515"/>
      <c r="Q20" s="515"/>
      <c r="R20" s="515"/>
      <c r="S20" s="515"/>
      <c r="T20" s="437"/>
      <c r="U20" s="360">
        <f>'Staffing Variables'!$F$9</f>
        <v>0.75</v>
      </c>
      <c r="V20" s="364"/>
      <c r="W20" s="233"/>
      <c r="X20" s="509"/>
      <c r="Z20" s="509"/>
      <c r="AA20" s="1"/>
      <c r="AB20" s="1"/>
      <c r="AC20" s="1"/>
      <c r="AD20" s="1"/>
      <c r="AE20" s="1"/>
      <c r="AF20" s="1"/>
      <c r="AG20" s="1"/>
      <c r="AH20" s="1"/>
      <c r="AI20" s="1"/>
    </row>
    <row r="21" spans="1:35" x14ac:dyDescent="0.3">
      <c r="A21" s="445">
        <v>3</v>
      </c>
      <c r="B21" s="242">
        <f>'Time by staff type'!A43</f>
        <v>3</v>
      </c>
      <c r="C21" s="243" t="str">
        <f>IFERROR(VLOOKUP(E21,A$19:C20,3,FALSE)*D21,"")</f>
        <v/>
      </c>
      <c r="D21" s="245"/>
      <c r="E21" s="365"/>
      <c r="F21" s="515"/>
      <c r="G21" s="515"/>
      <c r="H21" s="515"/>
      <c r="I21" s="515"/>
      <c r="J21" s="515"/>
      <c r="K21" s="515"/>
      <c r="L21" s="515"/>
      <c r="M21" s="515"/>
      <c r="N21" s="515"/>
      <c r="O21" s="515"/>
      <c r="P21" s="515"/>
      <c r="Q21" s="515"/>
      <c r="R21" s="515"/>
      <c r="S21" s="515"/>
      <c r="T21" s="437"/>
      <c r="U21" s="360">
        <f>'Staffing Variables'!$F$9</f>
        <v>0.75</v>
      </c>
      <c r="V21" s="364"/>
      <c r="W21" s="233"/>
      <c r="X21" s="509"/>
      <c r="Y21" s="25"/>
      <c r="Z21" s="509"/>
      <c r="AA21" s="1"/>
      <c r="AB21" s="1"/>
      <c r="AC21" s="1"/>
      <c r="AD21" s="1"/>
      <c r="AE21" s="1"/>
      <c r="AF21" s="1"/>
      <c r="AG21" s="1"/>
      <c r="AH21" s="1"/>
      <c r="AI21" s="1"/>
    </row>
    <row r="22" spans="1:35" x14ac:dyDescent="0.3">
      <c r="A22" s="445">
        <v>4</v>
      </c>
      <c r="B22" s="242">
        <f>'Time by staff type'!A63</f>
        <v>4</v>
      </c>
      <c r="C22" s="243" t="str">
        <f>IFERROR(VLOOKUP(E22,A$19:C21,3,FALSE)*D22,"")</f>
        <v/>
      </c>
      <c r="D22" s="245"/>
      <c r="E22" s="365"/>
      <c r="F22" s="515"/>
      <c r="G22" s="515"/>
      <c r="H22" s="515"/>
      <c r="I22" s="515"/>
      <c r="J22" s="515"/>
      <c r="K22" s="515"/>
      <c r="L22" s="515"/>
      <c r="M22" s="515"/>
      <c r="N22" s="515"/>
      <c r="O22" s="515"/>
      <c r="P22" s="515"/>
      <c r="Q22" s="515"/>
      <c r="R22" s="515"/>
      <c r="S22" s="515"/>
      <c r="T22" s="437"/>
      <c r="U22" s="360">
        <f>'Staffing Variables'!$F$9</f>
        <v>0.75</v>
      </c>
      <c r="V22" s="364"/>
      <c r="W22" s="233"/>
      <c r="X22" s="509"/>
      <c r="Y22" s="25"/>
      <c r="Z22" s="509"/>
      <c r="AA22" s="1"/>
      <c r="AB22" s="1"/>
      <c r="AC22" s="1"/>
      <c r="AD22" s="1"/>
      <c r="AE22" s="1"/>
      <c r="AF22" s="1"/>
      <c r="AG22" s="1"/>
      <c r="AH22" s="1"/>
      <c r="AI22" s="1"/>
    </row>
    <row r="23" spans="1:35" x14ac:dyDescent="0.3">
      <c r="A23" s="445">
        <v>5</v>
      </c>
      <c r="B23" s="242">
        <f>'Time by staff type'!A83</f>
        <v>5</v>
      </c>
      <c r="C23" s="243" t="str">
        <f>IFERROR(VLOOKUP(E23,A$19:C22,3,FALSE)*D23,"")</f>
        <v/>
      </c>
      <c r="D23" s="245"/>
      <c r="E23" s="365"/>
      <c r="F23" s="515"/>
      <c r="G23" s="515"/>
      <c r="H23" s="515"/>
      <c r="I23" s="515"/>
      <c r="J23" s="515"/>
      <c r="K23" s="515"/>
      <c r="L23" s="515"/>
      <c r="M23" s="515"/>
      <c r="N23" s="515"/>
      <c r="O23" s="515"/>
      <c r="P23" s="515"/>
      <c r="Q23" s="515"/>
      <c r="R23" s="515"/>
      <c r="S23" s="515"/>
      <c r="T23" s="437"/>
      <c r="U23" s="360">
        <f>'Staffing Variables'!$F$9</f>
        <v>0.75</v>
      </c>
      <c r="V23" s="364"/>
      <c r="W23" s="233"/>
      <c r="X23" s="509"/>
      <c r="Y23" s="25"/>
      <c r="Z23" s="509"/>
      <c r="AA23" s="1"/>
      <c r="AB23" s="1"/>
      <c r="AC23" s="1"/>
      <c r="AD23" s="1"/>
      <c r="AE23" s="1"/>
      <c r="AF23" s="1"/>
      <c r="AG23" s="1"/>
      <c r="AH23" s="1"/>
      <c r="AI23" s="1"/>
    </row>
    <row r="24" spans="1:35" x14ac:dyDescent="0.3">
      <c r="A24" s="445">
        <v>6</v>
      </c>
      <c r="B24" s="242">
        <f>'Time by staff type'!A103</f>
        <v>6</v>
      </c>
      <c r="C24" s="243" t="str">
        <f>IFERROR(VLOOKUP(E24,A$19:C23,3,FALSE)*D24,"")</f>
        <v/>
      </c>
      <c r="D24" s="245"/>
      <c r="E24" s="365"/>
      <c r="F24" s="530"/>
      <c r="G24" s="530"/>
      <c r="H24" s="530"/>
      <c r="I24" s="530"/>
      <c r="J24" s="530"/>
      <c r="K24" s="530"/>
      <c r="L24" s="530"/>
      <c r="M24" s="530"/>
      <c r="N24" s="530"/>
      <c r="O24" s="530"/>
      <c r="P24" s="530"/>
      <c r="Q24" s="530"/>
      <c r="R24" s="530"/>
      <c r="S24" s="530"/>
      <c r="T24" s="437"/>
      <c r="U24" s="360">
        <f>'Staffing Variables'!$F$9</f>
        <v>0.75</v>
      </c>
      <c r="V24" s="364"/>
      <c r="W24" s="233"/>
      <c r="X24" s="509"/>
      <c r="Y24" s="25"/>
      <c r="Z24" s="509"/>
      <c r="AA24" s="1"/>
      <c r="AB24" s="1"/>
      <c r="AC24" s="1"/>
      <c r="AD24" s="1"/>
      <c r="AE24" s="1"/>
      <c r="AF24" s="1"/>
      <c r="AG24" s="1"/>
      <c r="AH24" s="1"/>
      <c r="AI24" s="1"/>
    </row>
    <row r="25" spans="1:35" x14ac:dyDescent="0.3">
      <c r="A25" s="445">
        <v>7</v>
      </c>
      <c r="B25" s="242">
        <f>'Time by staff type'!A123</f>
        <v>7</v>
      </c>
      <c r="C25" s="243" t="str">
        <f>IFERROR(VLOOKUP(E25,A$19:C24,3,FALSE)*D25,"")</f>
        <v/>
      </c>
      <c r="D25" s="245"/>
      <c r="E25" s="365"/>
      <c r="F25" s="515"/>
      <c r="G25" s="515"/>
      <c r="H25" s="515"/>
      <c r="I25" s="515"/>
      <c r="J25" s="515"/>
      <c r="K25" s="515"/>
      <c r="L25" s="515"/>
      <c r="M25" s="515"/>
      <c r="N25" s="515"/>
      <c r="O25" s="515"/>
      <c r="P25" s="515"/>
      <c r="Q25" s="515"/>
      <c r="R25" s="515"/>
      <c r="S25" s="515"/>
      <c r="T25" s="437"/>
      <c r="U25" s="360">
        <f>'Staffing Variables'!$F$9</f>
        <v>0.75</v>
      </c>
      <c r="V25" s="364"/>
      <c r="W25" s="233"/>
      <c r="X25" s="509"/>
      <c r="Y25" s="25"/>
      <c r="Z25" s="509"/>
      <c r="AA25" s="1"/>
      <c r="AB25" s="1"/>
      <c r="AC25" s="1"/>
      <c r="AD25" s="1"/>
      <c r="AE25" s="1"/>
      <c r="AF25" s="1"/>
      <c r="AG25" s="1"/>
      <c r="AH25" s="1"/>
      <c r="AI25" s="1"/>
    </row>
    <row r="26" spans="1:35" x14ac:dyDescent="0.3">
      <c r="A26" s="445">
        <v>8</v>
      </c>
      <c r="B26" s="242">
        <f>'Time by staff type'!A143</f>
        <v>8</v>
      </c>
      <c r="C26" s="243" t="str">
        <f>IFERROR(VLOOKUP(E26,A$19:C25,3,FALSE)*D26,"")</f>
        <v/>
      </c>
      <c r="D26" s="245"/>
      <c r="E26" s="365"/>
      <c r="F26" s="515"/>
      <c r="G26" s="515"/>
      <c r="H26" s="515"/>
      <c r="I26" s="515"/>
      <c r="J26" s="515"/>
      <c r="K26" s="515"/>
      <c r="L26" s="515"/>
      <c r="M26" s="515"/>
      <c r="N26" s="515"/>
      <c r="O26" s="515"/>
      <c r="P26" s="515"/>
      <c r="Q26" s="515"/>
      <c r="R26" s="515"/>
      <c r="S26" s="515"/>
      <c r="T26" s="437"/>
      <c r="U26" s="360">
        <f>'Staffing Variables'!$F$9</f>
        <v>0.75</v>
      </c>
      <c r="V26" s="364"/>
      <c r="W26" s="233"/>
      <c r="X26" s="509"/>
      <c r="Y26" s="25"/>
      <c r="Z26" s="509"/>
      <c r="AA26" s="1"/>
      <c r="AB26" s="1"/>
      <c r="AC26" s="1"/>
      <c r="AD26" s="1"/>
      <c r="AE26" s="1"/>
      <c r="AF26" s="1"/>
      <c r="AG26" s="1"/>
      <c r="AH26" s="1"/>
      <c r="AI26" s="1"/>
    </row>
    <row r="27" spans="1:35" x14ac:dyDescent="0.3">
      <c r="A27" s="445">
        <v>9</v>
      </c>
      <c r="B27" s="242">
        <f>'Time by staff type'!A163</f>
        <v>9</v>
      </c>
      <c r="C27" s="243" t="str">
        <f>IFERROR(VLOOKUP(E27,A$19:C26,3,FALSE)*D27,"")</f>
        <v/>
      </c>
      <c r="D27" s="245"/>
      <c r="E27" s="365"/>
      <c r="F27" s="515"/>
      <c r="G27" s="515"/>
      <c r="H27" s="515"/>
      <c r="I27" s="515"/>
      <c r="J27" s="515"/>
      <c r="K27" s="515"/>
      <c r="L27" s="515"/>
      <c r="M27" s="515"/>
      <c r="N27" s="515"/>
      <c r="O27" s="515"/>
      <c r="P27" s="515"/>
      <c r="Q27" s="515"/>
      <c r="R27" s="515"/>
      <c r="S27" s="515"/>
      <c r="T27" s="437"/>
      <c r="U27" s="360">
        <f>'Staffing Variables'!$F$9</f>
        <v>0.75</v>
      </c>
      <c r="V27" s="364"/>
      <c r="W27" s="233"/>
      <c r="X27" s="509"/>
      <c r="Y27" s="25"/>
      <c r="Z27" s="509"/>
      <c r="AA27" s="1"/>
      <c r="AB27" s="1"/>
      <c r="AC27" s="1"/>
      <c r="AD27" s="1"/>
      <c r="AE27" s="1"/>
      <c r="AF27" s="1"/>
      <c r="AG27" s="1"/>
      <c r="AH27" s="1"/>
      <c r="AI27" s="1"/>
    </row>
    <row r="28" spans="1:35" x14ac:dyDescent="0.3">
      <c r="A28" s="445">
        <v>10</v>
      </c>
      <c r="B28" s="242">
        <f>'Time by staff type'!A183</f>
        <v>10</v>
      </c>
      <c r="C28" s="243" t="str">
        <f>IFERROR(VLOOKUP(E28,A$19:C27,3,FALSE)*D28,"")</f>
        <v/>
      </c>
      <c r="D28" s="245"/>
      <c r="E28" s="365"/>
      <c r="F28" s="515"/>
      <c r="G28" s="515"/>
      <c r="H28" s="515"/>
      <c r="I28" s="515"/>
      <c r="J28" s="515"/>
      <c r="K28" s="515"/>
      <c r="L28" s="515"/>
      <c r="M28" s="515"/>
      <c r="N28" s="515"/>
      <c r="O28" s="515"/>
      <c r="P28" s="515"/>
      <c r="Q28" s="515"/>
      <c r="R28" s="515"/>
      <c r="S28" s="515"/>
      <c r="T28" s="437"/>
      <c r="U28" s="360">
        <f>'Staffing Variables'!$F$9</f>
        <v>0.75</v>
      </c>
      <c r="V28" s="364"/>
      <c r="W28" s="233"/>
      <c r="X28" s="509"/>
      <c r="Y28" s="25"/>
      <c r="Z28" s="509"/>
      <c r="AA28" s="1"/>
      <c r="AB28" s="1"/>
      <c r="AC28" s="1"/>
      <c r="AD28" s="1"/>
      <c r="AE28" s="1"/>
      <c r="AF28" s="1"/>
      <c r="AG28" s="1"/>
      <c r="AH28" s="1"/>
      <c r="AI28" s="1"/>
    </row>
    <row r="29" spans="1:35" x14ac:dyDescent="0.3">
      <c r="A29" s="445">
        <v>11</v>
      </c>
      <c r="B29" s="242">
        <f>'Time by staff type'!A203</f>
        <v>11</v>
      </c>
      <c r="C29" s="243" t="str">
        <f>IFERROR(VLOOKUP(E29,A$19:C28,3,FALSE)*D29,"")</f>
        <v/>
      </c>
      <c r="D29" s="245"/>
      <c r="E29" s="365"/>
      <c r="F29" s="515"/>
      <c r="G29" s="515"/>
      <c r="H29" s="515"/>
      <c r="I29" s="515"/>
      <c r="J29" s="515"/>
      <c r="K29" s="515"/>
      <c r="L29" s="515"/>
      <c r="M29" s="515"/>
      <c r="N29" s="515"/>
      <c r="O29" s="515"/>
      <c r="P29" s="515"/>
      <c r="Q29" s="515"/>
      <c r="R29" s="515"/>
      <c r="S29" s="515"/>
      <c r="T29" s="437"/>
      <c r="U29" s="360">
        <f>'Staffing Variables'!$F$9</f>
        <v>0.75</v>
      </c>
      <c r="V29" s="364"/>
      <c r="W29" s="233"/>
      <c r="X29" s="509"/>
      <c r="Y29" s="25"/>
      <c r="Z29" s="509"/>
      <c r="AA29" s="1"/>
      <c r="AB29" s="1"/>
      <c r="AC29" s="1"/>
      <c r="AD29" s="1"/>
      <c r="AE29" s="1"/>
      <c r="AF29" s="1"/>
      <c r="AG29" s="1"/>
      <c r="AH29" s="1"/>
      <c r="AI29" s="1"/>
    </row>
    <row r="30" spans="1:35" x14ac:dyDescent="0.3">
      <c r="A30" s="445">
        <v>12</v>
      </c>
      <c r="B30" s="242">
        <f>'Time by staff type'!A223</f>
        <v>12</v>
      </c>
      <c r="C30" s="243" t="str">
        <f>IFERROR(VLOOKUP(E30,A$19:C29,3,FALSE)*D30,"")</f>
        <v/>
      </c>
      <c r="D30" s="245"/>
      <c r="E30" s="365"/>
      <c r="F30" s="515"/>
      <c r="G30" s="515"/>
      <c r="H30" s="515"/>
      <c r="I30" s="515"/>
      <c r="J30" s="515"/>
      <c r="K30" s="515"/>
      <c r="L30" s="515"/>
      <c r="M30" s="515"/>
      <c r="N30" s="515"/>
      <c r="O30" s="515"/>
      <c r="P30" s="515"/>
      <c r="Q30" s="515"/>
      <c r="R30" s="515"/>
      <c r="S30" s="515"/>
      <c r="T30" s="437"/>
      <c r="U30" s="360">
        <f>'Staffing Variables'!$F$9</f>
        <v>0.75</v>
      </c>
      <c r="V30" s="364"/>
      <c r="W30" s="233"/>
      <c r="X30" s="509"/>
      <c r="Y30" s="25"/>
      <c r="Z30" s="509"/>
      <c r="AA30" s="1"/>
      <c r="AB30" s="1"/>
      <c r="AC30" s="1"/>
      <c r="AD30" s="1"/>
      <c r="AE30" s="1"/>
      <c r="AF30" s="1"/>
      <c r="AG30" s="1"/>
      <c r="AH30" s="1"/>
      <c r="AI30" s="1"/>
    </row>
    <row r="31" spans="1:35" x14ac:dyDescent="0.3">
      <c r="A31" s="445">
        <v>13</v>
      </c>
      <c r="B31" s="242">
        <f>'Time by staff type'!A243</f>
        <v>13</v>
      </c>
      <c r="C31" s="243" t="str">
        <f>IFERROR(VLOOKUP(E31,A$19:C30,3,FALSE)*D31,"")</f>
        <v/>
      </c>
      <c r="D31" s="245"/>
      <c r="E31" s="365"/>
      <c r="F31" s="515"/>
      <c r="G31" s="515"/>
      <c r="H31" s="515"/>
      <c r="I31" s="515"/>
      <c r="J31" s="515"/>
      <c r="K31" s="515"/>
      <c r="L31" s="515"/>
      <c r="M31" s="515"/>
      <c r="N31" s="515"/>
      <c r="O31" s="515"/>
      <c r="P31" s="515"/>
      <c r="Q31" s="515"/>
      <c r="R31" s="515"/>
      <c r="S31" s="515"/>
      <c r="T31" s="437"/>
      <c r="U31" s="360">
        <f>'Staffing Variables'!$F$9</f>
        <v>0.75</v>
      </c>
      <c r="V31" s="364"/>
      <c r="W31" s="233"/>
      <c r="X31" s="509"/>
      <c r="Y31" s="25"/>
      <c r="Z31" s="509"/>
      <c r="AA31" s="1"/>
      <c r="AB31" s="1"/>
      <c r="AC31" s="1"/>
      <c r="AD31" s="1"/>
      <c r="AE31" s="1"/>
      <c r="AF31" s="1"/>
      <c r="AG31" s="1"/>
      <c r="AH31" s="1"/>
      <c r="AI31" s="1"/>
    </row>
    <row r="32" spans="1:35" x14ac:dyDescent="0.3">
      <c r="A32" s="445">
        <v>14</v>
      </c>
      <c r="B32" s="242">
        <f>'Time by staff type'!A263</f>
        <v>14</v>
      </c>
      <c r="C32" s="243" t="str">
        <f>IFERROR(VLOOKUP(E32,A$19:C31,3,FALSE)*D32,"")</f>
        <v/>
      </c>
      <c r="D32" s="245"/>
      <c r="E32" s="365"/>
      <c r="F32" s="515"/>
      <c r="G32" s="515"/>
      <c r="H32" s="515"/>
      <c r="I32" s="515"/>
      <c r="J32" s="515"/>
      <c r="K32" s="515"/>
      <c r="L32" s="515"/>
      <c r="M32" s="515"/>
      <c r="N32" s="515"/>
      <c r="O32" s="515"/>
      <c r="P32" s="515"/>
      <c r="Q32" s="515"/>
      <c r="R32" s="515"/>
      <c r="S32" s="515"/>
      <c r="T32" s="437"/>
      <c r="U32" s="360">
        <f>'Staffing Variables'!$F$9</f>
        <v>0.75</v>
      </c>
      <c r="V32" s="364"/>
      <c r="W32" s="233"/>
      <c r="X32" s="509"/>
      <c r="Y32" s="25"/>
      <c r="Z32" s="509"/>
      <c r="AA32" s="1"/>
      <c r="AB32" s="1"/>
      <c r="AC32" s="1"/>
      <c r="AD32" s="1"/>
      <c r="AE32" s="1"/>
      <c r="AF32" s="1"/>
      <c r="AG32" s="1"/>
      <c r="AH32" s="1"/>
      <c r="AI32" s="1"/>
    </row>
    <row r="33" spans="1:35" x14ac:dyDescent="0.3">
      <c r="A33" s="445">
        <v>15</v>
      </c>
      <c r="B33" s="242">
        <f>'Time by staff type'!A283</f>
        <v>15</v>
      </c>
      <c r="C33" s="243" t="str">
        <f>IFERROR(VLOOKUP(E33,A$19:C32,3,FALSE)*D33,"")</f>
        <v/>
      </c>
      <c r="D33" s="245"/>
      <c r="E33" s="365"/>
      <c r="F33" s="515"/>
      <c r="G33" s="515"/>
      <c r="H33" s="515"/>
      <c r="I33" s="515"/>
      <c r="J33" s="515"/>
      <c r="K33" s="515"/>
      <c r="L33" s="515"/>
      <c r="M33" s="515"/>
      <c r="N33" s="515"/>
      <c r="O33" s="515"/>
      <c r="P33" s="515"/>
      <c r="Q33" s="515"/>
      <c r="R33" s="515"/>
      <c r="S33" s="515"/>
      <c r="T33" s="437"/>
      <c r="U33" s="360">
        <f>'Staffing Variables'!$F$9</f>
        <v>0.75</v>
      </c>
      <c r="V33" s="364"/>
      <c r="W33" s="233"/>
      <c r="X33" s="509"/>
      <c r="Y33" s="25"/>
      <c r="Z33" s="509"/>
      <c r="AA33" s="1"/>
      <c r="AB33" s="1"/>
      <c r="AC33" s="1"/>
      <c r="AD33" s="1"/>
      <c r="AE33" s="1"/>
      <c r="AF33" s="1"/>
      <c r="AG33" s="1"/>
      <c r="AH33" s="1"/>
      <c r="AI33" s="1"/>
    </row>
    <row r="34" spans="1:35" x14ac:dyDescent="0.3">
      <c r="A34" s="445">
        <v>16</v>
      </c>
      <c r="B34" s="242">
        <f>'Time by staff type'!A303</f>
        <v>16</v>
      </c>
      <c r="C34" s="243" t="str">
        <f>IFERROR(VLOOKUP(E34,A$19:C33,3,FALSE)*D34,"")</f>
        <v/>
      </c>
      <c r="D34" s="245"/>
      <c r="E34" s="365"/>
      <c r="F34" s="515"/>
      <c r="G34" s="515"/>
      <c r="H34" s="515"/>
      <c r="I34" s="515"/>
      <c r="J34" s="515"/>
      <c r="K34" s="515"/>
      <c r="L34" s="515"/>
      <c r="M34" s="515"/>
      <c r="N34" s="515"/>
      <c r="O34" s="515"/>
      <c r="P34" s="515"/>
      <c r="Q34" s="515"/>
      <c r="R34" s="515"/>
      <c r="S34" s="515"/>
      <c r="T34" s="437"/>
      <c r="U34" s="360">
        <f>'Staffing Variables'!$F$9</f>
        <v>0.75</v>
      </c>
      <c r="V34" s="364"/>
      <c r="W34" s="233"/>
      <c r="X34" s="509"/>
      <c r="Y34" s="25"/>
      <c r="Z34" s="509"/>
      <c r="AA34" s="1"/>
      <c r="AB34" s="1"/>
      <c r="AC34" s="1"/>
      <c r="AD34" s="1"/>
      <c r="AE34" s="1"/>
      <c r="AF34" s="1"/>
      <c r="AG34" s="1"/>
      <c r="AH34" s="1"/>
      <c r="AI34" s="1"/>
    </row>
    <row r="35" spans="1:35" x14ac:dyDescent="0.3">
      <c r="A35" s="445">
        <v>17</v>
      </c>
      <c r="B35" s="242">
        <f>'Time by staff type'!A323</f>
        <v>17</v>
      </c>
      <c r="C35" s="243" t="str">
        <f>IFERROR(VLOOKUP(E35,A$19:C34,3,FALSE)*D35,"")</f>
        <v/>
      </c>
      <c r="D35" s="245"/>
      <c r="E35" s="365"/>
      <c r="F35" s="515"/>
      <c r="G35" s="515"/>
      <c r="H35" s="515"/>
      <c r="I35" s="515"/>
      <c r="J35" s="515"/>
      <c r="K35" s="515"/>
      <c r="L35" s="515"/>
      <c r="M35" s="515"/>
      <c r="N35" s="515"/>
      <c r="O35" s="515"/>
      <c r="P35" s="515"/>
      <c r="Q35" s="515"/>
      <c r="R35" s="515"/>
      <c r="S35" s="515"/>
      <c r="T35" s="437"/>
      <c r="U35" s="360">
        <f>'Staffing Variables'!$F$9</f>
        <v>0.75</v>
      </c>
      <c r="V35" s="364"/>
      <c r="W35" s="233"/>
      <c r="X35" s="509"/>
      <c r="Y35" s="25"/>
      <c r="Z35" s="509"/>
      <c r="AA35" s="1"/>
      <c r="AB35" s="1"/>
      <c r="AC35" s="1"/>
      <c r="AD35" s="1"/>
      <c r="AE35" s="1"/>
      <c r="AF35" s="1"/>
      <c r="AG35" s="1"/>
      <c r="AH35" s="1"/>
      <c r="AI35" s="1"/>
    </row>
    <row r="36" spans="1:35" x14ac:dyDescent="0.3">
      <c r="A36" s="445">
        <v>18</v>
      </c>
      <c r="B36" s="242">
        <f>'Time by staff type'!A343</f>
        <v>18</v>
      </c>
      <c r="C36" s="243" t="str">
        <f>IFERROR(VLOOKUP(E36,A$19:C35,3,FALSE)*D36,"")</f>
        <v/>
      </c>
      <c r="D36" s="245"/>
      <c r="E36" s="365"/>
      <c r="F36" s="515"/>
      <c r="G36" s="515"/>
      <c r="H36" s="515"/>
      <c r="I36" s="515"/>
      <c r="J36" s="515"/>
      <c r="K36" s="515"/>
      <c r="L36" s="515"/>
      <c r="M36" s="515"/>
      <c r="N36" s="515"/>
      <c r="O36" s="515"/>
      <c r="P36" s="515"/>
      <c r="Q36" s="515"/>
      <c r="R36" s="515"/>
      <c r="S36" s="515"/>
      <c r="T36" s="437"/>
      <c r="U36" s="360">
        <f>'Staffing Variables'!$F$9</f>
        <v>0.75</v>
      </c>
      <c r="V36" s="364"/>
      <c r="W36" s="233"/>
      <c r="X36" s="509"/>
      <c r="Y36" s="25"/>
      <c r="Z36" s="509"/>
      <c r="AA36" s="1"/>
      <c r="AB36" s="1"/>
      <c r="AC36" s="1"/>
      <c r="AD36" s="1"/>
      <c r="AE36" s="1"/>
      <c r="AF36" s="1"/>
      <c r="AG36" s="1"/>
      <c r="AH36" s="1"/>
      <c r="AI36" s="1"/>
    </row>
    <row r="37" spans="1:35" x14ac:dyDescent="0.3">
      <c r="A37" s="445">
        <v>19</v>
      </c>
      <c r="B37" s="242">
        <f>'Time by staff type'!A363</f>
        <v>19</v>
      </c>
      <c r="C37" s="243" t="str">
        <f>IFERROR(VLOOKUP(E37,A$19:C36,3,FALSE)*D37,"")</f>
        <v/>
      </c>
      <c r="D37" s="245"/>
      <c r="E37" s="365"/>
      <c r="F37" s="515"/>
      <c r="G37" s="515"/>
      <c r="H37" s="515"/>
      <c r="I37" s="515"/>
      <c r="J37" s="515"/>
      <c r="K37" s="515"/>
      <c r="L37" s="515"/>
      <c r="M37" s="515"/>
      <c r="N37" s="515"/>
      <c r="O37" s="515"/>
      <c r="P37" s="515"/>
      <c r="Q37" s="515"/>
      <c r="R37" s="515"/>
      <c r="S37" s="515"/>
      <c r="T37" s="437"/>
      <c r="U37" s="360">
        <f>'Staffing Variables'!$F$9</f>
        <v>0.75</v>
      </c>
      <c r="V37" s="364"/>
      <c r="W37" s="233"/>
      <c r="X37" s="509"/>
      <c r="Y37" s="25"/>
      <c r="Z37" s="509"/>
      <c r="AA37" s="1"/>
      <c r="AB37" s="1"/>
      <c r="AC37" s="1"/>
      <c r="AD37" s="1"/>
      <c r="AE37" s="1"/>
      <c r="AF37" s="1"/>
      <c r="AG37" s="1"/>
      <c r="AH37" s="1"/>
      <c r="AI37" s="1"/>
    </row>
    <row r="38" spans="1:35" x14ac:dyDescent="0.3">
      <c r="A38" s="445">
        <v>20</v>
      </c>
      <c r="B38" s="242">
        <f>'Time by staff type'!A383</f>
        <v>20</v>
      </c>
      <c r="C38" s="243" t="str">
        <f>IFERROR(VLOOKUP(E38,A$19:C37,3,FALSE)*D38,"")</f>
        <v/>
      </c>
      <c r="D38" s="245"/>
      <c r="E38" s="365"/>
      <c r="F38" s="515"/>
      <c r="G38" s="515"/>
      <c r="H38" s="515"/>
      <c r="I38" s="515"/>
      <c r="J38" s="515"/>
      <c r="K38" s="515"/>
      <c r="L38" s="515"/>
      <c r="M38" s="515"/>
      <c r="N38" s="515"/>
      <c r="O38" s="515"/>
      <c r="P38" s="515"/>
      <c r="Q38" s="515"/>
      <c r="R38" s="515"/>
      <c r="S38" s="515"/>
      <c r="T38" s="437"/>
      <c r="U38" s="360">
        <f>'Staffing Variables'!$F$9</f>
        <v>0.75</v>
      </c>
      <c r="V38" s="364"/>
      <c r="W38" s="233"/>
      <c r="X38" s="509"/>
      <c r="Y38" s="25"/>
      <c r="Z38" s="509"/>
      <c r="AA38" s="1"/>
      <c r="AB38" s="1"/>
      <c r="AC38" s="1"/>
      <c r="AD38" s="1"/>
      <c r="AE38" s="1"/>
      <c r="AF38" s="1"/>
      <c r="AG38" s="1"/>
      <c r="AH38" s="1"/>
      <c r="AI38" s="1"/>
    </row>
    <row r="39" spans="1:35" x14ac:dyDescent="0.3">
      <c r="B39" s="212" t="s">
        <v>130</v>
      </c>
      <c r="C39" s="115">
        <f>SUM(C19:C32)</f>
        <v>0</v>
      </c>
      <c r="U39" s="187"/>
      <c r="V39" s="307"/>
      <c r="W39" s="230"/>
      <c r="X39" s="509"/>
      <c r="Y39" s="25"/>
      <c r="Z39" s="509"/>
      <c r="AA39" s="1"/>
      <c r="AB39" s="1"/>
      <c r="AC39" s="1"/>
      <c r="AD39" s="1"/>
      <c r="AE39" s="1"/>
      <c r="AF39" s="1"/>
      <c r="AG39" s="1"/>
      <c r="AH39" s="1"/>
      <c r="AI39" s="1"/>
    </row>
    <row r="40" spans="1:35" x14ac:dyDescent="0.3">
      <c r="A40" s="367">
        <v>1</v>
      </c>
      <c r="W40" s="231"/>
      <c r="X40"/>
    </row>
    <row r="41" spans="1:35" x14ac:dyDescent="0.3">
      <c r="W41" s="231"/>
      <c r="X41"/>
    </row>
    <row r="42" spans="1:35" x14ac:dyDescent="0.3">
      <c r="U42" s="187"/>
      <c r="W42" s="230"/>
      <c r="X42"/>
      <c r="Y42" s="25"/>
    </row>
    <row r="43" spans="1:35" ht="14.4" customHeight="1" x14ac:dyDescent="0.35">
      <c r="A43" s="367">
        <f>MAX($A$40:A42)+1</f>
        <v>2</v>
      </c>
      <c r="B43" s="288" t="str">
        <f>_xlfn.CONCAT("Table ",A43)</f>
        <v>Table 2</v>
      </c>
      <c r="D43" s="523" t="s">
        <v>232</v>
      </c>
      <c r="E43" s="523"/>
      <c r="F43" s="523"/>
      <c r="G43" s="523"/>
      <c r="H43" s="523"/>
      <c r="I43" s="523"/>
      <c r="J43" s="523"/>
      <c r="K43" s="523"/>
      <c r="L43" s="523"/>
      <c r="M43" s="523"/>
      <c r="N43" s="523"/>
      <c r="O43" s="523"/>
      <c r="P43" s="523"/>
      <c r="Q43" s="523"/>
      <c r="R43" s="523"/>
      <c r="S43" s="523"/>
      <c r="T43" s="1"/>
      <c r="U43" s="319" t="str">
        <f>B43</f>
        <v>Table 2</v>
      </c>
      <c r="V43" s="312"/>
      <c r="W43" s="230"/>
      <c r="X43"/>
      <c r="Y43" s="25"/>
    </row>
    <row r="44" spans="1:35" ht="28.65" customHeight="1" x14ac:dyDescent="0.3">
      <c r="B44" s="188" t="s">
        <v>292</v>
      </c>
      <c r="C44" s="411" t="s">
        <v>163</v>
      </c>
      <c r="D44" s="188" t="str">
        <f>'Time by staff type'!E$3</f>
        <v>staff type 1</v>
      </c>
      <c r="E44" s="188" t="str">
        <f>'Time by staff type'!F$3</f>
        <v>staff type 2</v>
      </c>
      <c r="F44" s="188" t="str">
        <f>'Time by staff type'!G$3</f>
        <v>staff type 3</v>
      </c>
      <c r="G44" s="188" t="str">
        <f>'Time by staff type'!H$3</f>
        <v>staff type 4</v>
      </c>
      <c r="H44" s="188" t="str">
        <f>'Time by staff type'!I$3</f>
        <v>staff type 5</v>
      </c>
      <c r="I44" s="188" t="str">
        <f>'Time by staff type'!J$3</f>
        <v>staff type 6</v>
      </c>
      <c r="J44" s="188" t="str">
        <f>'Time by staff type'!K$3</f>
        <v>staff type 7</v>
      </c>
      <c r="K44" s="188" t="str">
        <f>'Time by staff type'!L$3</f>
        <v>staff type 8</v>
      </c>
      <c r="L44" s="188" t="str">
        <f>'Time by staff type'!M$3</f>
        <v>staff type 9</v>
      </c>
      <c r="M44" s="188" t="str">
        <f>'Time by staff type'!N$3</f>
        <v>staff type 10</v>
      </c>
      <c r="N44" s="188" t="str">
        <f>'Time by staff type'!O$3</f>
        <v>staff type 11</v>
      </c>
      <c r="O44" s="188" t="str">
        <f>'Time by staff type'!P$3</f>
        <v>staff type 12</v>
      </c>
      <c r="P44" s="188" t="str">
        <f>'Time by staff type'!Q$3</f>
        <v>staff type 13</v>
      </c>
      <c r="Q44" s="188" t="str">
        <f>'Time by staff type'!R$3</f>
        <v>staff type 14</v>
      </c>
      <c r="R44" s="188" t="str">
        <f>'Time by staff type'!S$3</f>
        <v>staff type 15</v>
      </c>
      <c r="S44" s="188" t="str">
        <f>'Time by staff type'!T$3</f>
        <v>staff type 16</v>
      </c>
      <c r="T44" s="1"/>
      <c r="U44" s="513" t="s">
        <v>236</v>
      </c>
      <c r="V44" s="513"/>
      <c r="W44" s="230"/>
      <c r="X44"/>
      <c r="Y44" s="25"/>
    </row>
    <row r="45" spans="1:35" x14ac:dyDescent="0.3">
      <c r="B45" s="213" t="str">
        <f>B$19</f>
        <v>Module 1</v>
      </c>
      <c r="C45" s="412">
        <f t="shared" ref="C45:C58" si="0">C19</f>
        <v>0</v>
      </c>
      <c r="D45" s="166">
        <f>(D315/37.5/52)</f>
        <v>0</v>
      </c>
      <c r="E45" s="166">
        <f t="shared" ref="E45:K45" si="1">(E315/37.5/52)</f>
        <v>0</v>
      </c>
      <c r="F45" s="166">
        <f t="shared" si="1"/>
        <v>0</v>
      </c>
      <c r="G45" s="166">
        <f t="shared" si="1"/>
        <v>0</v>
      </c>
      <c r="H45" s="166">
        <f t="shared" si="1"/>
        <v>0</v>
      </c>
      <c r="I45" s="166">
        <f t="shared" si="1"/>
        <v>0</v>
      </c>
      <c r="J45" s="166">
        <f t="shared" si="1"/>
        <v>0</v>
      </c>
      <c r="K45" s="166">
        <f t="shared" si="1"/>
        <v>0</v>
      </c>
      <c r="L45" s="166">
        <f t="shared" ref="L45:S45" si="2">(L315/37.5/52)</f>
        <v>0</v>
      </c>
      <c r="M45" s="166">
        <f t="shared" si="2"/>
        <v>0</v>
      </c>
      <c r="N45" s="166">
        <f t="shared" si="2"/>
        <v>0</v>
      </c>
      <c r="O45" s="166">
        <f t="shared" si="2"/>
        <v>0</v>
      </c>
      <c r="P45" s="166">
        <f t="shared" si="2"/>
        <v>0</v>
      </c>
      <c r="Q45" s="166">
        <f t="shared" si="2"/>
        <v>0</v>
      </c>
      <c r="R45" s="166">
        <f t="shared" si="2"/>
        <v>0</v>
      </c>
      <c r="S45" s="166">
        <f t="shared" si="2"/>
        <v>0</v>
      </c>
      <c r="T45" s="354">
        <f>SUM(D45:S45)</f>
        <v>0</v>
      </c>
      <c r="U45" s="513"/>
      <c r="V45" s="513"/>
      <c r="W45" s="230"/>
      <c r="X45" s="307"/>
      <c r="Y45" s="25"/>
      <c r="AA45" s="1"/>
      <c r="AB45" s="1"/>
      <c r="AC45" s="1"/>
      <c r="AD45" s="1"/>
      <c r="AE45" s="1"/>
      <c r="AF45" s="1"/>
      <c r="AG45" s="1"/>
      <c r="AH45" s="1"/>
      <c r="AI45" s="1"/>
    </row>
    <row r="46" spans="1:35" x14ac:dyDescent="0.3">
      <c r="B46" s="236">
        <f>B$20</f>
        <v>2</v>
      </c>
      <c r="C46" s="412" t="str">
        <f t="shared" si="0"/>
        <v/>
      </c>
      <c r="D46" s="166">
        <f t="shared" ref="D46:K46" si="3">(D316/37.5/52)</f>
        <v>0</v>
      </c>
      <c r="E46" s="166">
        <f t="shared" si="3"/>
        <v>0</v>
      </c>
      <c r="F46" s="166">
        <f t="shared" si="3"/>
        <v>0</v>
      </c>
      <c r="G46" s="166">
        <f t="shared" si="3"/>
        <v>0</v>
      </c>
      <c r="H46" s="166">
        <f t="shared" si="3"/>
        <v>0</v>
      </c>
      <c r="I46" s="166">
        <f t="shared" si="3"/>
        <v>0</v>
      </c>
      <c r="J46" s="166">
        <f t="shared" si="3"/>
        <v>0</v>
      </c>
      <c r="K46" s="166">
        <f t="shared" si="3"/>
        <v>0</v>
      </c>
      <c r="L46" s="166">
        <f t="shared" ref="L46:S46" si="4">(L316/37.5/52)</f>
        <v>0</v>
      </c>
      <c r="M46" s="166">
        <f t="shared" si="4"/>
        <v>0</v>
      </c>
      <c r="N46" s="166">
        <f t="shared" si="4"/>
        <v>0</v>
      </c>
      <c r="O46" s="166">
        <f t="shared" si="4"/>
        <v>0</v>
      </c>
      <c r="P46" s="166">
        <f t="shared" si="4"/>
        <v>0</v>
      </c>
      <c r="Q46" s="166">
        <f t="shared" si="4"/>
        <v>0</v>
      </c>
      <c r="R46" s="166">
        <f t="shared" si="4"/>
        <v>0</v>
      </c>
      <c r="S46" s="166">
        <f t="shared" si="4"/>
        <v>0</v>
      </c>
      <c r="T46" s="354">
        <f t="shared" ref="T46:T64" si="5">SUM(D46:S46)</f>
        <v>0</v>
      </c>
      <c r="U46" s="513"/>
      <c r="V46" s="513"/>
      <c r="W46" s="230"/>
      <c r="X46" s="307"/>
      <c r="Y46" s="25"/>
      <c r="AA46" s="1"/>
      <c r="AB46" s="1"/>
      <c r="AC46" s="1"/>
      <c r="AD46" s="1"/>
      <c r="AE46" s="1"/>
      <c r="AF46" s="1"/>
      <c r="AG46" s="1"/>
      <c r="AH46" s="1"/>
      <c r="AI46" s="1"/>
    </row>
    <row r="47" spans="1:35" x14ac:dyDescent="0.3">
      <c r="B47" s="236">
        <f>B$21</f>
        <v>3</v>
      </c>
      <c r="C47" s="412" t="str">
        <f t="shared" si="0"/>
        <v/>
      </c>
      <c r="D47" s="166">
        <f t="shared" ref="D47:K47" si="6">(D317/37.5/52)</f>
        <v>0</v>
      </c>
      <c r="E47" s="166">
        <f t="shared" si="6"/>
        <v>0</v>
      </c>
      <c r="F47" s="166">
        <f t="shared" si="6"/>
        <v>0</v>
      </c>
      <c r="G47" s="166">
        <f t="shared" si="6"/>
        <v>0</v>
      </c>
      <c r="H47" s="166">
        <f t="shared" si="6"/>
        <v>0</v>
      </c>
      <c r="I47" s="166">
        <f t="shared" si="6"/>
        <v>0</v>
      </c>
      <c r="J47" s="166">
        <f t="shared" si="6"/>
        <v>0</v>
      </c>
      <c r="K47" s="166">
        <f t="shared" si="6"/>
        <v>0</v>
      </c>
      <c r="L47" s="166">
        <f t="shared" ref="L47:S47" si="7">(L317/37.5/52)</f>
        <v>0</v>
      </c>
      <c r="M47" s="166">
        <f t="shared" si="7"/>
        <v>0</v>
      </c>
      <c r="N47" s="166">
        <f t="shared" si="7"/>
        <v>0</v>
      </c>
      <c r="O47" s="166">
        <f t="shared" si="7"/>
        <v>0</v>
      </c>
      <c r="P47" s="166">
        <f t="shared" si="7"/>
        <v>0</v>
      </c>
      <c r="Q47" s="166">
        <f t="shared" si="7"/>
        <v>0</v>
      </c>
      <c r="R47" s="166">
        <f t="shared" si="7"/>
        <v>0</v>
      </c>
      <c r="S47" s="166">
        <f t="shared" si="7"/>
        <v>0</v>
      </c>
      <c r="T47" s="354">
        <f t="shared" si="5"/>
        <v>0</v>
      </c>
      <c r="U47" s="513"/>
      <c r="V47" s="513"/>
      <c r="W47" s="231"/>
    </row>
    <row r="48" spans="1:35" ht="14.4" customHeight="1" x14ac:dyDescent="0.3">
      <c r="B48" s="236">
        <f>B$22</f>
        <v>4</v>
      </c>
      <c r="C48" s="412" t="str">
        <f t="shared" si="0"/>
        <v/>
      </c>
      <c r="D48" s="166">
        <f t="shared" ref="D48:K48" si="8">(D318/37.5/52)</f>
        <v>0</v>
      </c>
      <c r="E48" s="166">
        <f t="shared" si="8"/>
        <v>0</v>
      </c>
      <c r="F48" s="166">
        <f t="shared" si="8"/>
        <v>0</v>
      </c>
      <c r="G48" s="166">
        <f t="shared" si="8"/>
        <v>0</v>
      </c>
      <c r="H48" s="166">
        <f t="shared" si="8"/>
        <v>0</v>
      </c>
      <c r="I48" s="166">
        <f t="shared" si="8"/>
        <v>0</v>
      </c>
      <c r="J48" s="166">
        <f t="shared" si="8"/>
        <v>0</v>
      </c>
      <c r="K48" s="166">
        <f t="shared" si="8"/>
        <v>0</v>
      </c>
      <c r="L48" s="166">
        <f t="shared" ref="L48:S48" si="9">(L318/37.5/52)</f>
        <v>0</v>
      </c>
      <c r="M48" s="166">
        <f t="shared" si="9"/>
        <v>0</v>
      </c>
      <c r="N48" s="166">
        <f t="shared" si="9"/>
        <v>0</v>
      </c>
      <c r="O48" s="166">
        <f t="shared" si="9"/>
        <v>0</v>
      </c>
      <c r="P48" s="166">
        <f t="shared" si="9"/>
        <v>0</v>
      </c>
      <c r="Q48" s="166">
        <f t="shared" si="9"/>
        <v>0</v>
      </c>
      <c r="R48" s="166">
        <f t="shared" si="9"/>
        <v>0</v>
      </c>
      <c r="S48" s="166">
        <f t="shared" si="9"/>
        <v>0</v>
      </c>
      <c r="T48" s="354">
        <f t="shared" si="5"/>
        <v>0</v>
      </c>
      <c r="U48" s="513"/>
      <c r="V48" s="513"/>
    </row>
    <row r="49" spans="2:22" x14ac:dyDescent="0.3">
      <c r="B49" s="236">
        <f>B$23</f>
        <v>5</v>
      </c>
      <c r="C49" s="412" t="str">
        <f t="shared" si="0"/>
        <v/>
      </c>
      <c r="D49" s="166">
        <f t="shared" ref="D49:K49" si="10">(D319/37.5/52)</f>
        <v>0</v>
      </c>
      <c r="E49" s="166">
        <f t="shared" si="10"/>
        <v>0</v>
      </c>
      <c r="F49" s="166">
        <f t="shared" si="10"/>
        <v>0</v>
      </c>
      <c r="G49" s="166">
        <f t="shared" si="10"/>
        <v>0</v>
      </c>
      <c r="H49" s="166">
        <f t="shared" si="10"/>
        <v>0</v>
      </c>
      <c r="I49" s="166">
        <f t="shared" si="10"/>
        <v>0</v>
      </c>
      <c r="J49" s="166">
        <f t="shared" si="10"/>
        <v>0</v>
      </c>
      <c r="K49" s="166">
        <f t="shared" si="10"/>
        <v>0</v>
      </c>
      <c r="L49" s="166">
        <f t="shared" ref="L49:S49" si="11">(L319/37.5/52)</f>
        <v>0</v>
      </c>
      <c r="M49" s="166">
        <f t="shared" si="11"/>
        <v>0</v>
      </c>
      <c r="N49" s="166">
        <f t="shared" si="11"/>
        <v>0</v>
      </c>
      <c r="O49" s="166">
        <f t="shared" si="11"/>
        <v>0</v>
      </c>
      <c r="P49" s="166">
        <f t="shared" si="11"/>
        <v>0</v>
      </c>
      <c r="Q49" s="166">
        <f t="shared" si="11"/>
        <v>0</v>
      </c>
      <c r="R49" s="166">
        <f t="shared" si="11"/>
        <v>0</v>
      </c>
      <c r="S49" s="166">
        <f t="shared" si="11"/>
        <v>0</v>
      </c>
      <c r="T49" s="354">
        <f t="shared" si="5"/>
        <v>0</v>
      </c>
      <c r="U49" s="513"/>
      <c r="V49" s="513"/>
    </row>
    <row r="50" spans="2:22" x14ac:dyDescent="0.3">
      <c r="B50" s="236">
        <f>B$24</f>
        <v>6</v>
      </c>
      <c r="C50" s="412" t="str">
        <f t="shared" si="0"/>
        <v/>
      </c>
      <c r="D50" s="166">
        <f t="shared" ref="D50:K50" si="12">(D320/37.5/52)</f>
        <v>0</v>
      </c>
      <c r="E50" s="166">
        <f t="shared" si="12"/>
        <v>0</v>
      </c>
      <c r="F50" s="166">
        <f t="shared" si="12"/>
        <v>0</v>
      </c>
      <c r="G50" s="166">
        <f t="shared" si="12"/>
        <v>0</v>
      </c>
      <c r="H50" s="166">
        <f t="shared" si="12"/>
        <v>0</v>
      </c>
      <c r="I50" s="166">
        <f t="shared" si="12"/>
        <v>0</v>
      </c>
      <c r="J50" s="166">
        <f t="shared" si="12"/>
        <v>0</v>
      </c>
      <c r="K50" s="166">
        <f t="shared" si="12"/>
        <v>0</v>
      </c>
      <c r="L50" s="166">
        <f t="shared" ref="L50:S50" si="13">(L320/37.5/52)</f>
        <v>0</v>
      </c>
      <c r="M50" s="166">
        <f t="shared" si="13"/>
        <v>0</v>
      </c>
      <c r="N50" s="166">
        <f t="shared" si="13"/>
        <v>0</v>
      </c>
      <c r="O50" s="166">
        <f t="shared" si="13"/>
        <v>0</v>
      </c>
      <c r="P50" s="166">
        <f t="shared" si="13"/>
        <v>0</v>
      </c>
      <c r="Q50" s="166">
        <f t="shared" si="13"/>
        <v>0</v>
      </c>
      <c r="R50" s="166">
        <f t="shared" si="13"/>
        <v>0</v>
      </c>
      <c r="S50" s="166">
        <f t="shared" si="13"/>
        <v>0</v>
      </c>
      <c r="T50" s="354">
        <f t="shared" si="5"/>
        <v>0</v>
      </c>
      <c r="U50" s="513"/>
      <c r="V50" s="513"/>
    </row>
    <row r="51" spans="2:22" x14ac:dyDescent="0.3">
      <c r="B51" s="236">
        <f>B$25</f>
        <v>7</v>
      </c>
      <c r="C51" s="412" t="str">
        <f t="shared" si="0"/>
        <v/>
      </c>
      <c r="D51" s="166">
        <f t="shared" ref="D51:K51" si="14">(D321/37.5/52)</f>
        <v>0</v>
      </c>
      <c r="E51" s="166">
        <f t="shared" si="14"/>
        <v>0</v>
      </c>
      <c r="F51" s="166">
        <f t="shared" si="14"/>
        <v>0</v>
      </c>
      <c r="G51" s="166">
        <f t="shared" si="14"/>
        <v>0</v>
      </c>
      <c r="H51" s="166">
        <f t="shared" si="14"/>
        <v>0</v>
      </c>
      <c r="I51" s="166">
        <f t="shared" si="14"/>
        <v>0</v>
      </c>
      <c r="J51" s="166">
        <f t="shared" si="14"/>
        <v>0</v>
      </c>
      <c r="K51" s="166">
        <f t="shared" si="14"/>
        <v>0</v>
      </c>
      <c r="L51" s="166">
        <f t="shared" ref="L51:S51" si="15">(L321/37.5/52)</f>
        <v>0</v>
      </c>
      <c r="M51" s="166">
        <f t="shared" si="15"/>
        <v>0</v>
      </c>
      <c r="N51" s="166">
        <f t="shared" si="15"/>
        <v>0</v>
      </c>
      <c r="O51" s="166">
        <f t="shared" si="15"/>
        <v>0</v>
      </c>
      <c r="P51" s="166">
        <f t="shared" si="15"/>
        <v>0</v>
      </c>
      <c r="Q51" s="166">
        <f t="shared" si="15"/>
        <v>0</v>
      </c>
      <c r="R51" s="166">
        <f t="shared" si="15"/>
        <v>0</v>
      </c>
      <c r="S51" s="166">
        <f t="shared" si="15"/>
        <v>0</v>
      </c>
      <c r="T51" s="354">
        <f t="shared" si="5"/>
        <v>0</v>
      </c>
      <c r="U51" s="513"/>
      <c r="V51" s="513"/>
    </row>
    <row r="52" spans="2:22" x14ac:dyDescent="0.3">
      <c r="B52" s="236">
        <f>B$26</f>
        <v>8</v>
      </c>
      <c r="C52" s="412" t="str">
        <f t="shared" si="0"/>
        <v/>
      </c>
      <c r="D52" s="166">
        <f t="shared" ref="D52:K52" si="16">(D322/37.5/52)</f>
        <v>0</v>
      </c>
      <c r="E52" s="166">
        <f t="shared" si="16"/>
        <v>0</v>
      </c>
      <c r="F52" s="166">
        <f t="shared" si="16"/>
        <v>0</v>
      </c>
      <c r="G52" s="166">
        <f t="shared" si="16"/>
        <v>0</v>
      </c>
      <c r="H52" s="166">
        <f t="shared" si="16"/>
        <v>0</v>
      </c>
      <c r="I52" s="166">
        <f t="shared" si="16"/>
        <v>0</v>
      </c>
      <c r="J52" s="166">
        <f t="shared" si="16"/>
        <v>0</v>
      </c>
      <c r="K52" s="166">
        <f t="shared" si="16"/>
        <v>0</v>
      </c>
      <c r="L52" s="166">
        <f t="shared" ref="L52:S52" si="17">(L322/37.5/52)</f>
        <v>0</v>
      </c>
      <c r="M52" s="166">
        <f t="shared" si="17"/>
        <v>0</v>
      </c>
      <c r="N52" s="166">
        <f t="shared" si="17"/>
        <v>0</v>
      </c>
      <c r="O52" s="166">
        <f t="shared" si="17"/>
        <v>0</v>
      </c>
      <c r="P52" s="166">
        <f t="shared" si="17"/>
        <v>0</v>
      </c>
      <c r="Q52" s="166">
        <f t="shared" si="17"/>
        <v>0</v>
      </c>
      <c r="R52" s="166">
        <f t="shared" si="17"/>
        <v>0</v>
      </c>
      <c r="S52" s="166">
        <f t="shared" si="17"/>
        <v>0</v>
      </c>
      <c r="T52" s="354">
        <f t="shared" si="5"/>
        <v>0</v>
      </c>
      <c r="U52" s="513"/>
      <c r="V52" s="513"/>
    </row>
    <row r="53" spans="2:22" x14ac:dyDescent="0.3">
      <c r="B53" s="236">
        <f>B$27</f>
        <v>9</v>
      </c>
      <c r="C53" s="412" t="str">
        <f t="shared" si="0"/>
        <v/>
      </c>
      <c r="D53" s="166">
        <f t="shared" ref="D53:K53" si="18">(D323/37.5/52)</f>
        <v>0</v>
      </c>
      <c r="E53" s="166">
        <f t="shared" si="18"/>
        <v>0</v>
      </c>
      <c r="F53" s="166">
        <f t="shared" si="18"/>
        <v>0</v>
      </c>
      <c r="G53" s="166">
        <f t="shared" si="18"/>
        <v>0</v>
      </c>
      <c r="H53" s="166">
        <f t="shared" si="18"/>
        <v>0</v>
      </c>
      <c r="I53" s="166">
        <f t="shared" si="18"/>
        <v>0</v>
      </c>
      <c r="J53" s="166">
        <f t="shared" si="18"/>
        <v>0</v>
      </c>
      <c r="K53" s="166">
        <f t="shared" si="18"/>
        <v>0</v>
      </c>
      <c r="L53" s="166">
        <f t="shared" ref="L53:S53" si="19">(L323/37.5/52)</f>
        <v>0</v>
      </c>
      <c r="M53" s="166">
        <f t="shared" si="19"/>
        <v>0</v>
      </c>
      <c r="N53" s="166">
        <f t="shared" si="19"/>
        <v>0</v>
      </c>
      <c r="O53" s="166">
        <f t="shared" si="19"/>
        <v>0</v>
      </c>
      <c r="P53" s="166">
        <f t="shared" si="19"/>
        <v>0</v>
      </c>
      <c r="Q53" s="166">
        <f t="shared" si="19"/>
        <v>0</v>
      </c>
      <c r="R53" s="166">
        <f t="shared" si="19"/>
        <v>0</v>
      </c>
      <c r="S53" s="166">
        <f t="shared" si="19"/>
        <v>0</v>
      </c>
      <c r="T53" s="354">
        <f t="shared" si="5"/>
        <v>0</v>
      </c>
      <c r="U53" s="513"/>
      <c r="V53" s="513"/>
    </row>
    <row r="54" spans="2:22" x14ac:dyDescent="0.3">
      <c r="B54" s="236">
        <f>B$28</f>
        <v>10</v>
      </c>
      <c r="C54" s="412" t="str">
        <f t="shared" si="0"/>
        <v/>
      </c>
      <c r="D54" s="166">
        <f t="shared" ref="D54:K54" si="20">(D324/37.5/52)</f>
        <v>0</v>
      </c>
      <c r="E54" s="166">
        <f t="shared" si="20"/>
        <v>0</v>
      </c>
      <c r="F54" s="166">
        <f t="shared" si="20"/>
        <v>0</v>
      </c>
      <c r="G54" s="166">
        <f t="shared" si="20"/>
        <v>0</v>
      </c>
      <c r="H54" s="166">
        <f t="shared" si="20"/>
        <v>0</v>
      </c>
      <c r="I54" s="166">
        <f t="shared" si="20"/>
        <v>0</v>
      </c>
      <c r="J54" s="166">
        <f t="shared" si="20"/>
        <v>0</v>
      </c>
      <c r="K54" s="166">
        <f t="shared" si="20"/>
        <v>0</v>
      </c>
      <c r="L54" s="166">
        <f t="shared" ref="L54:S54" si="21">(L324/37.5/52)</f>
        <v>0</v>
      </c>
      <c r="M54" s="166">
        <f t="shared" si="21"/>
        <v>0</v>
      </c>
      <c r="N54" s="166">
        <f t="shared" si="21"/>
        <v>0</v>
      </c>
      <c r="O54" s="166">
        <f t="shared" si="21"/>
        <v>0</v>
      </c>
      <c r="P54" s="166">
        <f t="shared" si="21"/>
        <v>0</v>
      </c>
      <c r="Q54" s="166">
        <f t="shared" si="21"/>
        <v>0</v>
      </c>
      <c r="R54" s="166">
        <f t="shared" si="21"/>
        <v>0</v>
      </c>
      <c r="S54" s="166">
        <f t="shared" si="21"/>
        <v>0</v>
      </c>
      <c r="T54" s="354">
        <f t="shared" si="5"/>
        <v>0</v>
      </c>
      <c r="U54" s="513"/>
      <c r="V54" s="513"/>
    </row>
    <row r="55" spans="2:22" x14ac:dyDescent="0.3">
      <c r="B55" s="236">
        <f>B$29</f>
        <v>11</v>
      </c>
      <c r="C55" s="412" t="str">
        <f t="shared" si="0"/>
        <v/>
      </c>
      <c r="D55" s="166">
        <f t="shared" ref="D55:K55" si="22">(D325/37.5/52)</f>
        <v>0</v>
      </c>
      <c r="E55" s="166">
        <f t="shared" si="22"/>
        <v>0</v>
      </c>
      <c r="F55" s="166">
        <f t="shared" si="22"/>
        <v>0</v>
      </c>
      <c r="G55" s="166">
        <f t="shared" si="22"/>
        <v>0</v>
      </c>
      <c r="H55" s="166">
        <f t="shared" si="22"/>
        <v>0</v>
      </c>
      <c r="I55" s="166">
        <f t="shared" si="22"/>
        <v>0</v>
      </c>
      <c r="J55" s="166">
        <f t="shared" si="22"/>
        <v>0</v>
      </c>
      <c r="K55" s="166">
        <f t="shared" si="22"/>
        <v>0</v>
      </c>
      <c r="L55" s="166">
        <f t="shared" ref="L55:S55" si="23">(L325/37.5/52)</f>
        <v>0</v>
      </c>
      <c r="M55" s="166">
        <f t="shared" si="23"/>
        <v>0</v>
      </c>
      <c r="N55" s="166">
        <f t="shared" si="23"/>
        <v>0</v>
      </c>
      <c r="O55" s="166">
        <f t="shared" si="23"/>
        <v>0</v>
      </c>
      <c r="P55" s="166">
        <f t="shared" si="23"/>
        <v>0</v>
      </c>
      <c r="Q55" s="166">
        <f t="shared" si="23"/>
        <v>0</v>
      </c>
      <c r="R55" s="166">
        <f t="shared" si="23"/>
        <v>0</v>
      </c>
      <c r="S55" s="166">
        <f t="shared" si="23"/>
        <v>0</v>
      </c>
      <c r="T55" s="354">
        <f t="shared" si="5"/>
        <v>0</v>
      </c>
      <c r="U55" s="513"/>
      <c r="V55" s="513"/>
    </row>
    <row r="56" spans="2:22" x14ac:dyDescent="0.3">
      <c r="B56" s="236">
        <f>B$30</f>
        <v>12</v>
      </c>
      <c r="C56" s="412" t="str">
        <f t="shared" si="0"/>
        <v/>
      </c>
      <c r="D56" s="166">
        <f t="shared" ref="D56:K56" si="24">(D326/37.5/52)</f>
        <v>0</v>
      </c>
      <c r="E56" s="166">
        <f t="shared" si="24"/>
        <v>0</v>
      </c>
      <c r="F56" s="166">
        <f t="shared" si="24"/>
        <v>0</v>
      </c>
      <c r="G56" s="166">
        <f t="shared" si="24"/>
        <v>0</v>
      </c>
      <c r="H56" s="166">
        <f t="shared" si="24"/>
        <v>0</v>
      </c>
      <c r="I56" s="166">
        <f t="shared" si="24"/>
        <v>0</v>
      </c>
      <c r="J56" s="166">
        <f t="shared" si="24"/>
        <v>0</v>
      </c>
      <c r="K56" s="166">
        <f t="shared" si="24"/>
        <v>0</v>
      </c>
      <c r="L56" s="166">
        <f t="shared" ref="L56:S56" si="25">(L326/37.5/52)</f>
        <v>0</v>
      </c>
      <c r="M56" s="166">
        <f t="shared" si="25"/>
        <v>0</v>
      </c>
      <c r="N56" s="166">
        <f t="shared" si="25"/>
        <v>0</v>
      </c>
      <c r="O56" s="166">
        <f t="shared" si="25"/>
        <v>0</v>
      </c>
      <c r="P56" s="166">
        <f t="shared" si="25"/>
        <v>0</v>
      </c>
      <c r="Q56" s="166">
        <f t="shared" si="25"/>
        <v>0</v>
      </c>
      <c r="R56" s="166">
        <f t="shared" si="25"/>
        <v>0</v>
      </c>
      <c r="S56" s="166">
        <f t="shared" si="25"/>
        <v>0</v>
      </c>
      <c r="T56" s="354">
        <f t="shared" si="5"/>
        <v>0</v>
      </c>
      <c r="U56" s="513"/>
      <c r="V56" s="513"/>
    </row>
    <row r="57" spans="2:22" x14ac:dyDescent="0.3">
      <c r="B57" s="236">
        <f>B$31</f>
        <v>13</v>
      </c>
      <c r="C57" s="412" t="str">
        <f t="shared" si="0"/>
        <v/>
      </c>
      <c r="D57" s="166">
        <f t="shared" ref="D57:K57" si="26">(D327/37.5/52)</f>
        <v>0</v>
      </c>
      <c r="E57" s="166">
        <f t="shared" si="26"/>
        <v>0</v>
      </c>
      <c r="F57" s="166">
        <f t="shared" si="26"/>
        <v>0</v>
      </c>
      <c r="G57" s="166">
        <f t="shared" si="26"/>
        <v>0</v>
      </c>
      <c r="H57" s="166">
        <f t="shared" si="26"/>
        <v>0</v>
      </c>
      <c r="I57" s="166">
        <f t="shared" si="26"/>
        <v>0</v>
      </c>
      <c r="J57" s="166">
        <f t="shared" si="26"/>
        <v>0</v>
      </c>
      <c r="K57" s="166">
        <f t="shared" si="26"/>
        <v>0</v>
      </c>
      <c r="L57" s="166">
        <f t="shared" ref="L57:S57" si="27">(L327/37.5/52)</f>
        <v>0</v>
      </c>
      <c r="M57" s="166">
        <f t="shared" si="27"/>
        <v>0</v>
      </c>
      <c r="N57" s="166">
        <f t="shared" si="27"/>
        <v>0</v>
      </c>
      <c r="O57" s="166">
        <f t="shared" si="27"/>
        <v>0</v>
      </c>
      <c r="P57" s="166">
        <f t="shared" si="27"/>
        <v>0</v>
      </c>
      <c r="Q57" s="166">
        <f t="shared" si="27"/>
        <v>0</v>
      </c>
      <c r="R57" s="166">
        <f t="shared" si="27"/>
        <v>0</v>
      </c>
      <c r="S57" s="166">
        <f t="shared" si="27"/>
        <v>0</v>
      </c>
      <c r="T57" s="354">
        <f t="shared" si="5"/>
        <v>0</v>
      </c>
      <c r="U57" s="513"/>
      <c r="V57" s="513"/>
    </row>
    <row r="58" spans="2:22" x14ac:dyDescent="0.3">
      <c r="B58" s="236">
        <f>B$32</f>
        <v>14</v>
      </c>
      <c r="C58" s="412" t="str">
        <f t="shared" si="0"/>
        <v/>
      </c>
      <c r="D58" s="166">
        <f t="shared" ref="D58:K58" si="28">(D328/37.5/52)</f>
        <v>0</v>
      </c>
      <c r="E58" s="166">
        <f t="shared" si="28"/>
        <v>0</v>
      </c>
      <c r="F58" s="166">
        <f t="shared" si="28"/>
        <v>0</v>
      </c>
      <c r="G58" s="166">
        <f t="shared" si="28"/>
        <v>0</v>
      </c>
      <c r="H58" s="166">
        <f t="shared" si="28"/>
        <v>0</v>
      </c>
      <c r="I58" s="166">
        <f t="shared" si="28"/>
        <v>0</v>
      </c>
      <c r="J58" s="166">
        <f t="shared" si="28"/>
        <v>0</v>
      </c>
      <c r="K58" s="166">
        <f t="shared" si="28"/>
        <v>0</v>
      </c>
      <c r="L58" s="166">
        <f t="shared" ref="L58:S58" si="29">(L328/37.5/52)</f>
        <v>0</v>
      </c>
      <c r="M58" s="166">
        <f t="shared" si="29"/>
        <v>0</v>
      </c>
      <c r="N58" s="166">
        <f t="shared" si="29"/>
        <v>0</v>
      </c>
      <c r="O58" s="166">
        <f t="shared" si="29"/>
        <v>0</v>
      </c>
      <c r="P58" s="166">
        <f t="shared" si="29"/>
        <v>0</v>
      </c>
      <c r="Q58" s="166">
        <f t="shared" si="29"/>
        <v>0</v>
      </c>
      <c r="R58" s="166">
        <f t="shared" si="29"/>
        <v>0</v>
      </c>
      <c r="S58" s="166">
        <f t="shared" si="29"/>
        <v>0</v>
      </c>
      <c r="T58" s="354">
        <f t="shared" si="5"/>
        <v>0</v>
      </c>
      <c r="U58" s="513"/>
      <c r="V58" s="513"/>
    </row>
    <row r="59" spans="2:22" x14ac:dyDescent="0.3">
      <c r="B59" s="236">
        <f>B$33</f>
        <v>15</v>
      </c>
      <c r="C59" s="412" t="str">
        <f t="shared" ref="C59:C64" si="30">C33</f>
        <v/>
      </c>
      <c r="D59" s="166">
        <f t="shared" ref="D59:K59" si="31">(D329/37.5/52)</f>
        <v>0</v>
      </c>
      <c r="E59" s="166">
        <f t="shared" si="31"/>
        <v>0</v>
      </c>
      <c r="F59" s="166">
        <f t="shared" si="31"/>
        <v>0</v>
      </c>
      <c r="G59" s="166">
        <f t="shared" si="31"/>
        <v>0</v>
      </c>
      <c r="H59" s="166">
        <f t="shared" si="31"/>
        <v>0</v>
      </c>
      <c r="I59" s="166">
        <f t="shared" si="31"/>
        <v>0</v>
      </c>
      <c r="J59" s="166">
        <f t="shared" si="31"/>
        <v>0</v>
      </c>
      <c r="K59" s="166">
        <f t="shared" si="31"/>
        <v>0</v>
      </c>
      <c r="L59" s="166">
        <f t="shared" ref="L59:S59" si="32">(L329/37.5/52)</f>
        <v>0</v>
      </c>
      <c r="M59" s="166">
        <f t="shared" si="32"/>
        <v>0</v>
      </c>
      <c r="N59" s="166">
        <f t="shared" si="32"/>
        <v>0</v>
      </c>
      <c r="O59" s="166">
        <f t="shared" si="32"/>
        <v>0</v>
      </c>
      <c r="P59" s="166">
        <f t="shared" si="32"/>
        <v>0</v>
      </c>
      <c r="Q59" s="166">
        <f t="shared" si="32"/>
        <v>0</v>
      </c>
      <c r="R59" s="166">
        <f t="shared" si="32"/>
        <v>0</v>
      </c>
      <c r="S59" s="166">
        <f t="shared" si="32"/>
        <v>0</v>
      </c>
      <c r="T59" s="354">
        <f t="shared" si="5"/>
        <v>0</v>
      </c>
      <c r="U59" s="513"/>
      <c r="V59" s="513"/>
    </row>
    <row r="60" spans="2:22" x14ac:dyDescent="0.3">
      <c r="B60" s="236">
        <f>B$34</f>
        <v>16</v>
      </c>
      <c r="C60" s="412" t="str">
        <f t="shared" si="30"/>
        <v/>
      </c>
      <c r="D60" s="166">
        <f t="shared" ref="D60:K60" si="33">(D330/37.5/52)</f>
        <v>0</v>
      </c>
      <c r="E60" s="166">
        <f t="shared" si="33"/>
        <v>0</v>
      </c>
      <c r="F60" s="166">
        <f t="shared" si="33"/>
        <v>0</v>
      </c>
      <c r="G60" s="166">
        <f t="shared" si="33"/>
        <v>0</v>
      </c>
      <c r="H60" s="166">
        <f t="shared" si="33"/>
        <v>0</v>
      </c>
      <c r="I60" s="166">
        <f t="shared" si="33"/>
        <v>0</v>
      </c>
      <c r="J60" s="166">
        <f t="shared" si="33"/>
        <v>0</v>
      </c>
      <c r="K60" s="166">
        <f t="shared" si="33"/>
        <v>0</v>
      </c>
      <c r="L60" s="166">
        <f t="shared" ref="L60:S60" si="34">(L330/37.5/52)</f>
        <v>0</v>
      </c>
      <c r="M60" s="166">
        <f t="shared" si="34"/>
        <v>0</v>
      </c>
      <c r="N60" s="166">
        <f t="shared" si="34"/>
        <v>0</v>
      </c>
      <c r="O60" s="166">
        <f t="shared" si="34"/>
        <v>0</v>
      </c>
      <c r="P60" s="166">
        <f t="shared" si="34"/>
        <v>0</v>
      </c>
      <c r="Q60" s="166">
        <f t="shared" si="34"/>
        <v>0</v>
      </c>
      <c r="R60" s="166">
        <f t="shared" si="34"/>
        <v>0</v>
      </c>
      <c r="S60" s="166">
        <f t="shared" si="34"/>
        <v>0</v>
      </c>
      <c r="T60" s="354">
        <f t="shared" si="5"/>
        <v>0</v>
      </c>
      <c r="U60" s="513"/>
      <c r="V60" s="513"/>
    </row>
    <row r="61" spans="2:22" x14ac:dyDescent="0.3">
      <c r="B61" s="236">
        <f>B$35</f>
        <v>17</v>
      </c>
      <c r="C61" s="412" t="str">
        <f t="shared" si="30"/>
        <v/>
      </c>
      <c r="D61" s="166">
        <f t="shared" ref="D61:K61" si="35">(D331/37.5/52)</f>
        <v>0</v>
      </c>
      <c r="E61" s="166">
        <f t="shared" si="35"/>
        <v>0</v>
      </c>
      <c r="F61" s="166">
        <f t="shared" si="35"/>
        <v>0</v>
      </c>
      <c r="G61" s="166">
        <f t="shared" si="35"/>
        <v>0</v>
      </c>
      <c r="H61" s="166">
        <f t="shared" si="35"/>
        <v>0</v>
      </c>
      <c r="I61" s="166">
        <f t="shared" si="35"/>
        <v>0</v>
      </c>
      <c r="J61" s="166">
        <f t="shared" si="35"/>
        <v>0</v>
      </c>
      <c r="K61" s="166">
        <f t="shared" si="35"/>
        <v>0</v>
      </c>
      <c r="L61" s="166">
        <f t="shared" ref="L61:S61" si="36">(L331/37.5/52)</f>
        <v>0</v>
      </c>
      <c r="M61" s="166">
        <f t="shared" si="36"/>
        <v>0</v>
      </c>
      <c r="N61" s="166">
        <f t="shared" si="36"/>
        <v>0</v>
      </c>
      <c r="O61" s="166">
        <f t="shared" si="36"/>
        <v>0</v>
      </c>
      <c r="P61" s="166">
        <f t="shared" si="36"/>
        <v>0</v>
      </c>
      <c r="Q61" s="166">
        <f t="shared" si="36"/>
        <v>0</v>
      </c>
      <c r="R61" s="166">
        <f t="shared" si="36"/>
        <v>0</v>
      </c>
      <c r="S61" s="166">
        <f t="shared" si="36"/>
        <v>0</v>
      </c>
      <c r="T61" s="354">
        <f t="shared" si="5"/>
        <v>0</v>
      </c>
      <c r="U61" s="513"/>
      <c r="V61" s="513"/>
    </row>
    <row r="62" spans="2:22" x14ac:dyDescent="0.3">
      <c r="B62" s="236">
        <f>B$36</f>
        <v>18</v>
      </c>
      <c r="C62" s="412" t="str">
        <f t="shared" si="30"/>
        <v/>
      </c>
      <c r="D62" s="166">
        <f t="shared" ref="D62:K62" si="37">(D332/37.5/52)</f>
        <v>0</v>
      </c>
      <c r="E62" s="166">
        <f t="shared" si="37"/>
        <v>0</v>
      </c>
      <c r="F62" s="166">
        <f t="shared" si="37"/>
        <v>0</v>
      </c>
      <c r="G62" s="166">
        <f t="shared" si="37"/>
        <v>0</v>
      </c>
      <c r="H62" s="166">
        <f t="shared" si="37"/>
        <v>0</v>
      </c>
      <c r="I62" s="166">
        <f t="shared" si="37"/>
        <v>0</v>
      </c>
      <c r="J62" s="166">
        <f t="shared" si="37"/>
        <v>0</v>
      </c>
      <c r="K62" s="166">
        <f t="shared" si="37"/>
        <v>0</v>
      </c>
      <c r="L62" s="166">
        <f t="shared" ref="L62:S62" si="38">(L332/37.5/52)</f>
        <v>0</v>
      </c>
      <c r="M62" s="166">
        <f t="shared" si="38"/>
        <v>0</v>
      </c>
      <c r="N62" s="166">
        <f t="shared" si="38"/>
        <v>0</v>
      </c>
      <c r="O62" s="166">
        <f t="shared" si="38"/>
        <v>0</v>
      </c>
      <c r="P62" s="166">
        <f t="shared" si="38"/>
        <v>0</v>
      </c>
      <c r="Q62" s="166">
        <f t="shared" si="38"/>
        <v>0</v>
      </c>
      <c r="R62" s="166">
        <f t="shared" si="38"/>
        <v>0</v>
      </c>
      <c r="S62" s="166">
        <f t="shared" si="38"/>
        <v>0</v>
      </c>
      <c r="T62" s="354">
        <f t="shared" si="5"/>
        <v>0</v>
      </c>
      <c r="U62" s="513"/>
      <c r="V62" s="513"/>
    </row>
    <row r="63" spans="2:22" x14ac:dyDescent="0.3">
      <c r="B63" s="236">
        <f>B$37</f>
        <v>19</v>
      </c>
      <c r="C63" s="412" t="str">
        <f t="shared" si="30"/>
        <v/>
      </c>
      <c r="D63" s="166">
        <f t="shared" ref="D63:K63" si="39">(D333/37.5/52)</f>
        <v>0</v>
      </c>
      <c r="E63" s="166">
        <f t="shared" si="39"/>
        <v>0</v>
      </c>
      <c r="F63" s="166">
        <f t="shared" si="39"/>
        <v>0</v>
      </c>
      <c r="G63" s="166">
        <f t="shared" si="39"/>
        <v>0</v>
      </c>
      <c r="H63" s="166">
        <f t="shared" si="39"/>
        <v>0</v>
      </c>
      <c r="I63" s="166">
        <f t="shared" si="39"/>
        <v>0</v>
      </c>
      <c r="J63" s="166">
        <f t="shared" si="39"/>
        <v>0</v>
      </c>
      <c r="K63" s="166">
        <f t="shared" si="39"/>
        <v>0</v>
      </c>
      <c r="L63" s="166">
        <f t="shared" ref="L63:S63" si="40">(L333/37.5/52)</f>
        <v>0</v>
      </c>
      <c r="M63" s="166">
        <f t="shared" si="40"/>
        <v>0</v>
      </c>
      <c r="N63" s="166">
        <f t="shared" si="40"/>
        <v>0</v>
      </c>
      <c r="O63" s="166">
        <f t="shared" si="40"/>
        <v>0</v>
      </c>
      <c r="P63" s="166">
        <f t="shared" si="40"/>
        <v>0</v>
      </c>
      <c r="Q63" s="166">
        <f t="shared" si="40"/>
        <v>0</v>
      </c>
      <c r="R63" s="166">
        <f t="shared" si="40"/>
        <v>0</v>
      </c>
      <c r="S63" s="166">
        <f t="shared" si="40"/>
        <v>0</v>
      </c>
      <c r="T63" s="354">
        <f t="shared" si="5"/>
        <v>0</v>
      </c>
      <c r="U63" s="513"/>
      <c r="V63" s="513"/>
    </row>
    <row r="64" spans="2:22" ht="15" thickBot="1" x14ac:dyDescent="0.35">
      <c r="B64" s="236">
        <f>B$38</f>
        <v>20</v>
      </c>
      <c r="C64" s="412" t="str">
        <f t="shared" si="30"/>
        <v/>
      </c>
      <c r="D64" s="166">
        <f t="shared" ref="D64:K64" si="41">(D334/37.5/52)</f>
        <v>0</v>
      </c>
      <c r="E64" s="166">
        <f t="shared" si="41"/>
        <v>0</v>
      </c>
      <c r="F64" s="166">
        <f t="shared" si="41"/>
        <v>0</v>
      </c>
      <c r="G64" s="166">
        <f t="shared" si="41"/>
        <v>0</v>
      </c>
      <c r="H64" s="166">
        <f t="shared" si="41"/>
        <v>0</v>
      </c>
      <c r="I64" s="166">
        <f t="shared" si="41"/>
        <v>0</v>
      </c>
      <c r="J64" s="166">
        <f t="shared" si="41"/>
        <v>0</v>
      </c>
      <c r="K64" s="166">
        <f t="shared" si="41"/>
        <v>0</v>
      </c>
      <c r="L64" s="166">
        <f t="shared" ref="L64:S64" si="42">(L334/37.5/52)</f>
        <v>0</v>
      </c>
      <c r="M64" s="166">
        <f t="shared" si="42"/>
        <v>0</v>
      </c>
      <c r="N64" s="166">
        <f t="shared" si="42"/>
        <v>0</v>
      </c>
      <c r="O64" s="166">
        <f t="shared" si="42"/>
        <v>0</v>
      </c>
      <c r="P64" s="166">
        <f t="shared" si="42"/>
        <v>0</v>
      </c>
      <c r="Q64" s="166">
        <f t="shared" si="42"/>
        <v>0</v>
      </c>
      <c r="R64" s="166">
        <f t="shared" si="42"/>
        <v>0</v>
      </c>
      <c r="S64" s="166">
        <f t="shared" si="42"/>
        <v>0</v>
      </c>
      <c r="T64" s="354">
        <f t="shared" si="5"/>
        <v>0</v>
      </c>
      <c r="U64" s="513"/>
      <c r="V64" s="513"/>
    </row>
    <row r="65" spans="1:45" ht="15" thickBot="1" x14ac:dyDescent="0.35">
      <c r="B65" s="212" t="s">
        <v>296</v>
      </c>
      <c r="C65" s="129">
        <f>SUM(C45:C58)</f>
        <v>0</v>
      </c>
      <c r="D65" s="196">
        <f>SUM(D45:D64)</f>
        <v>0</v>
      </c>
      <c r="E65" s="196">
        <f t="shared" ref="E65:K65" si="43">SUM(E45:E64)</f>
        <v>0</v>
      </c>
      <c r="F65" s="196">
        <f t="shared" si="43"/>
        <v>0</v>
      </c>
      <c r="G65" s="196">
        <f t="shared" si="43"/>
        <v>0</v>
      </c>
      <c r="H65" s="196">
        <f t="shared" si="43"/>
        <v>0</v>
      </c>
      <c r="I65" s="196">
        <f t="shared" si="43"/>
        <v>0</v>
      </c>
      <c r="J65" s="196">
        <f t="shared" si="43"/>
        <v>0</v>
      </c>
      <c r="K65" s="196">
        <f t="shared" si="43"/>
        <v>0</v>
      </c>
      <c r="L65" s="196">
        <f t="shared" ref="L65:S65" si="44">SUM(L45:L64)</f>
        <v>0</v>
      </c>
      <c r="M65" s="196">
        <f t="shared" si="44"/>
        <v>0</v>
      </c>
      <c r="N65" s="196">
        <f t="shared" si="44"/>
        <v>0</v>
      </c>
      <c r="O65" s="196">
        <f t="shared" si="44"/>
        <v>0</v>
      </c>
      <c r="P65" s="196">
        <f t="shared" si="44"/>
        <v>0</v>
      </c>
      <c r="Q65" s="196">
        <f t="shared" si="44"/>
        <v>0</v>
      </c>
      <c r="R65" s="196">
        <f t="shared" si="44"/>
        <v>0</v>
      </c>
      <c r="S65" s="196">
        <f t="shared" si="44"/>
        <v>0</v>
      </c>
      <c r="T65" s="260">
        <f>SUM(D65:S65)</f>
        <v>0</v>
      </c>
      <c r="U65" s="513"/>
      <c r="V65" s="513"/>
    </row>
    <row r="66" spans="1:45" x14ac:dyDescent="0.3">
      <c r="U66" s="320"/>
      <c r="V66" s="313"/>
      <c r="W66" s="25"/>
      <c r="X66" s="307"/>
      <c r="Y66" s="25"/>
      <c r="AA66" s="1"/>
      <c r="AB66" s="1"/>
      <c r="AC66" s="1"/>
      <c r="AD66" s="1"/>
      <c r="AE66" s="1"/>
      <c r="AF66" s="1"/>
      <c r="AG66" s="1"/>
      <c r="AH66" s="1"/>
      <c r="AI66" s="1"/>
    </row>
    <row r="67" spans="1:45" ht="18" x14ac:dyDescent="0.35">
      <c r="A67" s="367">
        <f>MAX($A$40:A66)+1</f>
        <v>3</v>
      </c>
      <c r="B67" s="288" t="str">
        <f>_xlfn.CONCAT("Table ",A67)</f>
        <v>Table 3</v>
      </c>
      <c r="C67" s="36"/>
      <c r="D67" s="438">
        <v>3</v>
      </c>
      <c r="E67" s="438">
        <v>4</v>
      </c>
      <c r="F67" s="438">
        <v>5</v>
      </c>
      <c r="G67" s="439">
        <v>6</v>
      </c>
      <c r="H67" s="438">
        <v>7</v>
      </c>
      <c r="I67" s="438">
        <v>8</v>
      </c>
      <c r="J67" s="438">
        <v>9</v>
      </c>
      <c r="K67" s="438">
        <v>10</v>
      </c>
      <c r="L67" s="438">
        <v>11</v>
      </c>
      <c r="M67" s="438">
        <v>12</v>
      </c>
      <c r="N67" s="438">
        <v>13</v>
      </c>
      <c r="O67" s="438">
        <v>14</v>
      </c>
      <c r="P67" s="438">
        <v>15</v>
      </c>
      <c r="Q67" s="438">
        <v>16</v>
      </c>
      <c r="R67" s="438">
        <v>17</v>
      </c>
      <c r="S67" s="438">
        <v>18</v>
      </c>
      <c r="U67" s="320"/>
      <c r="V67" s="313"/>
      <c r="W67" s="25"/>
      <c r="X67" s="307"/>
      <c r="Y67" s="25"/>
      <c r="AA67" s="1"/>
      <c r="AB67" s="438">
        <v>3</v>
      </c>
      <c r="AC67" s="438">
        <v>4</v>
      </c>
      <c r="AD67" s="438">
        <v>5</v>
      </c>
      <c r="AE67" s="439">
        <v>6</v>
      </c>
      <c r="AF67" s="438">
        <v>7</v>
      </c>
      <c r="AG67" s="438">
        <v>8</v>
      </c>
      <c r="AH67" s="438">
        <v>9</v>
      </c>
      <c r="AI67" s="438">
        <v>10</v>
      </c>
      <c r="AJ67" s="438">
        <v>11</v>
      </c>
      <c r="AK67" s="438">
        <v>12</v>
      </c>
      <c r="AL67" s="438">
        <v>13</v>
      </c>
      <c r="AM67" s="438">
        <v>14</v>
      </c>
      <c r="AN67" s="438">
        <v>15</v>
      </c>
      <c r="AO67" s="438">
        <v>16</v>
      </c>
      <c r="AP67" s="438">
        <v>17</v>
      </c>
      <c r="AQ67" s="438">
        <v>18</v>
      </c>
    </row>
    <row r="68" spans="1:45" ht="21" x14ac:dyDescent="0.4">
      <c r="B68" s="288"/>
      <c r="C68" s="36"/>
      <c r="D68" s="534"/>
      <c r="E68" s="535"/>
      <c r="F68" s="535"/>
      <c r="G68" s="536"/>
      <c r="H68" s="535"/>
      <c r="I68" s="535"/>
      <c r="J68" s="535"/>
      <c r="K68" s="537" t="s">
        <v>294</v>
      </c>
      <c r="L68" s="535"/>
      <c r="M68" s="535"/>
      <c r="N68" s="535"/>
      <c r="O68" s="535"/>
      <c r="P68" s="535"/>
      <c r="Q68" s="535"/>
      <c r="R68" s="535"/>
      <c r="S68" s="538"/>
      <c r="U68" s="320"/>
      <c r="V68" s="313"/>
      <c r="W68" s="25"/>
      <c r="X68" s="307"/>
      <c r="Y68" s="25"/>
      <c r="Z68" s="452"/>
      <c r="AA68" s="453"/>
      <c r="AB68" s="454"/>
      <c r="AC68" s="455"/>
      <c r="AD68" s="455"/>
      <c r="AE68" s="456"/>
      <c r="AF68" s="455"/>
      <c r="AG68" s="455"/>
      <c r="AH68" s="455"/>
      <c r="AI68" s="457" t="s">
        <v>325</v>
      </c>
      <c r="AJ68" s="455"/>
      <c r="AK68" s="455"/>
      <c r="AL68" s="455"/>
      <c r="AM68" s="455"/>
      <c r="AN68" s="455"/>
      <c r="AO68" s="455"/>
      <c r="AP68" s="455"/>
      <c r="AQ68" s="458"/>
    </row>
    <row r="69" spans="1:45" ht="27.6" x14ac:dyDescent="0.35">
      <c r="B69" s="539" t="s">
        <v>298</v>
      </c>
      <c r="C69" s="436"/>
      <c r="D69" s="188" t="str">
        <f>D44</f>
        <v>staff type 1</v>
      </c>
      <c r="E69" s="188" t="str">
        <f t="shared" ref="E69:S69" si="45">E44</f>
        <v>staff type 2</v>
      </c>
      <c r="F69" s="188" t="str">
        <f t="shared" si="45"/>
        <v>staff type 3</v>
      </c>
      <c r="G69" s="188" t="str">
        <f t="shared" si="45"/>
        <v>staff type 4</v>
      </c>
      <c r="H69" s="188" t="str">
        <f t="shared" si="45"/>
        <v>staff type 5</v>
      </c>
      <c r="I69" s="188" t="str">
        <f t="shared" si="45"/>
        <v>staff type 6</v>
      </c>
      <c r="J69" s="188" t="str">
        <f t="shared" si="45"/>
        <v>staff type 7</v>
      </c>
      <c r="K69" s="188" t="str">
        <f t="shared" si="45"/>
        <v>staff type 8</v>
      </c>
      <c r="L69" s="188" t="str">
        <f t="shared" si="45"/>
        <v>staff type 9</v>
      </c>
      <c r="M69" s="188" t="str">
        <f t="shared" si="45"/>
        <v>staff type 10</v>
      </c>
      <c r="N69" s="188" t="str">
        <f t="shared" si="45"/>
        <v>staff type 11</v>
      </c>
      <c r="O69" s="188" t="str">
        <f t="shared" si="45"/>
        <v>staff type 12</v>
      </c>
      <c r="P69" s="188" t="str">
        <f t="shared" si="45"/>
        <v>staff type 13</v>
      </c>
      <c r="Q69" s="188" t="str">
        <f t="shared" si="45"/>
        <v>staff type 14</v>
      </c>
      <c r="R69" s="188" t="str">
        <f t="shared" si="45"/>
        <v>staff type 15</v>
      </c>
      <c r="S69" s="188" t="str">
        <f t="shared" si="45"/>
        <v>staff type 16</v>
      </c>
      <c r="U69" s="320"/>
      <c r="V69" s="313"/>
      <c r="W69" s="25"/>
      <c r="X69" s="307"/>
      <c r="Y69" s="25"/>
      <c r="Z69" s="459" t="s">
        <v>298</v>
      </c>
      <c r="AA69" s="460"/>
      <c r="AB69" s="461" t="str">
        <f>'Staffing Variables'!D24</f>
        <v>staff type 1</v>
      </c>
      <c r="AC69" s="461" t="str">
        <f>'Staffing Variables'!E24</f>
        <v>staff type 2</v>
      </c>
      <c r="AD69" s="461" t="str">
        <f>'Staffing Variables'!F24</f>
        <v>staff type 3</v>
      </c>
      <c r="AE69" s="461" t="str">
        <f>'Staffing Variables'!G24</f>
        <v>staff type 4</v>
      </c>
      <c r="AF69" s="461" t="str">
        <f>'Staffing Variables'!H24</f>
        <v>staff type 5</v>
      </c>
      <c r="AG69" s="461" t="str">
        <f>'Staffing Variables'!I24</f>
        <v>staff type 6</v>
      </c>
      <c r="AH69" s="461" t="str">
        <f>'Staffing Variables'!J24</f>
        <v>staff type 7</v>
      </c>
      <c r="AI69" s="461" t="str">
        <f>'Staffing Variables'!K24</f>
        <v>staff type 8</v>
      </c>
      <c r="AJ69" s="461" t="str">
        <f>'Staffing Variables'!L24</f>
        <v>staff type 9</v>
      </c>
      <c r="AK69" s="461" t="str">
        <f>'Staffing Variables'!M24</f>
        <v>staff type 10</v>
      </c>
      <c r="AL69" s="461" t="str">
        <f>'Staffing Variables'!N24</f>
        <v>staff type 11</v>
      </c>
      <c r="AM69" s="461" t="str">
        <f>'Staffing Variables'!O24</f>
        <v>staff type 12</v>
      </c>
      <c r="AN69" s="461" t="str">
        <f>'Staffing Variables'!P24</f>
        <v>staff type 13</v>
      </c>
      <c r="AO69" s="461" t="str">
        <f>'Staffing Variables'!Q24</f>
        <v>staff type 14</v>
      </c>
      <c r="AP69" s="461" t="str">
        <f>'Staffing Variables'!R24</f>
        <v>staff type 15</v>
      </c>
      <c r="AQ69" s="461" t="str">
        <f>'Staffing Variables'!S24</f>
        <v>staff type 16</v>
      </c>
    </row>
    <row r="70" spans="1:45" x14ac:dyDescent="0.3">
      <c r="B70" s="40" t="str">
        <f>Events!B11</f>
        <v>Event 1</v>
      </c>
      <c r="C70" s="440"/>
      <c r="D70" s="443">
        <f>IF(VLOOKUP($AR70,Events!$A$11:$R$143,D$67,FALSE)="Supervisor",$AS70,IF(D$65=0,0,IF(VLOOKUP($T70,Events!$A$11:$R$143,D$67,FALSE)="",0,D$65*VLOOKUP($T70,Events!$A$11:$R$143,D$67,FALSE)/60/37.5/52)))</f>
        <v>0</v>
      </c>
      <c r="E70" s="443">
        <f>IF(VLOOKUP($AR70,Events!$A$11:$R$143,E$67,FALSE)="Supervisor",$AS70,IF(E$65=0,0,IF(VLOOKUP($T70,Events!$A$11:$R$143,E$67,FALSE)="",0,E$65*VLOOKUP($T70,Events!$A$11:$R$143,E$67,FALSE)/60/37.5/52)))</f>
        <v>0</v>
      </c>
      <c r="F70" s="443">
        <f>IF(VLOOKUP($AR70,Events!$A$11:$R$143,F$67,FALSE)="Supervisor",$AS70,IF(F$65=0,0,IF(VLOOKUP($T70,Events!$A$11:$R$143,F$67,FALSE)="",0,F$65*VLOOKUP($T70,Events!$A$11:$R$143,F$67,FALSE)/60/37.5/52)))</f>
        <v>0</v>
      </c>
      <c r="G70" s="443">
        <f>IF(VLOOKUP($AR70,Events!$A$11:$R$143,G$67,FALSE)="Supervisor",$AS70,IF(G$65=0,0,IF(VLOOKUP($T70,Events!$A$11:$R$143,G$67,FALSE)="",0,G$65*VLOOKUP($T70,Events!$A$11:$R$143,G$67,FALSE)/60/37.5/52)))</f>
        <v>0</v>
      </c>
      <c r="H70" s="443">
        <f>IF(VLOOKUP($AR70,Events!$A$11:$R$143,H$67,FALSE)="Supervisor",$AS70,IF(H$65=0,0,IF(VLOOKUP($T70,Events!$A$11:$R$143,H$67,FALSE)="",0,H$65*VLOOKUP($T70,Events!$A$11:$R$143,H$67,FALSE)/60/37.5/52)))</f>
        <v>0</v>
      </c>
      <c r="I70" s="443">
        <f>IF(VLOOKUP($AR70,Events!$A$11:$R$143,I$67,FALSE)="Supervisor",$AS70,IF(I$65=0,0,IF(VLOOKUP($T70,Events!$A$11:$R$143,I$67,FALSE)="",0,I$65*VLOOKUP($T70,Events!$A$11:$R$143,I$67,FALSE)/60/37.5/52)))</f>
        <v>0</v>
      </c>
      <c r="J70" s="443">
        <f>IF(VLOOKUP($AR70,Events!$A$11:$R$143,J$67,FALSE)="Supervisor",$AS70,IF(J$65=0,0,IF(VLOOKUP($T70,Events!$A$11:$R$143,J$67,FALSE)="",0,J$65*VLOOKUP($T70,Events!$A$11:$R$143,J$67,FALSE)/60/37.5/52)))</f>
        <v>0</v>
      </c>
      <c r="K70" s="443">
        <f>IF(VLOOKUP($AR70,Events!$A$11:$R$143,K$67,FALSE)="Supervisor",$AS70,IF(K$65=0,0,IF(VLOOKUP($T70,Events!$A$11:$R$143,K$67,FALSE)="",0,K$65*VLOOKUP($T70,Events!$A$11:$R$143,K$67,FALSE)/60/37.5/52)))</f>
        <v>0</v>
      </c>
      <c r="L70" s="443">
        <f>IF(VLOOKUP($AR70,Events!$A$11:$R$143,L$67,FALSE)="Supervisor",$AS70,IF(L$65=0,0,IF(VLOOKUP($T70,Events!$A$11:$R$143,L$67,FALSE)="",0,L$65*VLOOKUP($T70,Events!$A$11:$R$143,L$67,FALSE)/60/37.5/52)))</f>
        <v>0</v>
      </c>
      <c r="M70" s="443">
        <f>IF(VLOOKUP($AR70,Events!$A$11:$R$143,M$67,FALSE)="Supervisor",$AS70,IF(M$65=0,0,IF(VLOOKUP($T70,Events!$A$11:$R$143,M$67,FALSE)="",0,M$65*VLOOKUP($T70,Events!$A$11:$R$143,M$67,FALSE)/60/37.5/52)))</f>
        <v>0</v>
      </c>
      <c r="N70" s="443">
        <f>IF(VLOOKUP($AR70,Events!$A$11:$R$143,N$67,FALSE)="Supervisor",$AS70,IF(N$65=0,0,IF(VLOOKUP($T70,Events!$A$11:$R$143,N$67,FALSE)="",0,N$65*VLOOKUP($T70,Events!$A$11:$R$143,N$67,FALSE)/60/37.5/52)))</f>
        <v>0</v>
      </c>
      <c r="O70" s="443">
        <f>IF(VLOOKUP($AR70,Events!$A$11:$R$143,O$67,FALSE)="Supervisor",$AS70,IF(O$65=0,0,IF(VLOOKUP($T70,Events!$A$11:$R$143,O$67,FALSE)="",0,O$65*VLOOKUP($T70,Events!$A$11:$R$143,O$67,FALSE)/60/37.5/52)))</f>
        <v>0</v>
      </c>
      <c r="P70" s="443">
        <f>IF(VLOOKUP($AR70,Events!$A$11:$R$143,P$67,FALSE)="Supervisor",$AS70,IF(P$65=0,0,IF(VLOOKUP($T70,Events!$A$11:$R$143,P$67,FALSE)="",0,P$65*VLOOKUP($T70,Events!$A$11:$R$143,P$67,FALSE)/60/37.5/52)))</f>
        <v>0</v>
      </c>
      <c r="Q70" s="443">
        <f>IF(VLOOKUP($AR70,Events!$A$11:$R$143,Q$67,FALSE)="Supervisor",$AS70,IF(Q$65=0,0,IF(VLOOKUP($T70,Events!$A$11:$R$143,Q$67,FALSE)="",0,Q$65*VLOOKUP($T70,Events!$A$11:$R$143,Q$67,FALSE)/60/37.5/52)))</f>
        <v>0</v>
      </c>
      <c r="R70" s="443">
        <f>IF(VLOOKUP($AR70,Events!$A$11:$R$143,R$67,FALSE)="Supervisor",$AS70,IF(R$65=0,0,IF(VLOOKUP($T70,Events!$A$11:$R$143,R$67,FALSE)="",0,R$65*VLOOKUP($T70,Events!$A$11:$R$143,R$67,FALSE)/60/37.5/52)))</f>
        <v>0</v>
      </c>
      <c r="S70" s="443">
        <f>IF(VLOOKUP($AR70,Events!$A$11:$R$143,S$67,FALSE)="Supervisor",$AS70,IF(S$65=0,0,IF(VLOOKUP($T70,Events!$A$11:$R$143,S$67,FALSE)="",0,S$65*VLOOKUP($T70,Events!$A$11:$R$143,S$67,FALSE)/60/37.5/52)))</f>
        <v>0</v>
      </c>
      <c r="T70" s="367">
        <v>1</v>
      </c>
      <c r="U70" s="320"/>
      <c r="V70" s="313"/>
      <c r="W70" s="25"/>
      <c r="X70" s="307"/>
      <c r="Y70" s="25"/>
      <c r="Z70" s="460">
        <f>Events!Z11</f>
        <v>0</v>
      </c>
      <c r="AA70" s="462"/>
      <c r="AB70" s="463">
        <f>IF(VLOOKUP($AR70,Events!$A$11:$R$143,D$67,FALSE)="Supervisor",0,IF(D$65=0,0,IF(VLOOKUP($T70,Events!$A$11:$R$143,D$67,FALSE)="",0,D$65*VLOOKUP($T70,Events!$A$11:$R$143,D$67,FALSE)/60/37.5/52)))</f>
        <v>0</v>
      </c>
      <c r="AC70" s="463">
        <f>IF(VLOOKUP($AR70,Events!$A$11:$R$143,E$67,FALSE)="Supervisor",0,IF(E$65=0,0,IF(VLOOKUP($T70,Events!$A$11:$R$143,E$67,FALSE)="",0,E$65*VLOOKUP($T70,Events!$A$11:$R$143,E$67,FALSE)/60/37.5/52)))</f>
        <v>0</v>
      </c>
      <c r="AD70" s="463">
        <f>IF(VLOOKUP($AR70,Events!$A$11:$R$143,F$67,FALSE)="Supervisor",0,IF(F$65=0,0,IF(VLOOKUP($T70,Events!$A$11:$R$143,F$67,FALSE)="",0,F$65*VLOOKUP($T70,Events!$A$11:$R$143,F$67,FALSE)/60/37.5/52)))</f>
        <v>0</v>
      </c>
      <c r="AE70" s="463">
        <f>IF(VLOOKUP($AR70,Events!$A$11:$R$143,G$67,FALSE)="Supervisor",0,IF(G$65=0,0,IF(VLOOKUP($T70,Events!$A$11:$R$143,G$67,FALSE)="",0,G$65*VLOOKUP($T70,Events!$A$11:$R$143,G$67,FALSE)/60/37.5/52)))</f>
        <v>0</v>
      </c>
      <c r="AF70" s="463">
        <f>IF(VLOOKUP($AR70,Events!$A$11:$R$143,H$67,FALSE)="Supervisor",0,IF(H$65=0,0,IF(VLOOKUP($T70,Events!$A$11:$R$143,H$67,FALSE)="",0,H$65*VLOOKUP($T70,Events!$A$11:$R$143,H$67,FALSE)/60/37.5/52)))</f>
        <v>0</v>
      </c>
      <c r="AG70" s="463">
        <f>IF(VLOOKUP($AR70,Events!$A$11:$R$143,I$67,FALSE)="Supervisor",0,IF(I$65=0,0,IF(VLOOKUP($T70,Events!$A$11:$R$143,I$67,FALSE)="",0,I$65*VLOOKUP($T70,Events!$A$11:$R$143,I$67,FALSE)/60/37.5/52)))</f>
        <v>0</v>
      </c>
      <c r="AH70" s="463">
        <f>IF(VLOOKUP($AR70,Events!$A$11:$R$143,J$67,FALSE)="Supervisor",0,IF(J$65=0,0,IF(VLOOKUP($T70,Events!$A$11:$R$143,J$67,FALSE)="",0,J$65*VLOOKUP($T70,Events!$A$11:$R$143,J$67,FALSE)/60/37.5/52)))</f>
        <v>0</v>
      </c>
      <c r="AI70" s="463">
        <f>IF(VLOOKUP($AR70,Events!$A$11:$R$143,K$67,FALSE)="Supervisor",0,IF(K$65=0,0,IF(VLOOKUP($T70,Events!$A$11:$R$143,K$67,FALSE)="",0,K$65*VLOOKUP($T70,Events!$A$11:$R$143,K$67,FALSE)/60/37.5/52)))</f>
        <v>0</v>
      </c>
      <c r="AJ70" s="463">
        <f>IF(VLOOKUP($AR70,Events!$A$11:$R$143,L$67,FALSE)="Supervisor",0,IF(L$65=0,0,IF(VLOOKUP($T70,Events!$A$11:$R$143,L$67,FALSE)="",0,L$65*VLOOKUP($T70,Events!$A$11:$R$143,L$67,FALSE)/60/37.5/52)))</f>
        <v>0</v>
      </c>
      <c r="AK70" s="463">
        <f>IF(VLOOKUP($AR70,Events!$A$11:$R$143,M$67,FALSE)="Supervisor",0,IF(M$65=0,0,IF(VLOOKUP($T70,Events!$A$11:$R$143,M$67,FALSE)="",0,M$65*VLOOKUP($T70,Events!$A$11:$R$143,M$67,FALSE)/60/37.5/52)))</f>
        <v>0</v>
      </c>
      <c r="AL70" s="463">
        <f>IF(VLOOKUP($AR70,Events!$A$11:$R$143,N$67,FALSE)="Supervisor",0,IF(N$65=0,0,IF(VLOOKUP($T70,Events!$A$11:$R$143,N$67,FALSE)="",0,N$65*VLOOKUP($T70,Events!$A$11:$R$143,N$67,FALSE)/60/37.5/52)))</f>
        <v>0</v>
      </c>
      <c r="AM70" s="463">
        <f>IF(VLOOKUP($AR70,Events!$A$11:$R$143,O$67,FALSE)="Supervisor",0,IF(O$65=0,0,IF(VLOOKUP($T70,Events!$A$11:$R$143,O$67,FALSE)="",0,O$65*VLOOKUP($T70,Events!$A$11:$R$143,O$67,FALSE)/60/37.5/52)))</f>
        <v>0</v>
      </c>
      <c r="AN70" s="463">
        <f>IF(VLOOKUP($AR70,Events!$A$11:$R$143,P$67,FALSE)="Supervisor",0,IF(P$65=0,0,IF(VLOOKUP($T70,Events!$A$11:$R$143,P$67,FALSE)="",0,P$65*VLOOKUP($T70,Events!$A$11:$R$143,P$67,FALSE)/60/37.5/52)))</f>
        <v>0</v>
      </c>
      <c r="AO70" s="463">
        <f>IF(VLOOKUP($AR70,Events!$A$11:$R$143,Q$67,FALSE)="Supervisor",0,IF(Q$65=0,0,IF(VLOOKUP($T70,Events!$A$11:$R$143,Q$67,FALSE)="",0,Q$65*VLOOKUP($T70,Events!$A$11:$R$143,Q$67,FALSE)/60/37.5/52)))</f>
        <v>0</v>
      </c>
      <c r="AP70" s="463">
        <f>IF(VLOOKUP($AR70,Events!$A$11:$R$143,R$67,FALSE)="Supervisor",0,IF(R$65=0,0,IF(VLOOKUP($T70,Events!$A$11:$R$143,R$67,FALSE)="",0,R$65*VLOOKUP($T70,Events!$A$11:$R$143,R$67,FALSE)/60/37.5/52)))</f>
        <v>0</v>
      </c>
      <c r="AQ70" s="463">
        <f>IF(VLOOKUP($AR70,Events!$A$11:$R$143,S$67,FALSE)="Supervisor",0,IF(S$65=0,0,IF(VLOOKUP($T70,Events!$A$11:$R$143,S$67,FALSE)="",0,S$65*VLOOKUP($T70,Events!$A$11:$R$143,S$67,FALSE)/60/37.5/52)))</f>
        <v>0</v>
      </c>
      <c r="AR70" s="451" t="s">
        <v>326</v>
      </c>
      <c r="AS70" s="450">
        <f>SUM(AB70:AQ70)</f>
        <v>0</v>
      </c>
    </row>
    <row r="71" spans="1:45" x14ac:dyDescent="0.3">
      <c r="B71" s="40" t="str">
        <f>Events!B20</f>
        <v>Event 2</v>
      </c>
      <c r="C71" s="440"/>
      <c r="D71" s="443">
        <f>IF(VLOOKUP($AR71,Events!$A$11:$R$143,D$67,FALSE)="Supervisor",$AS71,IF(D$65=0,0,IF(VLOOKUP($T71,Events!$A$11:$R$143,D$67,FALSE)="",0,D$65*VLOOKUP($T71,Events!$A$11:$R$143,D$67,FALSE)/60/37.5/52)))</f>
        <v>0</v>
      </c>
      <c r="E71" s="443">
        <f>IF(VLOOKUP($AR71,Events!$A$11:$R$143,E$67,FALSE)="Supervisor",$AS71,IF(E$65=0,0,IF(VLOOKUP($T71,Events!$A$11:$R$143,E$67,FALSE)="",0,E$65*VLOOKUP($T71,Events!$A$11:$R$143,E$67,FALSE)/60/37.5/52)))</f>
        <v>0</v>
      </c>
      <c r="F71" s="443">
        <f>IF(VLOOKUP($AR71,Events!$A$11:$R$143,F$67,FALSE)="Supervisor",$AS71,IF(F$65=0,0,IF(VLOOKUP($T71,Events!$A$11:$R$143,F$67,FALSE)="",0,F$65*VLOOKUP($T71,Events!$A$11:$R$143,F$67,FALSE)/60/37.5/52)))</f>
        <v>0</v>
      </c>
      <c r="G71" s="443">
        <f>IF(VLOOKUP($AR71,Events!$A$11:$R$143,G$67,FALSE)="Supervisor",$AS71,IF(G$65=0,0,IF(VLOOKUP($T71,Events!$A$11:$R$143,G$67,FALSE)="",0,G$65*VLOOKUP($T71,Events!$A$11:$R$143,G$67,FALSE)/60/37.5/52)))</f>
        <v>0</v>
      </c>
      <c r="H71" s="443">
        <f>IF(VLOOKUP($AR71,Events!$A$11:$R$143,H$67,FALSE)="Supervisor",$AS71,IF(H$65=0,0,IF(VLOOKUP($T71,Events!$A$11:$R$143,H$67,FALSE)="",0,H$65*VLOOKUP($T71,Events!$A$11:$R$143,H$67,FALSE)/60/37.5/52)))</f>
        <v>0</v>
      </c>
      <c r="I71" s="443">
        <f>IF(VLOOKUP($AR71,Events!$A$11:$R$143,I$67,FALSE)="Supervisor",$AS71,IF(I$65=0,0,IF(VLOOKUP($T71,Events!$A$11:$R$143,I$67,FALSE)="",0,I$65*VLOOKUP($T71,Events!$A$11:$R$143,I$67,FALSE)/60/37.5/52)))</f>
        <v>0</v>
      </c>
      <c r="J71" s="443">
        <f>IF(VLOOKUP($AR71,Events!$A$11:$R$143,J$67,FALSE)="Supervisor",$AS71,IF(J$65=0,0,IF(VLOOKUP($T71,Events!$A$11:$R$143,J$67,FALSE)="",0,J$65*VLOOKUP($T71,Events!$A$11:$R$143,J$67,FALSE)/60/37.5/52)))</f>
        <v>0</v>
      </c>
      <c r="K71" s="443">
        <f>IF(VLOOKUP($AR71,Events!$A$11:$R$143,K$67,FALSE)="Supervisor",$AS71,IF(K$65=0,0,IF(VLOOKUP($T71,Events!$A$11:$R$143,K$67,FALSE)="",0,K$65*VLOOKUP($T71,Events!$A$11:$R$143,K$67,FALSE)/60/37.5/52)))</f>
        <v>0</v>
      </c>
      <c r="L71" s="443">
        <f>IF(VLOOKUP($AR71,Events!$A$11:$R$143,L$67,FALSE)="Supervisor",$AS71,IF(L$65=0,0,IF(VLOOKUP($T71,Events!$A$11:$R$143,L$67,FALSE)="",0,L$65*VLOOKUP($T71,Events!$A$11:$R$143,L$67,FALSE)/60/37.5/52)))</f>
        <v>0</v>
      </c>
      <c r="M71" s="443">
        <f>IF(VLOOKUP($AR71,Events!$A$11:$R$143,M$67,FALSE)="Supervisor",$AS71,IF(M$65=0,0,IF(VLOOKUP($T71,Events!$A$11:$R$143,M$67,FALSE)="",0,M$65*VLOOKUP($T71,Events!$A$11:$R$143,M$67,FALSE)/60/37.5/52)))</f>
        <v>0</v>
      </c>
      <c r="N71" s="443">
        <f>IF(VLOOKUP($AR71,Events!$A$11:$R$143,N$67,FALSE)="Supervisor",$AS71,IF(N$65=0,0,IF(VLOOKUP($T71,Events!$A$11:$R$143,N$67,FALSE)="",0,N$65*VLOOKUP($T71,Events!$A$11:$R$143,N$67,FALSE)/60/37.5/52)))</f>
        <v>0</v>
      </c>
      <c r="O71" s="443">
        <f>IF(VLOOKUP($AR71,Events!$A$11:$R$143,O$67,FALSE)="Supervisor",$AS71,IF(O$65=0,0,IF(VLOOKUP($T71,Events!$A$11:$R$143,O$67,FALSE)="",0,O$65*VLOOKUP($T71,Events!$A$11:$R$143,O$67,FALSE)/60/37.5/52)))</f>
        <v>0</v>
      </c>
      <c r="P71" s="443">
        <f>IF(VLOOKUP($AR71,Events!$A$11:$R$143,P$67,FALSE)="Supervisor",$AS71,IF(P$65=0,0,IF(VLOOKUP($T71,Events!$A$11:$R$143,P$67,FALSE)="",0,P$65*VLOOKUP($T71,Events!$A$11:$R$143,P$67,FALSE)/60/37.5/52)))</f>
        <v>0</v>
      </c>
      <c r="Q71" s="443">
        <f>IF(VLOOKUP($AR71,Events!$A$11:$R$143,Q$67,FALSE)="Supervisor",$AS71,IF(Q$65=0,0,IF(VLOOKUP($T71,Events!$A$11:$R$143,Q$67,FALSE)="",0,Q$65*VLOOKUP($T71,Events!$A$11:$R$143,Q$67,FALSE)/60/37.5/52)))</f>
        <v>0</v>
      </c>
      <c r="R71" s="443">
        <f>IF(VLOOKUP($AR71,Events!$A$11:$R$143,R$67,FALSE)="Supervisor",$AS71,IF(R$65=0,0,IF(VLOOKUP($T71,Events!$A$11:$R$143,R$67,FALSE)="",0,R$65*VLOOKUP($T71,Events!$A$11:$R$143,R$67,FALSE)/60/37.5/52)))</f>
        <v>0</v>
      </c>
      <c r="S71" s="443">
        <f>IF(VLOOKUP($AR71,Events!$A$11:$R$143,S$67,FALSE)="Supervisor",$AS71,IF(S$65=0,0,IF(VLOOKUP($T71,Events!$A$11:$R$143,S$67,FALSE)="",0,S$65*VLOOKUP($T71,Events!$A$11:$R$143,S$67,FALSE)/60/37.5/52)))</f>
        <v>0</v>
      </c>
      <c r="T71" s="367">
        <v>2</v>
      </c>
      <c r="U71" s="320"/>
      <c r="V71" s="313"/>
      <c r="W71" s="25"/>
      <c r="X71" s="307"/>
      <c r="Y71" s="25"/>
      <c r="Z71" s="460">
        <f>Events!Z20</f>
        <v>0</v>
      </c>
      <c r="AA71" s="462"/>
      <c r="AB71" s="463">
        <f>IF(VLOOKUP($AR71,Events!$A$11:$R$143,D$67,FALSE)="Supervisor",0,IF(D$65=0,0,IF(VLOOKUP($T71,Events!$A$11:$R$143,D$67,FALSE)="",0,D$65*VLOOKUP($T71,Events!$A$11:$R$143,D$67,FALSE)/60/37.5/52)))</f>
        <v>0</v>
      </c>
      <c r="AC71" s="463">
        <f>IF(VLOOKUP($AR71,Events!$A$11:$R$143,E$67,FALSE)="Supervisor",0,IF(E$65=0,0,IF(VLOOKUP($T71,Events!$A$11:$R$143,E$67,FALSE)="",0,E$65*VLOOKUP($T71,Events!$A$11:$R$143,E$67,FALSE)/60/37.5/52)))</f>
        <v>0</v>
      </c>
      <c r="AD71" s="463">
        <f>IF(VLOOKUP($AR71,Events!$A$11:$R$143,F$67,FALSE)="Supervisor",0,IF(F$65=0,0,IF(VLOOKUP($T71,Events!$A$11:$R$143,F$67,FALSE)="",0,F$65*VLOOKUP($T71,Events!$A$11:$R$143,F$67,FALSE)/60/37.5/52)))</f>
        <v>0</v>
      </c>
      <c r="AE71" s="463">
        <f>IF(VLOOKUP($AR71,Events!$A$11:$R$143,G$67,FALSE)="Supervisor",0,IF(G$65=0,0,IF(VLOOKUP($T71,Events!$A$11:$R$143,G$67,FALSE)="",0,G$65*VLOOKUP($T71,Events!$A$11:$R$143,G$67,FALSE)/60/37.5/52)))</f>
        <v>0</v>
      </c>
      <c r="AF71" s="463">
        <f>IF(VLOOKUP($AR71,Events!$A$11:$R$143,H$67,FALSE)="Supervisor",0,IF(H$65=0,0,IF(VLOOKUP($T71,Events!$A$11:$R$143,H$67,FALSE)="",0,H$65*VLOOKUP($T71,Events!$A$11:$R$143,H$67,FALSE)/60/37.5/52)))</f>
        <v>0</v>
      </c>
      <c r="AG71" s="463">
        <f>IF(VLOOKUP($AR71,Events!$A$11:$R$143,I$67,FALSE)="Supervisor",0,IF(I$65=0,0,IF(VLOOKUP($T71,Events!$A$11:$R$143,I$67,FALSE)="",0,I$65*VLOOKUP($T71,Events!$A$11:$R$143,I$67,FALSE)/60/37.5/52)))</f>
        <v>0</v>
      </c>
      <c r="AH71" s="463">
        <f>IF(VLOOKUP($AR71,Events!$A$11:$R$143,J$67,FALSE)="Supervisor",0,IF(J$65=0,0,IF(VLOOKUP($T71,Events!$A$11:$R$143,J$67,FALSE)="",0,J$65*VLOOKUP($T71,Events!$A$11:$R$143,J$67,FALSE)/60/37.5/52)))</f>
        <v>0</v>
      </c>
      <c r="AI71" s="463">
        <f>IF(VLOOKUP($AR71,Events!$A$11:$R$143,K$67,FALSE)="Supervisor",0,IF(K$65=0,0,IF(VLOOKUP($T71,Events!$A$11:$R$143,K$67,FALSE)="",0,K$65*VLOOKUP($T71,Events!$A$11:$R$143,K$67,FALSE)/60/37.5/52)))</f>
        <v>0</v>
      </c>
      <c r="AJ71" s="463">
        <f>IF(VLOOKUP($AR71,Events!$A$11:$R$143,L$67,FALSE)="Supervisor",0,IF(L$65=0,0,IF(VLOOKUP($T71,Events!$A$11:$R$143,L$67,FALSE)="",0,L$65*VLOOKUP($T71,Events!$A$11:$R$143,L$67,FALSE)/60/37.5/52)))</f>
        <v>0</v>
      </c>
      <c r="AK71" s="463">
        <f>IF(VLOOKUP($AR71,Events!$A$11:$R$143,M$67,FALSE)="Supervisor",0,IF(M$65=0,0,IF(VLOOKUP($T71,Events!$A$11:$R$143,M$67,FALSE)="",0,M$65*VLOOKUP($T71,Events!$A$11:$R$143,M$67,FALSE)/60/37.5/52)))</f>
        <v>0</v>
      </c>
      <c r="AL71" s="463">
        <f>IF(VLOOKUP($AR71,Events!$A$11:$R$143,N$67,FALSE)="Supervisor",0,IF(N$65=0,0,IF(VLOOKUP($T71,Events!$A$11:$R$143,N$67,FALSE)="",0,N$65*VLOOKUP($T71,Events!$A$11:$R$143,N$67,FALSE)/60/37.5/52)))</f>
        <v>0</v>
      </c>
      <c r="AM71" s="463">
        <f>IF(VLOOKUP($AR71,Events!$A$11:$R$143,O$67,FALSE)="Supervisor",0,IF(O$65=0,0,IF(VLOOKUP($T71,Events!$A$11:$R$143,O$67,FALSE)="",0,O$65*VLOOKUP($T71,Events!$A$11:$R$143,O$67,FALSE)/60/37.5/52)))</f>
        <v>0</v>
      </c>
      <c r="AN71" s="463">
        <f>IF(VLOOKUP($AR71,Events!$A$11:$R$143,P$67,FALSE)="Supervisor",0,IF(P$65=0,0,IF(VLOOKUP($T71,Events!$A$11:$R$143,P$67,FALSE)="",0,P$65*VLOOKUP($T71,Events!$A$11:$R$143,P$67,FALSE)/60/37.5/52)))</f>
        <v>0</v>
      </c>
      <c r="AO71" s="463">
        <f>IF(VLOOKUP($AR71,Events!$A$11:$R$143,Q$67,FALSE)="Supervisor",0,IF(Q$65=0,0,IF(VLOOKUP($T71,Events!$A$11:$R$143,Q$67,FALSE)="",0,Q$65*VLOOKUP($T71,Events!$A$11:$R$143,Q$67,FALSE)/60/37.5/52)))</f>
        <v>0</v>
      </c>
      <c r="AP71" s="463">
        <f>IF(VLOOKUP($AR71,Events!$A$11:$R$143,R$67,FALSE)="Supervisor",0,IF(R$65=0,0,IF(VLOOKUP($T71,Events!$A$11:$R$143,R$67,FALSE)="",0,R$65*VLOOKUP($T71,Events!$A$11:$R$143,R$67,FALSE)/60/37.5/52)))</f>
        <v>0</v>
      </c>
      <c r="AQ71" s="463">
        <f>IF(VLOOKUP($AR71,Events!$A$11:$R$143,S$67,FALSE)="Supervisor",0,IF(S$65=0,0,IF(VLOOKUP($T71,Events!$A$11:$R$143,S$67,FALSE)="",0,S$65*VLOOKUP($T71,Events!$A$11:$R$143,S$67,FALSE)/60/37.5/52)))</f>
        <v>0</v>
      </c>
      <c r="AR71" s="451" t="s">
        <v>327</v>
      </c>
      <c r="AS71" s="450">
        <f t="shared" ref="AS71:AS85" si="46">SUM(AB71:AQ71)</f>
        <v>0</v>
      </c>
    </row>
    <row r="72" spans="1:45" x14ac:dyDescent="0.3">
      <c r="B72" s="40" t="str">
        <f>Events!B29</f>
        <v>Event 3</v>
      </c>
      <c r="C72" s="440"/>
      <c r="D72" s="443">
        <f>IF(VLOOKUP($AR72,Events!$A$11:$R$143,D$67,FALSE)="Supervisor",$AS72,IF(D$65=0,0,IF(VLOOKUP($T72,Events!$A$11:$R$143,D$67,FALSE)="",0,D$65*VLOOKUP($T72,Events!$A$11:$R$143,D$67,FALSE)/60/37.5/52)))</f>
        <v>0</v>
      </c>
      <c r="E72" s="443">
        <f>IF(VLOOKUP($AR72,Events!$A$11:$R$143,E$67,FALSE)="Supervisor",$AS72,IF(E$65=0,0,IF(VLOOKUP($T72,Events!$A$11:$R$143,E$67,FALSE)="",0,E$65*VLOOKUP($T72,Events!$A$11:$R$143,E$67,FALSE)/60/37.5/52)))</f>
        <v>0</v>
      </c>
      <c r="F72" s="443">
        <f>IF(VLOOKUP($AR72,Events!$A$11:$R$143,F$67,FALSE)="Supervisor",$AS72,IF(F$65=0,0,IF(VLOOKUP($T72,Events!$A$11:$R$143,F$67,FALSE)="",0,F$65*VLOOKUP($T72,Events!$A$11:$R$143,F$67,FALSE)/60/37.5/52)))</f>
        <v>0</v>
      </c>
      <c r="G72" s="443">
        <f>IF(VLOOKUP($AR72,Events!$A$11:$R$143,G$67,FALSE)="Supervisor",$AS72,IF(G$65=0,0,IF(VLOOKUP($T72,Events!$A$11:$R$143,G$67,FALSE)="",0,G$65*VLOOKUP($T72,Events!$A$11:$R$143,G$67,FALSE)/60/37.5/52)))</f>
        <v>0</v>
      </c>
      <c r="H72" s="443">
        <f>IF(VLOOKUP($AR72,Events!$A$11:$R$143,H$67,FALSE)="Supervisor",$AS72,IF(H$65=0,0,IF(VLOOKUP($T72,Events!$A$11:$R$143,H$67,FALSE)="",0,H$65*VLOOKUP($T72,Events!$A$11:$R$143,H$67,FALSE)/60/37.5/52)))</f>
        <v>0</v>
      </c>
      <c r="I72" s="443">
        <f>IF(VLOOKUP($AR72,Events!$A$11:$R$143,I$67,FALSE)="Supervisor",$AS72,IF(I$65=0,0,IF(VLOOKUP($T72,Events!$A$11:$R$143,I$67,FALSE)="",0,I$65*VLOOKUP($T72,Events!$A$11:$R$143,I$67,FALSE)/60/37.5/52)))</f>
        <v>0</v>
      </c>
      <c r="J72" s="443">
        <f>IF(VLOOKUP($AR72,Events!$A$11:$R$143,J$67,FALSE)="Supervisor",$AS72,IF(J$65=0,0,IF(VLOOKUP($T72,Events!$A$11:$R$143,J$67,FALSE)="",0,J$65*VLOOKUP($T72,Events!$A$11:$R$143,J$67,FALSE)/60/37.5/52)))</f>
        <v>0</v>
      </c>
      <c r="K72" s="443">
        <f>IF(VLOOKUP($AR72,Events!$A$11:$R$143,K$67,FALSE)="Supervisor",$AS72,IF(K$65=0,0,IF(VLOOKUP($T72,Events!$A$11:$R$143,K$67,FALSE)="",0,K$65*VLOOKUP($T72,Events!$A$11:$R$143,K$67,FALSE)/60/37.5/52)))</f>
        <v>0</v>
      </c>
      <c r="L72" s="443">
        <f>IF(VLOOKUP($AR72,Events!$A$11:$R$143,L$67,FALSE)="Supervisor",$AS72,IF(L$65=0,0,IF(VLOOKUP($T72,Events!$A$11:$R$143,L$67,FALSE)="",0,L$65*VLOOKUP($T72,Events!$A$11:$R$143,L$67,FALSE)/60/37.5/52)))</f>
        <v>0</v>
      </c>
      <c r="M72" s="443">
        <f>IF(VLOOKUP($AR72,Events!$A$11:$R$143,M$67,FALSE)="Supervisor",$AS72,IF(M$65=0,0,IF(VLOOKUP($T72,Events!$A$11:$R$143,M$67,FALSE)="",0,M$65*VLOOKUP($T72,Events!$A$11:$R$143,M$67,FALSE)/60/37.5/52)))</f>
        <v>0</v>
      </c>
      <c r="N72" s="443">
        <f>IF(VLOOKUP($AR72,Events!$A$11:$R$143,N$67,FALSE)="Supervisor",$AS72,IF(N$65=0,0,IF(VLOOKUP($T72,Events!$A$11:$R$143,N$67,FALSE)="",0,N$65*VLOOKUP($T72,Events!$A$11:$R$143,N$67,FALSE)/60/37.5/52)))</f>
        <v>0</v>
      </c>
      <c r="O72" s="443">
        <f>IF(VLOOKUP($AR72,Events!$A$11:$R$143,O$67,FALSE)="Supervisor",$AS72,IF(O$65=0,0,IF(VLOOKUP($T72,Events!$A$11:$R$143,O$67,FALSE)="",0,O$65*VLOOKUP($T72,Events!$A$11:$R$143,O$67,FALSE)/60/37.5/52)))</f>
        <v>0</v>
      </c>
      <c r="P72" s="443">
        <f>IF(VLOOKUP($AR72,Events!$A$11:$R$143,P$67,FALSE)="Supervisor",$AS72,IF(P$65=0,0,IF(VLOOKUP($T72,Events!$A$11:$R$143,P$67,FALSE)="",0,P$65*VLOOKUP($T72,Events!$A$11:$R$143,P$67,FALSE)/60/37.5/52)))</f>
        <v>0</v>
      </c>
      <c r="Q72" s="443">
        <f>IF(VLOOKUP($AR72,Events!$A$11:$R$143,Q$67,FALSE)="Supervisor",$AS72,IF(Q$65=0,0,IF(VLOOKUP($T72,Events!$A$11:$R$143,Q$67,FALSE)="",0,Q$65*VLOOKUP($T72,Events!$A$11:$R$143,Q$67,FALSE)/60/37.5/52)))</f>
        <v>0</v>
      </c>
      <c r="R72" s="443">
        <f>IF(VLOOKUP($AR72,Events!$A$11:$R$143,R$67,FALSE)="Supervisor",$AS72,IF(R$65=0,0,IF(VLOOKUP($T72,Events!$A$11:$R$143,R$67,FALSE)="",0,R$65*VLOOKUP($T72,Events!$A$11:$R$143,R$67,FALSE)/60/37.5/52)))</f>
        <v>0</v>
      </c>
      <c r="S72" s="443">
        <f>IF(VLOOKUP($AR72,Events!$A$11:$R$143,S$67,FALSE)="Supervisor",$AS72,IF(S$65=0,0,IF(VLOOKUP($T72,Events!$A$11:$R$143,S$67,FALSE)="",0,S$65*VLOOKUP($T72,Events!$A$11:$R$143,S$67,FALSE)/60/37.5/52)))</f>
        <v>0</v>
      </c>
      <c r="T72" s="367">
        <v>3</v>
      </c>
      <c r="U72" s="320"/>
      <c r="V72" s="313"/>
      <c r="W72" s="25"/>
      <c r="X72" s="307"/>
      <c r="Y72" s="25"/>
      <c r="Z72" s="460">
        <f>Events!Z29</f>
        <v>0</v>
      </c>
      <c r="AA72" s="462"/>
      <c r="AB72" s="463">
        <f>IF(VLOOKUP($AR72,Events!$A$11:$R$143,D$67,FALSE)="Supervisor",0,IF(D$65=0,0,IF(VLOOKUP($T72,Events!$A$11:$R$143,D$67,FALSE)="",0,D$65*VLOOKUP($T72,Events!$A$11:$R$143,D$67,FALSE)/60/37.5/52)))</f>
        <v>0</v>
      </c>
      <c r="AC72" s="463">
        <f>IF(VLOOKUP($AR72,Events!$A$11:$R$143,E$67,FALSE)="Supervisor",0,IF(E$65=0,0,IF(VLOOKUP($T72,Events!$A$11:$R$143,E$67,FALSE)="",0,E$65*VLOOKUP($T72,Events!$A$11:$R$143,E$67,FALSE)/60/37.5/52)))</f>
        <v>0</v>
      </c>
      <c r="AD72" s="463">
        <f>IF(VLOOKUP($AR72,Events!$A$11:$R$143,F$67,FALSE)="Supervisor",0,IF(F$65=0,0,IF(VLOOKUP($T72,Events!$A$11:$R$143,F$67,FALSE)="",0,F$65*VLOOKUP($T72,Events!$A$11:$R$143,F$67,FALSE)/60/37.5/52)))</f>
        <v>0</v>
      </c>
      <c r="AE72" s="463">
        <f>IF(VLOOKUP($AR72,Events!$A$11:$R$143,G$67,FALSE)="Supervisor",0,IF(G$65=0,0,IF(VLOOKUP($T72,Events!$A$11:$R$143,G$67,FALSE)="",0,G$65*VLOOKUP($T72,Events!$A$11:$R$143,G$67,FALSE)/60/37.5/52)))</f>
        <v>0</v>
      </c>
      <c r="AF72" s="463">
        <f>IF(VLOOKUP($AR72,Events!$A$11:$R$143,H$67,FALSE)="Supervisor",0,IF(H$65=0,0,IF(VLOOKUP($T72,Events!$A$11:$R$143,H$67,FALSE)="",0,H$65*VLOOKUP($T72,Events!$A$11:$R$143,H$67,FALSE)/60/37.5/52)))</f>
        <v>0</v>
      </c>
      <c r="AG72" s="463">
        <f>IF(VLOOKUP($AR72,Events!$A$11:$R$143,I$67,FALSE)="Supervisor",0,IF(I$65=0,0,IF(VLOOKUP($T72,Events!$A$11:$R$143,I$67,FALSE)="",0,I$65*VLOOKUP($T72,Events!$A$11:$R$143,I$67,FALSE)/60/37.5/52)))</f>
        <v>0</v>
      </c>
      <c r="AH72" s="463">
        <f>IF(VLOOKUP($AR72,Events!$A$11:$R$143,J$67,FALSE)="Supervisor",0,IF(J$65=0,0,IF(VLOOKUP($T72,Events!$A$11:$R$143,J$67,FALSE)="",0,J$65*VLOOKUP($T72,Events!$A$11:$R$143,J$67,FALSE)/60/37.5/52)))</f>
        <v>0</v>
      </c>
      <c r="AI72" s="463">
        <f>IF(VLOOKUP($AR72,Events!$A$11:$R$143,K$67,FALSE)="Supervisor",0,IF(K$65=0,0,IF(VLOOKUP($T72,Events!$A$11:$R$143,K$67,FALSE)="",0,K$65*VLOOKUP($T72,Events!$A$11:$R$143,K$67,FALSE)/60/37.5/52)))</f>
        <v>0</v>
      </c>
      <c r="AJ72" s="463">
        <f>IF(VLOOKUP($AR72,Events!$A$11:$R$143,L$67,FALSE)="Supervisor",0,IF(L$65=0,0,IF(VLOOKUP($T72,Events!$A$11:$R$143,L$67,FALSE)="",0,L$65*VLOOKUP($T72,Events!$A$11:$R$143,L$67,FALSE)/60/37.5/52)))</f>
        <v>0</v>
      </c>
      <c r="AK72" s="463">
        <f>IF(VLOOKUP($AR72,Events!$A$11:$R$143,M$67,FALSE)="Supervisor",0,IF(M$65=0,0,IF(VLOOKUP($T72,Events!$A$11:$R$143,M$67,FALSE)="",0,M$65*VLOOKUP($T72,Events!$A$11:$R$143,M$67,FALSE)/60/37.5/52)))</f>
        <v>0</v>
      </c>
      <c r="AL72" s="463">
        <f>IF(VLOOKUP($AR72,Events!$A$11:$R$143,N$67,FALSE)="Supervisor",0,IF(N$65=0,0,IF(VLOOKUP($T72,Events!$A$11:$R$143,N$67,FALSE)="",0,N$65*VLOOKUP($T72,Events!$A$11:$R$143,N$67,FALSE)/60/37.5/52)))</f>
        <v>0</v>
      </c>
      <c r="AM72" s="463">
        <f>IF(VLOOKUP($AR72,Events!$A$11:$R$143,O$67,FALSE)="Supervisor",0,IF(O$65=0,0,IF(VLOOKUP($T72,Events!$A$11:$R$143,O$67,FALSE)="",0,O$65*VLOOKUP($T72,Events!$A$11:$R$143,O$67,FALSE)/60/37.5/52)))</f>
        <v>0</v>
      </c>
      <c r="AN72" s="463">
        <f>IF(VLOOKUP($AR72,Events!$A$11:$R$143,P$67,FALSE)="Supervisor",0,IF(P$65=0,0,IF(VLOOKUP($T72,Events!$A$11:$R$143,P$67,FALSE)="",0,P$65*VLOOKUP($T72,Events!$A$11:$R$143,P$67,FALSE)/60/37.5/52)))</f>
        <v>0</v>
      </c>
      <c r="AO72" s="463">
        <f>IF(VLOOKUP($AR72,Events!$A$11:$R$143,Q$67,FALSE)="Supervisor",0,IF(Q$65=0,0,IF(VLOOKUP($T72,Events!$A$11:$R$143,Q$67,FALSE)="",0,Q$65*VLOOKUP($T72,Events!$A$11:$R$143,Q$67,FALSE)/60/37.5/52)))</f>
        <v>0</v>
      </c>
      <c r="AP72" s="463">
        <f>IF(VLOOKUP($AR72,Events!$A$11:$R$143,R$67,FALSE)="Supervisor",0,IF(R$65=0,0,IF(VLOOKUP($T72,Events!$A$11:$R$143,R$67,FALSE)="",0,R$65*VLOOKUP($T72,Events!$A$11:$R$143,R$67,FALSE)/60/37.5/52)))</f>
        <v>0</v>
      </c>
      <c r="AQ72" s="463">
        <f>IF(VLOOKUP($AR72,Events!$A$11:$R$143,S$67,FALSE)="Supervisor",0,IF(S$65=0,0,IF(VLOOKUP($T72,Events!$A$11:$R$143,S$67,FALSE)="",0,S$65*VLOOKUP($T72,Events!$A$11:$R$143,S$67,FALSE)/60/37.5/52)))</f>
        <v>0</v>
      </c>
      <c r="AR72" s="451" t="s">
        <v>328</v>
      </c>
      <c r="AS72" s="450">
        <f t="shared" si="46"/>
        <v>0</v>
      </c>
    </row>
    <row r="73" spans="1:45" x14ac:dyDescent="0.3">
      <c r="B73" s="40" t="str">
        <f>Events!B38</f>
        <v>Event 4</v>
      </c>
      <c r="C73" s="440"/>
      <c r="D73" s="443">
        <f>IF(VLOOKUP($AR73,Events!$A$11:$R$143,D$67,FALSE)="Supervisor",$AS73,IF(D$65=0,0,IF(VLOOKUP($T73,Events!$A$11:$R$143,D$67,FALSE)="",0,D$65*VLOOKUP($T73,Events!$A$11:$R$143,D$67,FALSE)/60/37.5/52)))</f>
        <v>0</v>
      </c>
      <c r="E73" s="443">
        <f>IF(VLOOKUP($AR73,Events!$A$11:$R$143,E$67,FALSE)="Supervisor",$AS73,IF(E$65=0,0,IF(VLOOKUP($T73,Events!$A$11:$R$143,E$67,FALSE)="",0,E$65*VLOOKUP($T73,Events!$A$11:$R$143,E$67,FALSE)/60/37.5/52)))</f>
        <v>0</v>
      </c>
      <c r="F73" s="443">
        <f>IF(VLOOKUP($AR73,Events!$A$11:$R$143,F$67,FALSE)="Supervisor",$AS73,IF(F$65=0,0,IF(VLOOKUP($T73,Events!$A$11:$R$143,F$67,FALSE)="",0,F$65*VLOOKUP($T73,Events!$A$11:$R$143,F$67,FALSE)/60/37.5/52)))</f>
        <v>0</v>
      </c>
      <c r="G73" s="443">
        <f>IF(VLOOKUP($AR73,Events!$A$11:$R$143,G$67,FALSE)="Supervisor",$AS73,IF(G$65=0,0,IF(VLOOKUP($T73,Events!$A$11:$R$143,G$67,FALSE)="",0,G$65*VLOOKUP($T73,Events!$A$11:$R$143,G$67,FALSE)/60/37.5/52)))</f>
        <v>0</v>
      </c>
      <c r="H73" s="443">
        <f>IF(VLOOKUP($AR73,Events!$A$11:$R$143,H$67,FALSE)="Supervisor",$AS73,IF(H$65=0,0,IF(VLOOKUP($T73,Events!$A$11:$R$143,H$67,FALSE)="",0,H$65*VLOOKUP($T73,Events!$A$11:$R$143,H$67,FALSE)/60/37.5/52)))</f>
        <v>0</v>
      </c>
      <c r="I73" s="443">
        <f>IF(VLOOKUP($AR73,Events!$A$11:$R$143,I$67,FALSE)="Supervisor",$AS73,IF(I$65=0,0,IF(VLOOKUP($T73,Events!$A$11:$R$143,I$67,FALSE)="",0,I$65*VLOOKUP($T73,Events!$A$11:$R$143,I$67,FALSE)/60/37.5/52)))</f>
        <v>0</v>
      </c>
      <c r="J73" s="443">
        <f>IF(VLOOKUP($AR73,Events!$A$11:$R$143,J$67,FALSE)="Supervisor",$AS73,IF(J$65=0,0,IF(VLOOKUP($T73,Events!$A$11:$R$143,J$67,FALSE)="",0,J$65*VLOOKUP($T73,Events!$A$11:$R$143,J$67,FALSE)/60/37.5/52)))</f>
        <v>0</v>
      </c>
      <c r="K73" s="443">
        <f>IF(VLOOKUP($AR73,Events!$A$11:$R$143,K$67,FALSE)="Supervisor",$AS73,IF(K$65=0,0,IF(VLOOKUP($T73,Events!$A$11:$R$143,K$67,FALSE)="",0,K$65*VLOOKUP($T73,Events!$A$11:$R$143,K$67,FALSE)/60/37.5/52)))</f>
        <v>0</v>
      </c>
      <c r="L73" s="443">
        <f>IF(VLOOKUP($AR73,Events!$A$11:$R$143,L$67,FALSE)="Supervisor",$AS73,IF(L$65=0,0,IF(VLOOKUP($T73,Events!$A$11:$R$143,L$67,FALSE)="",0,L$65*VLOOKUP($T73,Events!$A$11:$R$143,L$67,FALSE)/60/37.5/52)))</f>
        <v>0</v>
      </c>
      <c r="M73" s="443">
        <f>IF(VLOOKUP($AR73,Events!$A$11:$R$143,M$67,FALSE)="Supervisor",$AS73,IF(M$65=0,0,IF(VLOOKUP($T73,Events!$A$11:$R$143,M$67,FALSE)="",0,M$65*VLOOKUP($T73,Events!$A$11:$R$143,M$67,FALSE)/60/37.5/52)))</f>
        <v>0</v>
      </c>
      <c r="N73" s="443">
        <f>IF(VLOOKUP($AR73,Events!$A$11:$R$143,N$67,FALSE)="Supervisor",$AS73,IF(N$65=0,0,IF(VLOOKUP($T73,Events!$A$11:$R$143,N$67,FALSE)="",0,N$65*VLOOKUP($T73,Events!$A$11:$R$143,N$67,FALSE)/60/37.5/52)))</f>
        <v>0</v>
      </c>
      <c r="O73" s="443">
        <f>IF(VLOOKUP($AR73,Events!$A$11:$R$143,O$67,FALSE)="Supervisor",$AS73,IF(O$65=0,0,IF(VLOOKUP($T73,Events!$A$11:$R$143,O$67,FALSE)="",0,O$65*VLOOKUP($T73,Events!$A$11:$R$143,O$67,FALSE)/60/37.5/52)))</f>
        <v>0</v>
      </c>
      <c r="P73" s="443">
        <f>IF(VLOOKUP($AR73,Events!$A$11:$R$143,P$67,FALSE)="Supervisor",$AS73,IF(P$65=0,0,IF(VLOOKUP($T73,Events!$A$11:$R$143,P$67,FALSE)="",0,P$65*VLOOKUP($T73,Events!$A$11:$R$143,P$67,FALSE)/60/37.5/52)))</f>
        <v>0</v>
      </c>
      <c r="Q73" s="443">
        <f>IF(VLOOKUP($AR73,Events!$A$11:$R$143,Q$67,FALSE)="Supervisor",$AS73,IF(Q$65=0,0,IF(VLOOKUP($T73,Events!$A$11:$R$143,Q$67,FALSE)="",0,Q$65*VLOOKUP($T73,Events!$A$11:$R$143,Q$67,FALSE)/60/37.5/52)))</f>
        <v>0</v>
      </c>
      <c r="R73" s="443">
        <f>IF(VLOOKUP($AR73,Events!$A$11:$R$143,R$67,FALSE)="Supervisor",$AS73,IF(R$65=0,0,IF(VLOOKUP($T73,Events!$A$11:$R$143,R$67,FALSE)="",0,R$65*VLOOKUP($T73,Events!$A$11:$R$143,R$67,FALSE)/60/37.5/52)))</f>
        <v>0</v>
      </c>
      <c r="S73" s="443">
        <f>IF(VLOOKUP($AR73,Events!$A$11:$R$143,S$67,FALSE)="Supervisor",$AS73,IF(S$65=0,0,IF(VLOOKUP($T73,Events!$A$11:$R$143,S$67,FALSE)="",0,S$65*VLOOKUP($T73,Events!$A$11:$R$143,S$67,FALSE)/60/37.5/52)))</f>
        <v>0</v>
      </c>
      <c r="T73" s="367">
        <v>4</v>
      </c>
      <c r="U73" s="320"/>
      <c r="V73" s="313"/>
      <c r="W73" s="25"/>
      <c r="X73" s="307"/>
      <c r="Y73" s="25"/>
      <c r="Z73" s="460">
        <f>Events!Z38</f>
        <v>0</v>
      </c>
      <c r="AA73" s="462"/>
      <c r="AB73" s="463">
        <f>IF(VLOOKUP($AR73,Events!$A$11:$R$143,D$67,FALSE)="Supervisor",0,IF(D$65=0,0,IF(VLOOKUP($T73,Events!$A$11:$R$143,D$67,FALSE)="",0,D$65*VLOOKUP($T73,Events!$A$11:$R$143,D$67,FALSE)/60/37.5/52)))</f>
        <v>0</v>
      </c>
      <c r="AC73" s="463">
        <f>IF(VLOOKUP($AR73,Events!$A$11:$R$143,E$67,FALSE)="Supervisor",0,IF(E$65=0,0,IF(VLOOKUP($T73,Events!$A$11:$R$143,E$67,FALSE)="",0,E$65*VLOOKUP($T73,Events!$A$11:$R$143,E$67,FALSE)/60/37.5/52)))</f>
        <v>0</v>
      </c>
      <c r="AD73" s="463">
        <f>IF(VLOOKUP($AR73,Events!$A$11:$R$143,F$67,FALSE)="Supervisor",0,IF(F$65=0,0,IF(VLOOKUP($T73,Events!$A$11:$R$143,F$67,FALSE)="",0,F$65*VLOOKUP($T73,Events!$A$11:$R$143,F$67,FALSE)/60/37.5/52)))</f>
        <v>0</v>
      </c>
      <c r="AE73" s="463">
        <f>IF(VLOOKUP($AR73,Events!$A$11:$R$143,G$67,FALSE)="Supervisor",0,IF(G$65=0,0,IF(VLOOKUP($T73,Events!$A$11:$R$143,G$67,FALSE)="",0,G$65*VLOOKUP($T73,Events!$A$11:$R$143,G$67,FALSE)/60/37.5/52)))</f>
        <v>0</v>
      </c>
      <c r="AF73" s="463">
        <f>IF(VLOOKUP($AR73,Events!$A$11:$R$143,H$67,FALSE)="Supervisor",0,IF(H$65=0,0,IF(VLOOKUP($T73,Events!$A$11:$R$143,H$67,FALSE)="",0,H$65*VLOOKUP($T73,Events!$A$11:$R$143,H$67,FALSE)/60/37.5/52)))</f>
        <v>0</v>
      </c>
      <c r="AG73" s="463">
        <f>IF(VLOOKUP($AR73,Events!$A$11:$R$143,I$67,FALSE)="Supervisor",0,IF(I$65=0,0,IF(VLOOKUP($T73,Events!$A$11:$R$143,I$67,FALSE)="",0,I$65*VLOOKUP($T73,Events!$A$11:$R$143,I$67,FALSE)/60/37.5/52)))</f>
        <v>0</v>
      </c>
      <c r="AH73" s="463">
        <f>IF(VLOOKUP($AR73,Events!$A$11:$R$143,J$67,FALSE)="Supervisor",0,IF(J$65=0,0,IF(VLOOKUP($T73,Events!$A$11:$R$143,J$67,FALSE)="",0,J$65*VLOOKUP($T73,Events!$A$11:$R$143,J$67,FALSE)/60/37.5/52)))</f>
        <v>0</v>
      </c>
      <c r="AI73" s="463">
        <f>IF(VLOOKUP($AR73,Events!$A$11:$R$143,K$67,FALSE)="Supervisor",0,IF(K$65=0,0,IF(VLOOKUP($T73,Events!$A$11:$R$143,K$67,FALSE)="",0,K$65*VLOOKUP($T73,Events!$A$11:$R$143,K$67,FALSE)/60/37.5/52)))</f>
        <v>0</v>
      </c>
      <c r="AJ73" s="463">
        <f>IF(VLOOKUP($AR73,Events!$A$11:$R$143,L$67,FALSE)="Supervisor",0,IF(L$65=0,0,IF(VLOOKUP($T73,Events!$A$11:$R$143,L$67,FALSE)="",0,L$65*VLOOKUP($T73,Events!$A$11:$R$143,L$67,FALSE)/60/37.5/52)))</f>
        <v>0</v>
      </c>
      <c r="AK73" s="463">
        <f>IF(VLOOKUP($AR73,Events!$A$11:$R$143,M$67,FALSE)="Supervisor",0,IF(M$65=0,0,IF(VLOOKUP($T73,Events!$A$11:$R$143,M$67,FALSE)="",0,M$65*VLOOKUP($T73,Events!$A$11:$R$143,M$67,FALSE)/60/37.5/52)))</f>
        <v>0</v>
      </c>
      <c r="AL73" s="463">
        <f>IF(VLOOKUP($AR73,Events!$A$11:$R$143,N$67,FALSE)="Supervisor",0,IF(N$65=0,0,IF(VLOOKUP($T73,Events!$A$11:$R$143,N$67,FALSE)="",0,N$65*VLOOKUP($T73,Events!$A$11:$R$143,N$67,FALSE)/60/37.5/52)))</f>
        <v>0</v>
      </c>
      <c r="AM73" s="463">
        <f>IF(VLOOKUP($AR73,Events!$A$11:$R$143,O$67,FALSE)="Supervisor",0,IF(O$65=0,0,IF(VLOOKUP($T73,Events!$A$11:$R$143,O$67,FALSE)="",0,O$65*VLOOKUP($T73,Events!$A$11:$R$143,O$67,FALSE)/60/37.5/52)))</f>
        <v>0</v>
      </c>
      <c r="AN73" s="463">
        <f>IF(VLOOKUP($AR73,Events!$A$11:$R$143,P$67,FALSE)="Supervisor",0,IF(P$65=0,0,IF(VLOOKUP($T73,Events!$A$11:$R$143,P$67,FALSE)="",0,P$65*VLOOKUP($T73,Events!$A$11:$R$143,P$67,FALSE)/60/37.5/52)))</f>
        <v>0</v>
      </c>
      <c r="AO73" s="463">
        <f>IF(VLOOKUP($AR73,Events!$A$11:$R$143,Q$67,FALSE)="Supervisor",0,IF(Q$65=0,0,IF(VLOOKUP($T73,Events!$A$11:$R$143,Q$67,FALSE)="",0,Q$65*VLOOKUP($T73,Events!$A$11:$R$143,Q$67,FALSE)/60/37.5/52)))</f>
        <v>0</v>
      </c>
      <c r="AP73" s="463">
        <f>IF(VLOOKUP($AR73,Events!$A$11:$R$143,R$67,FALSE)="Supervisor",0,IF(R$65=0,0,IF(VLOOKUP($T73,Events!$A$11:$R$143,R$67,FALSE)="",0,R$65*VLOOKUP($T73,Events!$A$11:$R$143,R$67,FALSE)/60/37.5/52)))</f>
        <v>0</v>
      </c>
      <c r="AQ73" s="463">
        <f>IF(VLOOKUP($AR73,Events!$A$11:$R$143,S$67,FALSE)="Supervisor",0,IF(S$65=0,0,IF(VLOOKUP($T73,Events!$A$11:$R$143,S$67,FALSE)="",0,S$65*VLOOKUP($T73,Events!$A$11:$R$143,S$67,FALSE)/60/37.5/52)))</f>
        <v>0</v>
      </c>
      <c r="AR73" s="451" t="s">
        <v>329</v>
      </c>
      <c r="AS73" s="450">
        <f t="shared" si="46"/>
        <v>0</v>
      </c>
    </row>
    <row r="74" spans="1:45" x14ac:dyDescent="0.3">
      <c r="B74" s="40" t="str">
        <f>Events!B47</f>
        <v>Event 5</v>
      </c>
      <c r="C74" s="440"/>
      <c r="D74" s="443">
        <f>IF(VLOOKUP($AR74,Events!$A$11:$R$143,D$67,FALSE)="Supervisor",$AS74,IF(D$65=0,0,IF(VLOOKUP($T74,Events!$A$11:$R$143,D$67,FALSE)="",0,D$65*VLOOKUP($T74,Events!$A$11:$R$143,D$67,FALSE)/60/37.5/52)))</f>
        <v>0</v>
      </c>
      <c r="E74" s="443">
        <f>IF(VLOOKUP($AR74,Events!$A$11:$R$143,E$67,FALSE)="Supervisor",$AS74,IF(E$65=0,0,IF(VLOOKUP($T74,Events!$A$11:$R$143,E$67,FALSE)="",0,E$65*VLOOKUP($T74,Events!$A$11:$R$143,E$67,FALSE)/60/37.5/52)))</f>
        <v>0</v>
      </c>
      <c r="F74" s="443">
        <f>IF(VLOOKUP($AR74,Events!$A$11:$R$143,F$67,FALSE)="Supervisor",$AS74,IF(F$65=0,0,IF(VLOOKUP($T74,Events!$A$11:$R$143,F$67,FALSE)="",0,F$65*VLOOKUP($T74,Events!$A$11:$R$143,F$67,FALSE)/60/37.5/52)))</f>
        <v>0</v>
      </c>
      <c r="G74" s="443">
        <f>IF(VLOOKUP($AR74,Events!$A$11:$R$143,G$67,FALSE)="Supervisor",$AS74,IF(G$65=0,0,IF(VLOOKUP($T74,Events!$A$11:$R$143,G$67,FALSE)="",0,G$65*VLOOKUP($T74,Events!$A$11:$R$143,G$67,FALSE)/60/37.5/52)))</f>
        <v>0</v>
      </c>
      <c r="H74" s="443">
        <f>IF(VLOOKUP($AR74,Events!$A$11:$R$143,H$67,FALSE)="Supervisor",$AS74,IF(H$65=0,0,IF(VLOOKUP($T74,Events!$A$11:$R$143,H$67,FALSE)="",0,H$65*VLOOKUP($T74,Events!$A$11:$R$143,H$67,FALSE)/60/37.5/52)))</f>
        <v>0</v>
      </c>
      <c r="I74" s="443">
        <f>IF(VLOOKUP($AR74,Events!$A$11:$R$143,I$67,FALSE)="Supervisor",$AS74,IF(I$65=0,0,IF(VLOOKUP($T74,Events!$A$11:$R$143,I$67,FALSE)="",0,I$65*VLOOKUP($T74,Events!$A$11:$R$143,I$67,FALSE)/60/37.5/52)))</f>
        <v>0</v>
      </c>
      <c r="J74" s="443">
        <f>IF(VLOOKUP($AR74,Events!$A$11:$R$143,J$67,FALSE)="Supervisor",$AS74,IF(J$65=0,0,IF(VLOOKUP($T74,Events!$A$11:$R$143,J$67,FALSE)="",0,J$65*VLOOKUP($T74,Events!$A$11:$R$143,J$67,FALSE)/60/37.5/52)))</f>
        <v>0</v>
      </c>
      <c r="K74" s="443">
        <f>IF(VLOOKUP($AR74,Events!$A$11:$R$143,K$67,FALSE)="Supervisor",$AS74,IF(K$65=0,0,IF(VLOOKUP($T74,Events!$A$11:$R$143,K$67,FALSE)="",0,K$65*VLOOKUP($T74,Events!$A$11:$R$143,K$67,FALSE)/60/37.5/52)))</f>
        <v>0</v>
      </c>
      <c r="L74" s="443">
        <f>IF(VLOOKUP($AR74,Events!$A$11:$R$143,L$67,FALSE)="Supervisor",$AS74,IF(L$65=0,0,IF(VLOOKUP($T74,Events!$A$11:$R$143,L$67,FALSE)="",0,L$65*VLOOKUP($T74,Events!$A$11:$R$143,L$67,FALSE)/60/37.5/52)))</f>
        <v>0</v>
      </c>
      <c r="M74" s="443">
        <f>IF(VLOOKUP($AR74,Events!$A$11:$R$143,M$67,FALSE)="Supervisor",$AS74,IF(M$65=0,0,IF(VLOOKUP($T74,Events!$A$11:$R$143,M$67,FALSE)="",0,M$65*VLOOKUP($T74,Events!$A$11:$R$143,M$67,FALSE)/60/37.5/52)))</f>
        <v>0</v>
      </c>
      <c r="N74" s="443">
        <f>IF(VLOOKUP($AR74,Events!$A$11:$R$143,N$67,FALSE)="Supervisor",$AS74,IF(N$65=0,0,IF(VLOOKUP($T74,Events!$A$11:$R$143,N$67,FALSE)="",0,N$65*VLOOKUP($T74,Events!$A$11:$R$143,N$67,FALSE)/60/37.5/52)))</f>
        <v>0</v>
      </c>
      <c r="O74" s="443">
        <f>IF(VLOOKUP($AR74,Events!$A$11:$R$143,O$67,FALSE)="Supervisor",$AS74,IF(O$65=0,0,IF(VLOOKUP($T74,Events!$A$11:$R$143,O$67,FALSE)="",0,O$65*VLOOKUP($T74,Events!$A$11:$R$143,O$67,FALSE)/60/37.5/52)))</f>
        <v>0</v>
      </c>
      <c r="P74" s="443">
        <f>IF(VLOOKUP($AR74,Events!$A$11:$R$143,P$67,FALSE)="Supervisor",$AS74,IF(P$65=0,0,IF(VLOOKUP($T74,Events!$A$11:$R$143,P$67,FALSE)="",0,P$65*VLOOKUP($T74,Events!$A$11:$R$143,P$67,FALSE)/60/37.5/52)))</f>
        <v>0</v>
      </c>
      <c r="Q74" s="443">
        <f>IF(VLOOKUP($AR74,Events!$A$11:$R$143,Q$67,FALSE)="Supervisor",$AS74,IF(Q$65=0,0,IF(VLOOKUP($T74,Events!$A$11:$R$143,Q$67,FALSE)="",0,Q$65*VLOOKUP($T74,Events!$A$11:$R$143,Q$67,FALSE)/60/37.5/52)))</f>
        <v>0</v>
      </c>
      <c r="R74" s="443">
        <f>IF(VLOOKUP($AR74,Events!$A$11:$R$143,R$67,FALSE)="Supervisor",$AS74,IF(R$65=0,0,IF(VLOOKUP($T74,Events!$A$11:$R$143,R$67,FALSE)="",0,R$65*VLOOKUP($T74,Events!$A$11:$R$143,R$67,FALSE)/60/37.5/52)))</f>
        <v>0</v>
      </c>
      <c r="S74" s="443">
        <f>IF(VLOOKUP($AR74,Events!$A$11:$R$143,S$67,FALSE)="Supervisor",$AS74,IF(S$65=0,0,IF(VLOOKUP($T74,Events!$A$11:$R$143,S$67,FALSE)="",0,S$65*VLOOKUP($T74,Events!$A$11:$R$143,S$67,FALSE)/60/37.5/52)))</f>
        <v>0</v>
      </c>
      <c r="T74" s="367">
        <v>5</v>
      </c>
      <c r="U74" s="320"/>
      <c r="V74" s="313"/>
      <c r="W74" s="25"/>
      <c r="X74" s="307"/>
      <c r="Y74" s="25"/>
      <c r="Z74" s="460">
        <f>Events!Z47</f>
        <v>0</v>
      </c>
      <c r="AA74" s="462"/>
      <c r="AB74" s="463">
        <f>IF(VLOOKUP($AR74,Events!$A$11:$R$143,D$67,FALSE)="Supervisor",0,IF(D$65=0,0,IF(VLOOKUP($T74,Events!$A$11:$R$143,D$67,FALSE)="",0,D$65*VLOOKUP($T74,Events!$A$11:$R$143,D$67,FALSE)/60/37.5/52)))</f>
        <v>0</v>
      </c>
      <c r="AC74" s="463">
        <f>IF(VLOOKUP($AR74,Events!$A$11:$R$143,E$67,FALSE)="Supervisor",0,IF(E$65=0,0,IF(VLOOKUP($T74,Events!$A$11:$R$143,E$67,FALSE)="",0,E$65*VLOOKUP($T74,Events!$A$11:$R$143,E$67,FALSE)/60/37.5/52)))</f>
        <v>0</v>
      </c>
      <c r="AD74" s="463">
        <f>IF(VLOOKUP($AR74,Events!$A$11:$R$143,F$67,FALSE)="Supervisor",0,IF(F$65=0,0,IF(VLOOKUP($T74,Events!$A$11:$R$143,F$67,FALSE)="",0,F$65*VLOOKUP($T74,Events!$A$11:$R$143,F$67,FALSE)/60/37.5/52)))</f>
        <v>0</v>
      </c>
      <c r="AE74" s="463">
        <f>IF(VLOOKUP($AR74,Events!$A$11:$R$143,G$67,FALSE)="Supervisor",0,IF(G$65=0,0,IF(VLOOKUP($T74,Events!$A$11:$R$143,G$67,FALSE)="",0,G$65*VLOOKUP($T74,Events!$A$11:$R$143,G$67,FALSE)/60/37.5/52)))</f>
        <v>0</v>
      </c>
      <c r="AF74" s="463">
        <f>IF(VLOOKUP($AR74,Events!$A$11:$R$143,H$67,FALSE)="Supervisor",0,IF(H$65=0,0,IF(VLOOKUP($T74,Events!$A$11:$R$143,H$67,FALSE)="",0,H$65*VLOOKUP($T74,Events!$A$11:$R$143,H$67,FALSE)/60/37.5/52)))</f>
        <v>0</v>
      </c>
      <c r="AG74" s="463">
        <f>IF(VLOOKUP($AR74,Events!$A$11:$R$143,I$67,FALSE)="Supervisor",0,IF(I$65=0,0,IF(VLOOKUP($T74,Events!$A$11:$R$143,I$67,FALSE)="",0,I$65*VLOOKUP($T74,Events!$A$11:$R$143,I$67,FALSE)/60/37.5/52)))</f>
        <v>0</v>
      </c>
      <c r="AH74" s="463">
        <f>IF(VLOOKUP($AR74,Events!$A$11:$R$143,J$67,FALSE)="Supervisor",0,IF(J$65=0,0,IF(VLOOKUP($T74,Events!$A$11:$R$143,J$67,FALSE)="",0,J$65*VLOOKUP($T74,Events!$A$11:$R$143,J$67,FALSE)/60/37.5/52)))</f>
        <v>0</v>
      </c>
      <c r="AI74" s="463">
        <f>IF(VLOOKUP($AR74,Events!$A$11:$R$143,K$67,FALSE)="Supervisor",0,IF(K$65=0,0,IF(VLOOKUP($T74,Events!$A$11:$R$143,K$67,FALSE)="",0,K$65*VLOOKUP($T74,Events!$A$11:$R$143,K$67,FALSE)/60/37.5/52)))</f>
        <v>0</v>
      </c>
      <c r="AJ74" s="463">
        <f>IF(VLOOKUP($AR74,Events!$A$11:$R$143,L$67,FALSE)="Supervisor",0,IF(L$65=0,0,IF(VLOOKUP($T74,Events!$A$11:$R$143,L$67,FALSE)="",0,L$65*VLOOKUP($T74,Events!$A$11:$R$143,L$67,FALSE)/60/37.5/52)))</f>
        <v>0</v>
      </c>
      <c r="AK74" s="463">
        <f>IF(VLOOKUP($AR74,Events!$A$11:$R$143,M$67,FALSE)="Supervisor",0,IF(M$65=0,0,IF(VLOOKUP($T74,Events!$A$11:$R$143,M$67,FALSE)="",0,M$65*VLOOKUP($T74,Events!$A$11:$R$143,M$67,FALSE)/60/37.5/52)))</f>
        <v>0</v>
      </c>
      <c r="AL74" s="463">
        <f>IF(VLOOKUP($AR74,Events!$A$11:$R$143,N$67,FALSE)="Supervisor",0,IF(N$65=0,0,IF(VLOOKUP($T74,Events!$A$11:$R$143,N$67,FALSE)="",0,N$65*VLOOKUP($T74,Events!$A$11:$R$143,N$67,FALSE)/60/37.5/52)))</f>
        <v>0</v>
      </c>
      <c r="AM74" s="463">
        <f>IF(VLOOKUP($AR74,Events!$A$11:$R$143,O$67,FALSE)="Supervisor",0,IF(O$65=0,0,IF(VLOOKUP($T74,Events!$A$11:$R$143,O$67,FALSE)="",0,O$65*VLOOKUP($T74,Events!$A$11:$R$143,O$67,FALSE)/60/37.5/52)))</f>
        <v>0</v>
      </c>
      <c r="AN74" s="463">
        <f>IF(VLOOKUP($AR74,Events!$A$11:$R$143,P$67,FALSE)="Supervisor",0,IF(P$65=0,0,IF(VLOOKUP($T74,Events!$A$11:$R$143,P$67,FALSE)="",0,P$65*VLOOKUP($T74,Events!$A$11:$R$143,P$67,FALSE)/60/37.5/52)))</f>
        <v>0</v>
      </c>
      <c r="AO74" s="463">
        <f>IF(VLOOKUP($AR74,Events!$A$11:$R$143,Q$67,FALSE)="Supervisor",0,IF(Q$65=0,0,IF(VLOOKUP($T74,Events!$A$11:$R$143,Q$67,FALSE)="",0,Q$65*VLOOKUP($T74,Events!$A$11:$R$143,Q$67,FALSE)/60/37.5/52)))</f>
        <v>0</v>
      </c>
      <c r="AP74" s="463">
        <f>IF(VLOOKUP($AR74,Events!$A$11:$R$143,R$67,FALSE)="Supervisor",0,IF(R$65=0,0,IF(VLOOKUP($T74,Events!$A$11:$R$143,R$67,FALSE)="",0,R$65*VLOOKUP($T74,Events!$A$11:$R$143,R$67,FALSE)/60/37.5/52)))</f>
        <v>0</v>
      </c>
      <c r="AQ74" s="463">
        <f>IF(VLOOKUP($AR74,Events!$A$11:$R$143,S$67,FALSE)="Supervisor",0,IF(S$65=0,0,IF(VLOOKUP($T74,Events!$A$11:$R$143,S$67,FALSE)="",0,S$65*VLOOKUP($T74,Events!$A$11:$R$143,S$67,FALSE)/60/37.5/52)))</f>
        <v>0</v>
      </c>
      <c r="AR74" s="451" t="s">
        <v>330</v>
      </c>
      <c r="AS74" s="450">
        <f t="shared" si="46"/>
        <v>0</v>
      </c>
    </row>
    <row r="75" spans="1:45" x14ac:dyDescent="0.3">
      <c r="B75" s="40" t="str">
        <f>Events!B56</f>
        <v>Event 6</v>
      </c>
      <c r="C75" s="440"/>
      <c r="D75" s="443">
        <f>IF(VLOOKUP($AR75,Events!$A$11:$R$143,D$67,FALSE)="Supervisor",$AS75,IF(D$65=0,0,IF(VLOOKUP($T75,Events!$A$11:$R$143,D$67,FALSE)="",0,D$65*VLOOKUP($T75,Events!$A$11:$R$143,D$67,FALSE)/60/37.5/52)))</f>
        <v>0</v>
      </c>
      <c r="E75" s="443">
        <f>IF(VLOOKUP($AR75,Events!$A$11:$R$143,E$67,FALSE)="Supervisor",$AS75,IF(E$65=0,0,IF(VLOOKUP($T75,Events!$A$11:$R$143,E$67,FALSE)="",0,E$65*VLOOKUP($T75,Events!$A$11:$R$143,E$67,FALSE)/60/37.5/52)))</f>
        <v>0</v>
      </c>
      <c r="F75" s="443">
        <f>IF(VLOOKUP($AR75,Events!$A$11:$R$143,F$67,FALSE)="Supervisor",$AS75,IF(F$65=0,0,IF(VLOOKUP($T75,Events!$A$11:$R$143,F$67,FALSE)="",0,F$65*VLOOKUP($T75,Events!$A$11:$R$143,F$67,FALSE)/60/37.5/52)))</f>
        <v>0</v>
      </c>
      <c r="G75" s="443">
        <f>IF(VLOOKUP($AR75,Events!$A$11:$R$143,G$67,FALSE)="Supervisor",$AS75,IF(G$65=0,0,IF(VLOOKUP($T75,Events!$A$11:$R$143,G$67,FALSE)="",0,G$65*VLOOKUP($T75,Events!$A$11:$R$143,G$67,FALSE)/60/37.5/52)))</f>
        <v>0</v>
      </c>
      <c r="H75" s="443">
        <f>IF(VLOOKUP($AR75,Events!$A$11:$R$143,H$67,FALSE)="Supervisor",$AS75,IF(H$65=0,0,IF(VLOOKUP($T75,Events!$A$11:$R$143,H$67,FALSE)="",0,H$65*VLOOKUP($T75,Events!$A$11:$R$143,H$67,FALSE)/60/37.5/52)))</f>
        <v>0</v>
      </c>
      <c r="I75" s="443">
        <f>IF(VLOOKUP($AR75,Events!$A$11:$R$143,I$67,FALSE)="Supervisor",$AS75,IF(I$65=0,0,IF(VLOOKUP($T75,Events!$A$11:$R$143,I$67,FALSE)="",0,I$65*VLOOKUP($T75,Events!$A$11:$R$143,I$67,FALSE)/60/37.5/52)))</f>
        <v>0</v>
      </c>
      <c r="J75" s="443">
        <f>IF(VLOOKUP($AR75,Events!$A$11:$R$143,J$67,FALSE)="Supervisor",$AS75,IF(J$65=0,0,IF(VLOOKUP($T75,Events!$A$11:$R$143,J$67,FALSE)="",0,J$65*VLOOKUP($T75,Events!$A$11:$R$143,J$67,FALSE)/60/37.5/52)))</f>
        <v>0</v>
      </c>
      <c r="K75" s="443">
        <f>IF(VLOOKUP($AR75,Events!$A$11:$R$143,K$67,FALSE)="Supervisor",$AS75,IF(K$65=0,0,IF(VLOOKUP($T75,Events!$A$11:$R$143,K$67,FALSE)="",0,K$65*VLOOKUP($T75,Events!$A$11:$R$143,K$67,FALSE)/60/37.5/52)))</f>
        <v>0</v>
      </c>
      <c r="L75" s="443">
        <f>IF(VLOOKUP($AR75,Events!$A$11:$R$143,L$67,FALSE)="Supervisor",$AS75,IF(L$65=0,0,IF(VLOOKUP($T75,Events!$A$11:$R$143,L$67,FALSE)="",0,L$65*VLOOKUP($T75,Events!$A$11:$R$143,L$67,FALSE)/60/37.5/52)))</f>
        <v>0</v>
      </c>
      <c r="M75" s="443">
        <f>IF(VLOOKUP($AR75,Events!$A$11:$R$143,M$67,FALSE)="Supervisor",$AS75,IF(M$65=0,0,IF(VLOOKUP($T75,Events!$A$11:$R$143,M$67,FALSE)="",0,M$65*VLOOKUP($T75,Events!$A$11:$R$143,M$67,FALSE)/60/37.5/52)))</f>
        <v>0</v>
      </c>
      <c r="N75" s="443">
        <f>IF(VLOOKUP($AR75,Events!$A$11:$R$143,N$67,FALSE)="Supervisor",$AS75,IF(N$65=0,0,IF(VLOOKUP($T75,Events!$A$11:$R$143,N$67,FALSE)="",0,N$65*VLOOKUP($T75,Events!$A$11:$R$143,N$67,FALSE)/60/37.5/52)))</f>
        <v>0</v>
      </c>
      <c r="O75" s="443">
        <f>IF(VLOOKUP($AR75,Events!$A$11:$R$143,O$67,FALSE)="Supervisor",$AS75,IF(O$65=0,0,IF(VLOOKUP($T75,Events!$A$11:$R$143,O$67,FALSE)="",0,O$65*VLOOKUP($T75,Events!$A$11:$R$143,O$67,FALSE)/60/37.5/52)))</f>
        <v>0</v>
      </c>
      <c r="P75" s="443">
        <f>IF(VLOOKUP($AR75,Events!$A$11:$R$143,P$67,FALSE)="Supervisor",$AS75,IF(P$65=0,0,IF(VLOOKUP($T75,Events!$A$11:$R$143,P$67,FALSE)="",0,P$65*VLOOKUP($T75,Events!$A$11:$R$143,P$67,FALSE)/60/37.5/52)))</f>
        <v>0</v>
      </c>
      <c r="Q75" s="443">
        <f>IF(VLOOKUP($AR75,Events!$A$11:$R$143,Q$67,FALSE)="Supervisor",$AS75,IF(Q$65=0,0,IF(VLOOKUP($T75,Events!$A$11:$R$143,Q$67,FALSE)="",0,Q$65*VLOOKUP($T75,Events!$A$11:$R$143,Q$67,FALSE)/60/37.5/52)))</f>
        <v>0</v>
      </c>
      <c r="R75" s="443">
        <f>IF(VLOOKUP($AR75,Events!$A$11:$R$143,R$67,FALSE)="Supervisor",$AS75,IF(R$65=0,0,IF(VLOOKUP($T75,Events!$A$11:$R$143,R$67,FALSE)="",0,R$65*VLOOKUP($T75,Events!$A$11:$R$143,R$67,FALSE)/60/37.5/52)))</f>
        <v>0</v>
      </c>
      <c r="S75" s="443">
        <f>IF(VLOOKUP($AR75,Events!$A$11:$R$143,S$67,FALSE)="Supervisor",$AS75,IF(S$65=0,0,IF(VLOOKUP($T75,Events!$A$11:$R$143,S$67,FALSE)="",0,S$65*VLOOKUP($T75,Events!$A$11:$R$143,S$67,FALSE)/60/37.5/52)))</f>
        <v>0</v>
      </c>
      <c r="T75" s="367">
        <v>6</v>
      </c>
      <c r="U75" s="320"/>
      <c r="V75" s="313"/>
      <c r="W75" s="25"/>
      <c r="X75" s="307"/>
      <c r="Y75" s="25"/>
      <c r="Z75" s="460">
        <f>Events!Z56</f>
        <v>0</v>
      </c>
      <c r="AA75" s="462"/>
      <c r="AB75" s="463">
        <f>IF(VLOOKUP($AR75,Events!$A$11:$R$143,D$67,FALSE)="Supervisor",0,IF(D$65=0,0,IF(VLOOKUP($T75,Events!$A$11:$R$143,D$67,FALSE)="",0,D$65*VLOOKUP($T75,Events!$A$11:$R$143,D$67,FALSE)/60/37.5/52)))</f>
        <v>0</v>
      </c>
      <c r="AC75" s="463">
        <f>IF(VLOOKUP($AR75,Events!$A$11:$R$143,E$67,FALSE)="Supervisor",0,IF(E$65=0,0,IF(VLOOKUP($T75,Events!$A$11:$R$143,E$67,FALSE)="",0,E$65*VLOOKUP($T75,Events!$A$11:$R$143,E$67,FALSE)/60/37.5/52)))</f>
        <v>0</v>
      </c>
      <c r="AD75" s="463">
        <f>IF(VLOOKUP($AR75,Events!$A$11:$R$143,F$67,FALSE)="Supervisor",0,IF(F$65=0,0,IF(VLOOKUP($T75,Events!$A$11:$R$143,F$67,FALSE)="",0,F$65*VLOOKUP($T75,Events!$A$11:$R$143,F$67,FALSE)/60/37.5/52)))</f>
        <v>0</v>
      </c>
      <c r="AE75" s="463">
        <f>IF(VLOOKUP($AR75,Events!$A$11:$R$143,G$67,FALSE)="Supervisor",0,IF(G$65=0,0,IF(VLOOKUP($T75,Events!$A$11:$R$143,G$67,FALSE)="",0,G$65*VLOOKUP($T75,Events!$A$11:$R$143,G$67,FALSE)/60/37.5/52)))</f>
        <v>0</v>
      </c>
      <c r="AF75" s="463">
        <f>IF(VLOOKUP($AR75,Events!$A$11:$R$143,H$67,FALSE)="Supervisor",0,IF(H$65=0,0,IF(VLOOKUP($T75,Events!$A$11:$R$143,H$67,FALSE)="",0,H$65*VLOOKUP($T75,Events!$A$11:$R$143,H$67,FALSE)/60/37.5/52)))</f>
        <v>0</v>
      </c>
      <c r="AG75" s="463">
        <f>IF(VLOOKUP($AR75,Events!$A$11:$R$143,I$67,FALSE)="Supervisor",0,IF(I$65=0,0,IF(VLOOKUP($T75,Events!$A$11:$R$143,I$67,FALSE)="",0,I$65*VLOOKUP($T75,Events!$A$11:$R$143,I$67,FALSE)/60/37.5/52)))</f>
        <v>0</v>
      </c>
      <c r="AH75" s="463">
        <f>IF(VLOOKUP($AR75,Events!$A$11:$R$143,J$67,FALSE)="Supervisor",0,IF(J$65=0,0,IF(VLOOKUP($T75,Events!$A$11:$R$143,J$67,FALSE)="",0,J$65*VLOOKUP($T75,Events!$A$11:$R$143,J$67,FALSE)/60/37.5/52)))</f>
        <v>0</v>
      </c>
      <c r="AI75" s="463">
        <f>IF(VLOOKUP($AR75,Events!$A$11:$R$143,K$67,FALSE)="Supervisor",0,IF(K$65=0,0,IF(VLOOKUP($T75,Events!$A$11:$R$143,K$67,FALSE)="",0,K$65*VLOOKUP($T75,Events!$A$11:$R$143,K$67,FALSE)/60/37.5/52)))</f>
        <v>0</v>
      </c>
      <c r="AJ75" s="463">
        <f>IF(VLOOKUP($AR75,Events!$A$11:$R$143,L$67,FALSE)="Supervisor",0,IF(L$65=0,0,IF(VLOOKUP($T75,Events!$A$11:$R$143,L$67,FALSE)="",0,L$65*VLOOKUP($T75,Events!$A$11:$R$143,L$67,FALSE)/60/37.5/52)))</f>
        <v>0</v>
      </c>
      <c r="AK75" s="463">
        <f>IF(VLOOKUP($AR75,Events!$A$11:$R$143,M$67,FALSE)="Supervisor",0,IF(M$65=0,0,IF(VLOOKUP($T75,Events!$A$11:$R$143,M$67,FALSE)="",0,M$65*VLOOKUP($T75,Events!$A$11:$R$143,M$67,FALSE)/60/37.5/52)))</f>
        <v>0</v>
      </c>
      <c r="AL75" s="463">
        <f>IF(VLOOKUP($AR75,Events!$A$11:$R$143,N$67,FALSE)="Supervisor",0,IF(N$65=0,0,IF(VLOOKUP($T75,Events!$A$11:$R$143,N$67,FALSE)="",0,N$65*VLOOKUP($T75,Events!$A$11:$R$143,N$67,FALSE)/60/37.5/52)))</f>
        <v>0</v>
      </c>
      <c r="AM75" s="463">
        <f>IF(VLOOKUP($AR75,Events!$A$11:$R$143,O$67,FALSE)="Supervisor",0,IF(O$65=0,0,IF(VLOOKUP($T75,Events!$A$11:$R$143,O$67,FALSE)="",0,O$65*VLOOKUP($T75,Events!$A$11:$R$143,O$67,FALSE)/60/37.5/52)))</f>
        <v>0</v>
      </c>
      <c r="AN75" s="463">
        <f>IF(VLOOKUP($AR75,Events!$A$11:$R$143,P$67,FALSE)="Supervisor",0,IF(P$65=0,0,IF(VLOOKUP($T75,Events!$A$11:$R$143,P$67,FALSE)="",0,P$65*VLOOKUP($T75,Events!$A$11:$R$143,P$67,FALSE)/60/37.5/52)))</f>
        <v>0</v>
      </c>
      <c r="AO75" s="463">
        <f>IF(VLOOKUP($AR75,Events!$A$11:$R$143,Q$67,FALSE)="Supervisor",0,IF(Q$65=0,0,IF(VLOOKUP($T75,Events!$A$11:$R$143,Q$67,FALSE)="",0,Q$65*VLOOKUP($T75,Events!$A$11:$R$143,Q$67,FALSE)/60/37.5/52)))</f>
        <v>0</v>
      </c>
      <c r="AP75" s="463">
        <f>IF(VLOOKUP($AR75,Events!$A$11:$R$143,R$67,FALSE)="Supervisor",0,IF(R$65=0,0,IF(VLOOKUP($T75,Events!$A$11:$R$143,R$67,FALSE)="",0,R$65*VLOOKUP($T75,Events!$A$11:$R$143,R$67,FALSE)/60/37.5/52)))</f>
        <v>0</v>
      </c>
      <c r="AQ75" s="463">
        <f>IF(VLOOKUP($AR75,Events!$A$11:$R$143,S$67,FALSE)="Supervisor",0,IF(S$65=0,0,IF(VLOOKUP($T75,Events!$A$11:$R$143,S$67,FALSE)="",0,S$65*VLOOKUP($T75,Events!$A$11:$R$143,S$67,FALSE)/60/37.5/52)))</f>
        <v>0</v>
      </c>
      <c r="AR75" s="451" t="s">
        <v>331</v>
      </c>
      <c r="AS75" s="450">
        <f t="shared" si="46"/>
        <v>0</v>
      </c>
    </row>
    <row r="76" spans="1:45" x14ac:dyDescent="0.3">
      <c r="B76" s="40" t="str">
        <f>Events!B65</f>
        <v>Event 7</v>
      </c>
      <c r="C76" s="440"/>
      <c r="D76" s="443">
        <f>IF(VLOOKUP($AR76,Events!$A$11:$R$143,D$67,FALSE)="Supervisor",$AS76,IF(D$65=0,0,IF(VLOOKUP($T76,Events!$A$11:$R$143,D$67,FALSE)="",0,D$65*VLOOKUP($T76,Events!$A$11:$R$143,D$67,FALSE)/60/37.5/52)))</f>
        <v>0</v>
      </c>
      <c r="E76" s="443">
        <f>IF(VLOOKUP($AR76,Events!$A$11:$R$143,E$67,FALSE)="Supervisor",$AS76,IF(E$65=0,0,IF(VLOOKUP($T76,Events!$A$11:$R$143,E$67,FALSE)="",0,E$65*VLOOKUP($T76,Events!$A$11:$R$143,E$67,FALSE)/60/37.5/52)))</f>
        <v>0</v>
      </c>
      <c r="F76" s="443">
        <f>IF(VLOOKUP($AR76,Events!$A$11:$R$143,F$67,FALSE)="Supervisor",$AS76,IF(F$65=0,0,IF(VLOOKUP($T76,Events!$A$11:$R$143,F$67,FALSE)="",0,F$65*VLOOKUP($T76,Events!$A$11:$R$143,F$67,FALSE)/60/37.5/52)))</f>
        <v>0</v>
      </c>
      <c r="G76" s="443">
        <f>IF(VLOOKUP($AR76,Events!$A$11:$R$143,G$67,FALSE)="Supervisor",$AS76,IF(G$65=0,0,IF(VLOOKUP($T76,Events!$A$11:$R$143,G$67,FALSE)="",0,G$65*VLOOKUP($T76,Events!$A$11:$R$143,G$67,FALSE)/60/37.5/52)))</f>
        <v>0</v>
      </c>
      <c r="H76" s="443">
        <f>IF(VLOOKUP($AR76,Events!$A$11:$R$143,H$67,FALSE)="Supervisor",$AS76,IF(H$65=0,0,IF(VLOOKUP($T76,Events!$A$11:$R$143,H$67,FALSE)="",0,H$65*VLOOKUP($T76,Events!$A$11:$R$143,H$67,FALSE)/60/37.5/52)))</f>
        <v>0</v>
      </c>
      <c r="I76" s="443">
        <f>IF(VLOOKUP($AR76,Events!$A$11:$R$143,I$67,FALSE)="Supervisor",$AS76,IF(I$65=0,0,IF(VLOOKUP($T76,Events!$A$11:$R$143,I$67,FALSE)="",0,I$65*VLOOKUP($T76,Events!$A$11:$R$143,I$67,FALSE)/60/37.5/52)))</f>
        <v>0</v>
      </c>
      <c r="J76" s="443">
        <f>IF(VLOOKUP($AR76,Events!$A$11:$R$143,J$67,FALSE)="Supervisor",$AS76,IF(J$65=0,0,IF(VLOOKUP($T76,Events!$A$11:$R$143,J$67,FALSE)="",0,J$65*VLOOKUP($T76,Events!$A$11:$R$143,J$67,FALSE)/60/37.5/52)))</f>
        <v>0</v>
      </c>
      <c r="K76" s="443">
        <f>IF(VLOOKUP($AR76,Events!$A$11:$R$143,K$67,FALSE)="Supervisor",$AS76,IF(K$65=0,0,IF(VLOOKUP($T76,Events!$A$11:$R$143,K$67,FALSE)="",0,K$65*VLOOKUP($T76,Events!$A$11:$R$143,K$67,FALSE)/60/37.5/52)))</f>
        <v>0</v>
      </c>
      <c r="L76" s="443">
        <f>IF(VLOOKUP($AR76,Events!$A$11:$R$143,L$67,FALSE)="Supervisor",$AS76,IF(L$65=0,0,IF(VLOOKUP($T76,Events!$A$11:$R$143,L$67,FALSE)="",0,L$65*VLOOKUP($T76,Events!$A$11:$R$143,L$67,FALSE)/60/37.5/52)))</f>
        <v>0</v>
      </c>
      <c r="M76" s="443">
        <f>IF(VLOOKUP($AR76,Events!$A$11:$R$143,M$67,FALSE)="Supervisor",$AS76,IF(M$65=0,0,IF(VLOOKUP($T76,Events!$A$11:$R$143,M$67,FALSE)="",0,M$65*VLOOKUP($T76,Events!$A$11:$R$143,M$67,FALSE)/60/37.5/52)))</f>
        <v>0</v>
      </c>
      <c r="N76" s="443">
        <f>IF(VLOOKUP($AR76,Events!$A$11:$R$143,N$67,FALSE)="Supervisor",$AS76,IF(N$65=0,0,IF(VLOOKUP($T76,Events!$A$11:$R$143,N$67,FALSE)="",0,N$65*VLOOKUP($T76,Events!$A$11:$R$143,N$67,FALSE)/60/37.5/52)))</f>
        <v>0</v>
      </c>
      <c r="O76" s="443">
        <f>IF(VLOOKUP($AR76,Events!$A$11:$R$143,O$67,FALSE)="Supervisor",$AS76,IF(O$65=0,0,IF(VLOOKUP($T76,Events!$A$11:$R$143,O$67,FALSE)="",0,O$65*VLOOKUP($T76,Events!$A$11:$R$143,O$67,FALSE)/60/37.5/52)))</f>
        <v>0</v>
      </c>
      <c r="P76" s="443">
        <f>IF(VLOOKUP($AR76,Events!$A$11:$R$143,P$67,FALSE)="Supervisor",$AS76,IF(P$65=0,0,IF(VLOOKUP($T76,Events!$A$11:$R$143,P$67,FALSE)="",0,P$65*VLOOKUP($T76,Events!$A$11:$R$143,P$67,FALSE)/60/37.5/52)))</f>
        <v>0</v>
      </c>
      <c r="Q76" s="443">
        <f>IF(VLOOKUP($AR76,Events!$A$11:$R$143,Q$67,FALSE)="Supervisor",$AS76,IF(Q$65=0,0,IF(VLOOKUP($T76,Events!$A$11:$R$143,Q$67,FALSE)="",0,Q$65*VLOOKUP($T76,Events!$A$11:$R$143,Q$67,FALSE)/60/37.5/52)))</f>
        <v>0</v>
      </c>
      <c r="R76" s="443">
        <f>IF(VLOOKUP($AR76,Events!$A$11:$R$143,R$67,FALSE)="Supervisor",$AS76,IF(R$65=0,0,IF(VLOOKUP($T76,Events!$A$11:$R$143,R$67,FALSE)="",0,R$65*VLOOKUP($T76,Events!$A$11:$R$143,R$67,FALSE)/60/37.5/52)))</f>
        <v>0</v>
      </c>
      <c r="S76" s="443">
        <f>IF(VLOOKUP($AR76,Events!$A$11:$R$143,S$67,FALSE)="Supervisor",$AS76,IF(S$65=0,0,IF(VLOOKUP($T76,Events!$A$11:$R$143,S$67,FALSE)="",0,S$65*VLOOKUP($T76,Events!$A$11:$R$143,S$67,FALSE)/60/37.5/52)))</f>
        <v>0</v>
      </c>
      <c r="T76" s="367">
        <v>7</v>
      </c>
      <c r="U76" s="320"/>
      <c r="V76" s="313"/>
      <c r="W76" s="25"/>
      <c r="X76" s="307"/>
      <c r="Y76" s="25"/>
      <c r="Z76" s="460">
        <f>Events!Z65</f>
        <v>0</v>
      </c>
      <c r="AA76" s="462"/>
      <c r="AB76" s="463">
        <f>IF(VLOOKUP($AR76,Events!$A$11:$R$143,D$67,FALSE)="Supervisor",0,IF(D$65=0,0,IF(VLOOKUP($T76,Events!$A$11:$R$143,D$67,FALSE)="",0,D$65*VLOOKUP($T76,Events!$A$11:$R$143,D$67,FALSE)/60/37.5/52)))</f>
        <v>0</v>
      </c>
      <c r="AC76" s="463">
        <f>IF(VLOOKUP($AR76,Events!$A$11:$R$143,E$67,FALSE)="Supervisor",0,IF(E$65=0,0,IF(VLOOKUP($T76,Events!$A$11:$R$143,E$67,FALSE)="",0,E$65*VLOOKUP($T76,Events!$A$11:$R$143,E$67,FALSE)/60/37.5/52)))</f>
        <v>0</v>
      </c>
      <c r="AD76" s="463">
        <f>IF(VLOOKUP($AR76,Events!$A$11:$R$143,F$67,FALSE)="Supervisor",0,IF(F$65=0,0,IF(VLOOKUP($T76,Events!$A$11:$R$143,F$67,FALSE)="",0,F$65*VLOOKUP($T76,Events!$A$11:$R$143,F$67,FALSE)/60/37.5/52)))</f>
        <v>0</v>
      </c>
      <c r="AE76" s="463">
        <f>IF(VLOOKUP($AR76,Events!$A$11:$R$143,G$67,FALSE)="Supervisor",0,IF(G$65=0,0,IF(VLOOKUP($T76,Events!$A$11:$R$143,G$67,FALSE)="",0,G$65*VLOOKUP($T76,Events!$A$11:$R$143,G$67,FALSE)/60/37.5/52)))</f>
        <v>0</v>
      </c>
      <c r="AF76" s="463">
        <f>IF(VLOOKUP($AR76,Events!$A$11:$R$143,H$67,FALSE)="Supervisor",0,IF(H$65=0,0,IF(VLOOKUP($T76,Events!$A$11:$R$143,H$67,FALSE)="",0,H$65*VLOOKUP($T76,Events!$A$11:$R$143,H$67,FALSE)/60/37.5/52)))</f>
        <v>0</v>
      </c>
      <c r="AG76" s="463">
        <f>IF(VLOOKUP($AR76,Events!$A$11:$R$143,I$67,FALSE)="Supervisor",0,IF(I$65=0,0,IF(VLOOKUP($T76,Events!$A$11:$R$143,I$67,FALSE)="",0,I$65*VLOOKUP($T76,Events!$A$11:$R$143,I$67,FALSE)/60/37.5/52)))</f>
        <v>0</v>
      </c>
      <c r="AH76" s="463">
        <f>IF(VLOOKUP($AR76,Events!$A$11:$R$143,J$67,FALSE)="Supervisor",0,IF(J$65=0,0,IF(VLOOKUP($T76,Events!$A$11:$R$143,J$67,FALSE)="",0,J$65*VLOOKUP($T76,Events!$A$11:$R$143,J$67,FALSE)/60/37.5/52)))</f>
        <v>0</v>
      </c>
      <c r="AI76" s="463">
        <f>IF(VLOOKUP($AR76,Events!$A$11:$R$143,K$67,FALSE)="Supervisor",0,IF(K$65=0,0,IF(VLOOKUP($T76,Events!$A$11:$R$143,K$67,FALSE)="",0,K$65*VLOOKUP($T76,Events!$A$11:$R$143,K$67,FALSE)/60/37.5/52)))</f>
        <v>0</v>
      </c>
      <c r="AJ76" s="463">
        <f>IF(VLOOKUP($AR76,Events!$A$11:$R$143,L$67,FALSE)="Supervisor",0,IF(L$65=0,0,IF(VLOOKUP($T76,Events!$A$11:$R$143,L$67,FALSE)="",0,L$65*VLOOKUP($T76,Events!$A$11:$R$143,L$67,FALSE)/60/37.5/52)))</f>
        <v>0</v>
      </c>
      <c r="AK76" s="463">
        <f>IF(VLOOKUP($AR76,Events!$A$11:$R$143,M$67,FALSE)="Supervisor",0,IF(M$65=0,0,IF(VLOOKUP($T76,Events!$A$11:$R$143,M$67,FALSE)="",0,M$65*VLOOKUP($T76,Events!$A$11:$R$143,M$67,FALSE)/60/37.5/52)))</f>
        <v>0</v>
      </c>
      <c r="AL76" s="463">
        <f>IF(VLOOKUP($AR76,Events!$A$11:$R$143,N$67,FALSE)="Supervisor",0,IF(N$65=0,0,IF(VLOOKUP($T76,Events!$A$11:$R$143,N$67,FALSE)="",0,N$65*VLOOKUP($T76,Events!$A$11:$R$143,N$67,FALSE)/60/37.5/52)))</f>
        <v>0</v>
      </c>
      <c r="AM76" s="463">
        <f>IF(VLOOKUP($AR76,Events!$A$11:$R$143,O$67,FALSE)="Supervisor",0,IF(O$65=0,0,IF(VLOOKUP($T76,Events!$A$11:$R$143,O$67,FALSE)="",0,O$65*VLOOKUP($T76,Events!$A$11:$R$143,O$67,FALSE)/60/37.5/52)))</f>
        <v>0</v>
      </c>
      <c r="AN76" s="463">
        <f>IF(VLOOKUP($AR76,Events!$A$11:$R$143,P$67,FALSE)="Supervisor",0,IF(P$65=0,0,IF(VLOOKUP($T76,Events!$A$11:$R$143,P$67,FALSE)="",0,P$65*VLOOKUP($T76,Events!$A$11:$R$143,P$67,FALSE)/60/37.5/52)))</f>
        <v>0</v>
      </c>
      <c r="AO76" s="463">
        <f>IF(VLOOKUP($AR76,Events!$A$11:$R$143,Q$67,FALSE)="Supervisor",0,IF(Q$65=0,0,IF(VLOOKUP($T76,Events!$A$11:$R$143,Q$67,FALSE)="",0,Q$65*VLOOKUP($T76,Events!$A$11:$R$143,Q$67,FALSE)/60/37.5/52)))</f>
        <v>0</v>
      </c>
      <c r="AP76" s="463">
        <f>IF(VLOOKUP($AR76,Events!$A$11:$R$143,R$67,FALSE)="Supervisor",0,IF(R$65=0,0,IF(VLOOKUP($T76,Events!$A$11:$R$143,R$67,FALSE)="",0,R$65*VLOOKUP($T76,Events!$A$11:$R$143,R$67,FALSE)/60/37.5/52)))</f>
        <v>0</v>
      </c>
      <c r="AQ76" s="463">
        <f>IF(VLOOKUP($AR76,Events!$A$11:$R$143,S$67,FALSE)="Supervisor",0,IF(S$65=0,0,IF(VLOOKUP($T76,Events!$A$11:$R$143,S$67,FALSE)="",0,S$65*VLOOKUP($T76,Events!$A$11:$R$143,S$67,FALSE)/60/37.5/52)))</f>
        <v>0</v>
      </c>
      <c r="AR76" s="451" t="s">
        <v>332</v>
      </c>
      <c r="AS76" s="450">
        <f t="shared" si="46"/>
        <v>0</v>
      </c>
    </row>
    <row r="77" spans="1:45" x14ac:dyDescent="0.3">
      <c r="B77" s="40" t="str">
        <f>Events!B74</f>
        <v>Event 8</v>
      </c>
      <c r="C77" s="440"/>
      <c r="D77" s="443">
        <f>IF(VLOOKUP($AR77,Events!$A$11:$R$143,D$67,FALSE)="Supervisor",$AS77,IF(D$65=0,0,IF(VLOOKUP($T77,Events!$A$11:$R$143,D$67,FALSE)="",0,D$65*VLOOKUP($T77,Events!$A$11:$R$143,D$67,FALSE)/60/37.5/52)))</f>
        <v>0</v>
      </c>
      <c r="E77" s="443">
        <f>IF(VLOOKUP($AR77,Events!$A$11:$R$143,E$67,FALSE)="Supervisor",$AS77,IF(E$65=0,0,IF(VLOOKUP($T77,Events!$A$11:$R$143,E$67,FALSE)="",0,E$65*VLOOKUP($T77,Events!$A$11:$R$143,E$67,FALSE)/60/37.5/52)))</f>
        <v>0</v>
      </c>
      <c r="F77" s="443">
        <f>IF(VLOOKUP($AR77,Events!$A$11:$R$143,F$67,FALSE)="Supervisor",$AS77,IF(F$65=0,0,IF(VLOOKUP($T77,Events!$A$11:$R$143,F$67,FALSE)="",0,F$65*VLOOKUP($T77,Events!$A$11:$R$143,F$67,FALSE)/60/37.5/52)))</f>
        <v>0</v>
      </c>
      <c r="G77" s="443">
        <f>IF(VLOOKUP($AR77,Events!$A$11:$R$143,G$67,FALSE)="Supervisor",$AS77,IF(G$65=0,0,IF(VLOOKUP($T77,Events!$A$11:$R$143,G$67,FALSE)="",0,G$65*VLOOKUP($T77,Events!$A$11:$R$143,G$67,FALSE)/60/37.5/52)))</f>
        <v>0</v>
      </c>
      <c r="H77" s="443">
        <f>IF(VLOOKUP($AR77,Events!$A$11:$R$143,H$67,FALSE)="Supervisor",$AS77,IF(H$65=0,0,IF(VLOOKUP($T77,Events!$A$11:$R$143,H$67,FALSE)="",0,H$65*VLOOKUP($T77,Events!$A$11:$R$143,H$67,FALSE)/60/37.5/52)))</f>
        <v>0</v>
      </c>
      <c r="I77" s="443">
        <f>IF(VLOOKUP($AR77,Events!$A$11:$R$143,I$67,FALSE)="Supervisor",$AS77,IF(I$65=0,0,IF(VLOOKUP($T77,Events!$A$11:$R$143,I$67,FALSE)="",0,I$65*VLOOKUP($T77,Events!$A$11:$R$143,I$67,FALSE)/60/37.5/52)))</f>
        <v>0</v>
      </c>
      <c r="J77" s="443">
        <f>IF(VLOOKUP($AR77,Events!$A$11:$R$143,J$67,FALSE)="Supervisor",$AS77,IF(J$65=0,0,IF(VLOOKUP($T77,Events!$A$11:$R$143,J$67,FALSE)="",0,J$65*VLOOKUP($T77,Events!$A$11:$R$143,J$67,FALSE)/60/37.5/52)))</f>
        <v>0</v>
      </c>
      <c r="K77" s="443">
        <f>IF(VLOOKUP($AR77,Events!$A$11:$R$143,K$67,FALSE)="Supervisor",$AS77,IF(K$65=0,0,IF(VLOOKUP($T77,Events!$A$11:$R$143,K$67,FALSE)="",0,K$65*VLOOKUP($T77,Events!$A$11:$R$143,K$67,FALSE)/60/37.5/52)))</f>
        <v>0</v>
      </c>
      <c r="L77" s="443">
        <f>IF(VLOOKUP($AR77,Events!$A$11:$R$143,L$67,FALSE)="Supervisor",$AS77,IF(L$65=0,0,IF(VLOOKUP($T77,Events!$A$11:$R$143,L$67,FALSE)="",0,L$65*VLOOKUP($T77,Events!$A$11:$R$143,L$67,FALSE)/60/37.5/52)))</f>
        <v>0</v>
      </c>
      <c r="M77" s="443">
        <f>IF(VLOOKUP($AR77,Events!$A$11:$R$143,M$67,FALSE)="Supervisor",$AS77,IF(M$65=0,0,IF(VLOOKUP($T77,Events!$A$11:$R$143,M$67,FALSE)="",0,M$65*VLOOKUP($T77,Events!$A$11:$R$143,M$67,FALSE)/60/37.5/52)))</f>
        <v>0</v>
      </c>
      <c r="N77" s="443">
        <f>IF(VLOOKUP($AR77,Events!$A$11:$R$143,N$67,FALSE)="Supervisor",$AS77,IF(N$65=0,0,IF(VLOOKUP($T77,Events!$A$11:$R$143,N$67,FALSE)="",0,N$65*VLOOKUP($T77,Events!$A$11:$R$143,N$67,FALSE)/60/37.5/52)))</f>
        <v>0</v>
      </c>
      <c r="O77" s="443">
        <f>IF(VLOOKUP($AR77,Events!$A$11:$R$143,O$67,FALSE)="Supervisor",$AS77,IF(O$65=0,0,IF(VLOOKUP($T77,Events!$A$11:$R$143,O$67,FALSE)="",0,O$65*VLOOKUP($T77,Events!$A$11:$R$143,O$67,FALSE)/60/37.5/52)))</f>
        <v>0</v>
      </c>
      <c r="P77" s="443">
        <f>IF(VLOOKUP($AR77,Events!$A$11:$R$143,P$67,FALSE)="Supervisor",$AS77,IF(P$65=0,0,IF(VLOOKUP($T77,Events!$A$11:$R$143,P$67,FALSE)="",0,P$65*VLOOKUP($T77,Events!$A$11:$R$143,P$67,FALSE)/60/37.5/52)))</f>
        <v>0</v>
      </c>
      <c r="Q77" s="443">
        <f>IF(VLOOKUP($AR77,Events!$A$11:$R$143,Q$67,FALSE)="Supervisor",$AS77,IF(Q$65=0,0,IF(VLOOKUP($T77,Events!$A$11:$R$143,Q$67,FALSE)="",0,Q$65*VLOOKUP($T77,Events!$A$11:$R$143,Q$67,FALSE)/60/37.5/52)))</f>
        <v>0</v>
      </c>
      <c r="R77" s="443">
        <f>IF(VLOOKUP($AR77,Events!$A$11:$R$143,R$67,FALSE)="Supervisor",$AS77,IF(R$65=0,0,IF(VLOOKUP($T77,Events!$A$11:$R$143,R$67,FALSE)="",0,R$65*VLOOKUP($T77,Events!$A$11:$R$143,R$67,FALSE)/60/37.5/52)))</f>
        <v>0</v>
      </c>
      <c r="S77" s="443">
        <f>IF(VLOOKUP($AR77,Events!$A$11:$R$143,S$67,FALSE)="Supervisor",$AS77,IF(S$65=0,0,IF(VLOOKUP($T77,Events!$A$11:$R$143,S$67,FALSE)="",0,S$65*VLOOKUP($T77,Events!$A$11:$R$143,S$67,FALSE)/60/37.5/52)))</f>
        <v>0</v>
      </c>
      <c r="T77" s="367">
        <v>8</v>
      </c>
      <c r="U77" s="320"/>
      <c r="V77" s="313"/>
      <c r="W77" s="25"/>
      <c r="X77" s="307"/>
      <c r="Y77" s="25"/>
      <c r="Z77" s="460">
        <f>Events!Z74</f>
        <v>0</v>
      </c>
      <c r="AA77" s="462"/>
      <c r="AB77" s="463">
        <f>IF(VLOOKUP($AR77,Events!$A$11:$R$143,D$67,FALSE)="Supervisor",0,IF(D$65=0,0,IF(VLOOKUP($T77,Events!$A$11:$R$143,D$67,FALSE)="",0,D$65*VLOOKUP($T77,Events!$A$11:$R$143,D$67,FALSE)/60/37.5/52)))</f>
        <v>0</v>
      </c>
      <c r="AC77" s="463">
        <f>IF(VLOOKUP($AR77,Events!$A$11:$R$143,E$67,FALSE)="Supervisor",0,IF(E$65=0,0,IF(VLOOKUP($T77,Events!$A$11:$R$143,E$67,FALSE)="",0,E$65*VLOOKUP($T77,Events!$A$11:$R$143,E$67,FALSE)/60/37.5/52)))</f>
        <v>0</v>
      </c>
      <c r="AD77" s="463">
        <f>IF(VLOOKUP($AR77,Events!$A$11:$R$143,F$67,FALSE)="Supervisor",0,IF(F$65=0,0,IF(VLOOKUP($T77,Events!$A$11:$R$143,F$67,FALSE)="",0,F$65*VLOOKUP($T77,Events!$A$11:$R$143,F$67,FALSE)/60/37.5/52)))</f>
        <v>0</v>
      </c>
      <c r="AE77" s="463">
        <f>IF(VLOOKUP($AR77,Events!$A$11:$R$143,G$67,FALSE)="Supervisor",0,IF(G$65=0,0,IF(VLOOKUP($T77,Events!$A$11:$R$143,G$67,FALSE)="",0,G$65*VLOOKUP($T77,Events!$A$11:$R$143,G$67,FALSE)/60/37.5/52)))</f>
        <v>0</v>
      </c>
      <c r="AF77" s="463">
        <f>IF(VLOOKUP($AR77,Events!$A$11:$R$143,H$67,FALSE)="Supervisor",0,IF(H$65=0,0,IF(VLOOKUP($T77,Events!$A$11:$R$143,H$67,FALSE)="",0,H$65*VLOOKUP($T77,Events!$A$11:$R$143,H$67,FALSE)/60/37.5/52)))</f>
        <v>0</v>
      </c>
      <c r="AG77" s="463">
        <f>IF(VLOOKUP($AR77,Events!$A$11:$R$143,I$67,FALSE)="Supervisor",0,IF(I$65=0,0,IF(VLOOKUP($T77,Events!$A$11:$R$143,I$67,FALSE)="",0,I$65*VLOOKUP($T77,Events!$A$11:$R$143,I$67,FALSE)/60/37.5/52)))</f>
        <v>0</v>
      </c>
      <c r="AH77" s="463">
        <f>IF(VLOOKUP($AR77,Events!$A$11:$R$143,J$67,FALSE)="Supervisor",0,IF(J$65=0,0,IF(VLOOKUP($T77,Events!$A$11:$R$143,J$67,FALSE)="",0,J$65*VLOOKUP($T77,Events!$A$11:$R$143,J$67,FALSE)/60/37.5/52)))</f>
        <v>0</v>
      </c>
      <c r="AI77" s="463">
        <f>IF(VLOOKUP($AR77,Events!$A$11:$R$143,K$67,FALSE)="Supervisor",0,IF(K$65=0,0,IF(VLOOKUP($T77,Events!$A$11:$R$143,K$67,FALSE)="",0,K$65*VLOOKUP($T77,Events!$A$11:$R$143,K$67,FALSE)/60/37.5/52)))</f>
        <v>0</v>
      </c>
      <c r="AJ77" s="463">
        <f>IF(VLOOKUP($AR77,Events!$A$11:$R$143,L$67,FALSE)="Supervisor",0,IF(L$65=0,0,IF(VLOOKUP($T77,Events!$A$11:$R$143,L$67,FALSE)="",0,L$65*VLOOKUP($T77,Events!$A$11:$R$143,L$67,FALSE)/60/37.5/52)))</f>
        <v>0</v>
      </c>
      <c r="AK77" s="463">
        <f>IF(VLOOKUP($AR77,Events!$A$11:$R$143,M$67,FALSE)="Supervisor",0,IF(M$65=0,0,IF(VLOOKUP($T77,Events!$A$11:$R$143,M$67,FALSE)="",0,M$65*VLOOKUP($T77,Events!$A$11:$R$143,M$67,FALSE)/60/37.5/52)))</f>
        <v>0</v>
      </c>
      <c r="AL77" s="463">
        <f>IF(VLOOKUP($AR77,Events!$A$11:$R$143,N$67,FALSE)="Supervisor",0,IF(N$65=0,0,IF(VLOOKUP($T77,Events!$A$11:$R$143,N$67,FALSE)="",0,N$65*VLOOKUP($T77,Events!$A$11:$R$143,N$67,FALSE)/60/37.5/52)))</f>
        <v>0</v>
      </c>
      <c r="AM77" s="463">
        <f>IF(VLOOKUP($AR77,Events!$A$11:$R$143,O$67,FALSE)="Supervisor",0,IF(O$65=0,0,IF(VLOOKUP($T77,Events!$A$11:$R$143,O$67,FALSE)="",0,O$65*VLOOKUP($T77,Events!$A$11:$R$143,O$67,FALSE)/60/37.5/52)))</f>
        <v>0</v>
      </c>
      <c r="AN77" s="463">
        <f>IF(VLOOKUP($AR77,Events!$A$11:$R$143,P$67,FALSE)="Supervisor",0,IF(P$65=0,0,IF(VLOOKUP($T77,Events!$A$11:$R$143,P$67,FALSE)="",0,P$65*VLOOKUP($T77,Events!$A$11:$R$143,P$67,FALSE)/60/37.5/52)))</f>
        <v>0</v>
      </c>
      <c r="AO77" s="463">
        <f>IF(VLOOKUP($AR77,Events!$A$11:$R$143,Q$67,FALSE)="Supervisor",0,IF(Q$65=0,0,IF(VLOOKUP($T77,Events!$A$11:$R$143,Q$67,FALSE)="",0,Q$65*VLOOKUP($T77,Events!$A$11:$R$143,Q$67,FALSE)/60/37.5/52)))</f>
        <v>0</v>
      </c>
      <c r="AP77" s="463">
        <f>IF(VLOOKUP($AR77,Events!$A$11:$R$143,R$67,FALSE)="Supervisor",0,IF(R$65=0,0,IF(VLOOKUP($T77,Events!$A$11:$R$143,R$67,FALSE)="",0,R$65*VLOOKUP($T77,Events!$A$11:$R$143,R$67,FALSE)/60/37.5/52)))</f>
        <v>0</v>
      </c>
      <c r="AQ77" s="463">
        <f>IF(VLOOKUP($AR77,Events!$A$11:$R$143,S$67,FALSE)="Supervisor",0,IF(S$65=0,0,IF(VLOOKUP($T77,Events!$A$11:$R$143,S$67,FALSE)="",0,S$65*VLOOKUP($T77,Events!$A$11:$R$143,S$67,FALSE)/60/37.5/52)))</f>
        <v>0</v>
      </c>
      <c r="AR77" s="451" t="s">
        <v>333</v>
      </c>
      <c r="AS77" s="450">
        <f t="shared" si="46"/>
        <v>0</v>
      </c>
    </row>
    <row r="78" spans="1:45" x14ac:dyDescent="0.3">
      <c r="B78" s="40" t="str">
        <f>Events!B83</f>
        <v>Event 9</v>
      </c>
      <c r="C78" s="440"/>
      <c r="D78" s="443">
        <f>IF(VLOOKUP($AR78,Events!$A$11:$R$143,D$67,FALSE)="Supervisor",$AS78,IF(D$65=0,0,IF(VLOOKUP($T78,Events!$A$11:$R$143,D$67,FALSE)="",0,D$65*VLOOKUP($T78,Events!$A$11:$R$143,D$67,FALSE)/60/37.5/52)))</f>
        <v>0</v>
      </c>
      <c r="E78" s="443">
        <f>IF(VLOOKUP($AR78,Events!$A$11:$R$143,E$67,FALSE)="Supervisor",$AS78,IF(E$65=0,0,IF(VLOOKUP($T78,Events!$A$11:$R$143,E$67,FALSE)="",0,E$65*VLOOKUP($T78,Events!$A$11:$R$143,E$67,FALSE)/60/37.5/52)))</f>
        <v>0</v>
      </c>
      <c r="F78" s="443">
        <f>IF(VLOOKUP($AR78,Events!$A$11:$R$143,F$67,FALSE)="Supervisor",$AS78,IF(F$65=0,0,IF(VLOOKUP($T78,Events!$A$11:$R$143,F$67,FALSE)="",0,F$65*VLOOKUP($T78,Events!$A$11:$R$143,F$67,FALSE)/60/37.5/52)))</f>
        <v>0</v>
      </c>
      <c r="G78" s="443">
        <f>IF(VLOOKUP($AR78,Events!$A$11:$R$143,G$67,FALSE)="Supervisor",$AS78,IF(G$65=0,0,IF(VLOOKUP($T78,Events!$A$11:$R$143,G$67,FALSE)="",0,G$65*VLOOKUP($T78,Events!$A$11:$R$143,G$67,FALSE)/60/37.5/52)))</f>
        <v>0</v>
      </c>
      <c r="H78" s="443">
        <f>IF(VLOOKUP($AR78,Events!$A$11:$R$143,H$67,FALSE)="Supervisor",$AS78,IF(H$65=0,0,IF(VLOOKUP($T78,Events!$A$11:$R$143,H$67,FALSE)="",0,H$65*VLOOKUP($T78,Events!$A$11:$R$143,H$67,FALSE)/60/37.5/52)))</f>
        <v>0</v>
      </c>
      <c r="I78" s="443">
        <f>IF(VLOOKUP($AR78,Events!$A$11:$R$143,I$67,FALSE)="Supervisor",$AS78,IF(I$65=0,0,IF(VLOOKUP($T78,Events!$A$11:$R$143,I$67,FALSE)="",0,I$65*VLOOKUP($T78,Events!$A$11:$R$143,I$67,FALSE)/60/37.5/52)))</f>
        <v>0</v>
      </c>
      <c r="J78" s="443">
        <f>IF(VLOOKUP($AR78,Events!$A$11:$R$143,J$67,FALSE)="Supervisor",$AS78,IF(J$65=0,0,IF(VLOOKUP($T78,Events!$A$11:$R$143,J$67,FALSE)="",0,J$65*VLOOKUP($T78,Events!$A$11:$R$143,J$67,FALSE)/60/37.5/52)))</f>
        <v>0</v>
      </c>
      <c r="K78" s="443">
        <f>IF(VLOOKUP($AR78,Events!$A$11:$R$143,K$67,FALSE)="Supervisor",$AS78,IF(K$65=0,0,IF(VLOOKUP($T78,Events!$A$11:$R$143,K$67,FALSE)="",0,K$65*VLOOKUP($T78,Events!$A$11:$R$143,K$67,FALSE)/60/37.5/52)))</f>
        <v>0</v>
      </c>
      <c r="L78" s="443">
        <f>IF(VLOOKUP($AR78,Events!$A$11:$R$143,L$67,FALSE)="Supervisor",$AS78,IF(L$65=0,0,IF(VLOOKUP($T78,Events!$A$11:$R$143,L$67,FALSE)="",0,L$65*VLOOKUP($T78,Events!$A$11:$R$143,L$67,FALSE)/60/37.5/52)))</f>
        <v>0</v>
      </c>
      <c r="M78" s="443">
        <f>IF(VLOOKUP($AR78,Events!$A$11:$R$143,M$67,FALSE)="Supervisor",$AS78,IF(M$65=0,0,IF(VLOOKUP($T78,Events!$A$11:$R$143,M$67,FALSE)="",0,M$65*VLOOKUP($T78,Events!$A$11:$R$143,M$67,FALSE)/60/37.5/52)))</f>
        <v>0</v>
      </c>
      <c r="N78" s="443">
        <f>IF(VLOOKUP($AR78,Events!$A$11:$R$143,N$67,FALSE)="Supervisor",$AS78,IF(N$65=0,0,IF(VLOOKUP($T78,Events!$A$11:$R$143,N$67,FALSE)="",0,N$65*VLOOKUP($T78,Events!$A$11:$R$143,N$67,FALSE)/60/37.5/52)))</f>
        <v>0</v>
      </c>
      <c r="O78" s="443">
        <f>IF(VLOOKUP($AR78,Events!$A$11:$R$143,O$67,FALSE)="Supervisor",$AS78,IF(O$65=0,0,IF(VLOOKUP($T78,Events!$A$11:$R$143,O$67,FALSE)="",0,O$65*VLOOKUP($T78,Events!$A$11:$R$143,O$67,FALSE)/60/37.5/52)))</f>
        <v>0</v>
      </c>
      <c r="P78" s="443">
        <f>IF(VLOOKUP($AR78,Events!$A$11:$R$143,P$67,FALSE)="Supervisor",$AS78,IF(P$65=0,0,IF(VLOOKUP($T78,Events!$A$11:$R$143,P$67,FALSE)="",0,P$65*VLOOKUP($T78,Events!$A$11:$R$143,P$67,FALSE)/60/37.5/52)))</f>
        <v>0</v>
      </c>
      <c r="Q78" s="443">
        <f>IF(VLOOKUP($AR78,Events!$A$11:$R$143,Q$67,FALSE)="Supervisor",$AS78,IF(Q$65=0,0,IF(VLOOKUP($T78,Events!$A$11:$R$143,Q$67,FALSE)="",0,Q$65*VLOOKUP($T78,Events!$A$11:$R$143,Q$67,FALSE)/60/37.5/52)))</f>
        <v>0</v>
      </c>
      <c r="R78" s="443">
        <f>IF(VLOOKUP($AR78,Events!$A$11:$R$143,R$67,FALSE)="Supervisor",$AS78,IF(R$65=0,0,IF(VLOOKUP($T78,Events!$A$11:$R$143,R$67,FALSE)="",0,R$65*VLOOKUP($T78,Events!$A$11:$R$143,R$67,FALSE)/60/37.5/52)))</f>
        <v>0</v>
      </c>
      <c r="S78" s="443">
        <f>IF(VLOOKUP($AR78,Events!$A$11:$R$143,S$67,FALSE)="Supervisor",$AS78,IF(S$65=0,0,IF(VLOOKUP($T78,Events!$A$11:$R$143,S$67,FALSE)="",0,S$65*VLOOKUP($T78,Events!$A$11:$R$143,S$67,FALSE)/60/37.5/52)))</f>
        <v>0</v>
      </c>
      <c r="T78" s="367">
        <v>9</v>
      </c>
      <c r="U78" s="320"/>
      <c r="V78" s="313"/>
      <c r="W78" s="25"/>
      <c r="X78" s="307"/>
      <c r="Y78" s="25"/>
      <c r="Z78" s="460">
        <f>Events!Z83</f>
        <v>0</v>
      </c>
      <c r="AA78" s="462"/>
      <c r="AB78" s="463">
        <f>IF(VLOOKUP($AR78,Events!$A$11:$R$143,D$67,FALSE)="Supervisor",0,IF(D$65=0,0,IF(VLOOKUP($T78,Events!$A$11:$R$143,D$67,FALSE)="",0,D$65*VLOOKUP($T78,Events!$A$11:$R$143,D$67,FALSE)/60/37.5/52)))</f>
        <v>0</v>
      </c>
      <c r="AC78" s="463">
        <f>IF(VLOOKUP($AR78,Events!$A$11:$R$143,E$67,FALSE)="Supervisor",0,IF(E$65=0,0,IF(VLOOKUP($T78,Events!$A$11:$R$143,E$67,FALSE)="",0,E$65*VLOOKUP($T78,Events!$A$11:$R$143,E$67,FALSE)/60/37.5/52)))</f>
        <v>0</v>
      </c>
      <c r="AD78" s="463">
        <f>IF(VLOOKUP($AR78,Events!$A$11:$R$143,F$67,FALSE)="Supervisor",0,IF(F$65=0,0,IF(VLOOKUP($T78,Events!$A$11:$R$143,F$67,FALSE)="",0,F$65*VLOOKUP($T78,Events!$A$11:$R$143,F$67,FALSE)/60/37.5/52)))</f>
        <v>0</v>
      </c>
      <c r="AE78" s="463">
        <f>IF(VLOOKUP($AR78,Events!$A$11:$R$143,G$67,FALSE)="Supervisor",0,IF(G$65=0,0,IF(VLOOKUP($T78,Events!$A$11:$R$143,G$67,FALSE)="",0,G$65*VLOOKUP($T78,Events!$A$11:$R$143,G$67,FALSE)/60/37.5/52)))</f>
        <v>0</v>
      </c>
      <c r="AF78" s="463">
        <f>IF(VLOOKUP($AR78,Events!$A$11:$R$143,H$67,FALSE)="Supervisor",0,IF(H$65=0,0,IF(VLOOKUP($T78,Events!$A$11:$R$143,H$67,FALSE)="",0,H$65*VLOOKUP($T78,Events!$A$11:$R$143,H$67,FALSE)/60/37.5/52)))</f>
        <v>0</v>
      </c>
      <c r="AG78" s="463">
        <f>IF(VLOOKUP($AR78,Events!$A$11:$R$143,I$67,FALSE)="Supervisor",0,IF(I$65=0,0,IF(VLOOKUP($T78,Events!$A$11:$R$143,I$67,FALSE)="",0,I$65*VLOOKUP($T78,Events!$A$11:$R$143,I$67,FALSE)/60/37.5/52)))</f>
        <v>0</v>
      </c>
      <c r="AH78" s="463">
        <f>IF(VLOOKUP($AR78,Events!$A$11:$R$143,J$67,FALSE)="Supervisor",0,IF(J$65=0,0,IF(VLOOKUP($T78,Events!$A$11:$R$143,J$67,FALSE)="",0,J$65*VLOOKUP($T78,Events!$A$11:$R$143,J$67,FALSE)/60/37.5/52)))</f>
        <v>0</v>
      </c>
      <c r="AI78" s="463">
        <f>IF(VLOOKUP($AR78,Events!$A$11:$R$143,K$67,FALSE)="Supervisor",0,IF(K$65=0,0,IF(VLOOKUP($T78,Events!$A$11:$R$143,K$67,FALSE)="",0,K$65*VLOOKUP($T78,Events!$A$11:$R$143,K$67,FALSE)/60/37.5/52)))</f>
        <v>0</v>
      </c>
      <c r="AJ78" s="463">
        <f>IF(VLOOKUP($AR78,Events!$A$11:$R$143,L$67,FALSE)="Supervisor",0,IF(L$65=0,0,IF(VLOOKUP($T78,Events!$A$11:$R$143,L$67,FALSE)="",0,L$65*VLOOKUP($T78,Events!$A$11:$R$143,L$67,FALSE)/60/37.5/52)))</f>
        <v>0</v>
      </c>
      <c r="AK78" s="463">
        <f>IF(VLOOKUP($AR78,Events!$A$11:$R$143,M$67,FALSE)="Supervisor",0,IF(M$65=0,0,IF(VLOOKUP($T78,Events!$A$11:$R$143,M$67,FALSE)="",0,M$65*VLOOKUP($T78,Events!$A$11:$R$143,M$67,FALSE)/60/37.5/52)))</f>
        <v>0</v>
      </c>
      <c r="AL78" s="463">
        <f>IF(VLOOKUP($AR78,Events!$A$11:$R$143,N$67,FALSE)="Supervisor",0,IF(N$65=0,0,IF(VLOOKUP($T78,Events!$A$11:$R$143,N$67,FALSE)="",0,N$65*VLOOKUP($T78,Events!$A$11:$R$143,N$67,FALSE)/60/37.5/52)))</f>
        <v>0</v>
      </c>
      <c r="AM78" s="463">
        <f>IF(VLOOKUP($AR78,Events!$A$11:$R$143,O$67,FALSE)="Supervisor",0,IF(O$65=0,0,IF(VLOOKUP($T78,Events!$A$11:$R$143,O$67,FALSE)="",0,O$65*VLOOKUP($T78,Events!$A$11:$R$143,O$67,FALSE)/60/37.5/52)))</f>
        <v>0</v>
      </c>
      <c r="AN78" s="463">
        <f>IF(VLOOKUP($AR78,Events!$A$11:$R$143,P$67,FALSE)="Supervisor",0,IF(P$65=0,0,IF(VLOOKUP($T78,Events!$A$11:$R$143,P$67,FALSE)="",0,P$65*VLOOKUP($T78,Events!$A$11:$R$143,P$67,FALSE)/60/37.5/52)))</f>
        <v>0</v>
      </c>
      <c r="AO78" s="463">
        <f>IF(VLOOKUP($AR78,Events!$A$11:$R$143,Q$67,FALSE)="Supervisor",0,IF(Q$65=0,0,IF(VLOOKUP($T78,Events!$A$11:$R$143,Q$67,FALSE)="",0,Q$65*VLOOKUP($T78,Events!$A$11:$R$143,Q$67,FALSE)/60/37.5/52)))</f>
        <v>0</v>
      </c>
      <c r="AP78" s="463">
        <f>IF(VLOOKUP($AR78,Events!$A$11:$R$143,R$67,FALSE)="Supervisor",0,IF(R$65=0,0,IF(VLOOKUP($T78,Events!$A$11:$R$143,R$67,FALSE)="",0,R$65*VLOOKUP($T78,Events!$A$11:$R$143,R$67,FALSE)/60/37.5/52)))</f>
        <v>0</v>
      </c>
      <c r="AQ78" s="463">
        <f>IF(VLOOKUP($AR78,Events!$A$11:$R$143,S$67,FALSE)="Supervisor",0,IF(S$65=0,0,IF(VLOOKUP($T78,Events!$A$11:$R$143,S$67,FALSE)="",0,S$65*VLOOKUP($T78,Events!$A$11:$R$143,S$67,FALSE)/60/37.5/52)))</f>
        <v>0</v>
      </c>
      <c r="AR78" s="451" t="s">
        <v>334</v>
      </c>
      <c r="AS78" s="450">
        <f t="shared" si="46"/>
        <v>0</v>
      </c>
    </row>
    <row r="79" spans="1:45" x14ac:dyDescent="0.3">
      <c r="B79" s="40" t="str">
        <f>Events!B92</f>
        <v>Event 10</v>
      </c>
      <c r="C79" s="440"/>
      <c r="D79" s="443">
        <f>IF(VLOOKUP($AR79,Events!$A$11:$R$143,D$67,FALSE)="Supervisor",$AS79,IF(D$65=0,0,IF(VLOOKUP($T79,Events!$A$11:$R$143,D$67,FALSE)="",0,D$65*VLOOKUP($T79,Events!$A$11:$R$143,D$67,FALSE)/60/37.5/52)))</f>
        <v>0</v>
      </c>
      <c r="E79" s="443">
        <f>IF(VLOOKUP($AR79,Events!$A$11:$R$143,E$67,FALSE)="Supervisor",$AS79,IF(E$65=0,0,IF(VLOOKUP($T79,Events!$A$11:$R$143,E$67,FALSE)="",0,E$65*VLOOKUP($T79,Events!$A$11:$R$143,E$67,FALSE)/60/37.5/52)))</f>
        <v>0</v>
      </c>
      <c r="F79" s="443">
        <f>IF(VLOOKUP($AR79,Events!$A$11:$R$143,F$67,FALSE)="Supervisor",$AS79,IF(F$65=0,0,IF(VLOOKUP($T79,Events!$A$11:$R$143,F$67,FALSE)="",0,F$65*VLOOKUP($T79,Events!$A$11:$R$143,F$67,FALSE)/60/37.5/52)))</f>
        <v>0</v>
      </c>
      <c r="G79" s="443">
        <f>IF(VLOOKUP($AR79,Events!$A$11:$R$143,G$67,FALSE)="Supervisor",$AS79,IF(G$65=0,0,IF(VLOOKUP($T79,Events!$A$11:$R$143,G$67,FALSE)="",0,G$65*VLOOKUP($T79,Events!$A$11:$R$143,G$67,FALSE)/60/37.5/52)))</f>
        <v>0</v>
      </c>
      <c r="H79" s="443">
        <f>IF(VLOOKUP($AR79,Events!$A$11:$R$143,H$67,FALSE)="Supervisor",$AS79,IF(H$65=0,0,IF(VLOOKUP($T79,Events!$A$11:$R$143,H$67,FALSE)="",0,H$65*VLOOKUP($T79,Events!$A$11:$R$143,H$67,FALSE)/60/37.5/52)))</f>
        <v>0</v>
      </c>
      <c r="I79" s="443">
        <f>IF(VLOOKUP($AR79,Events!$A$11:$R$143,I$67,FALSE)="Supervisor",$AS79,IF(I$65=0,0,IF(VLOOKUP($T79,Events!$A$11:$R$143,I$67,FALSE)="",0,I$65*VLOOKUP($T79,Events!$A$11:$R$143,I$67,FALSE)/60/37.5/52)))</f>
        <v>0</v>
      </c>
      <c r="J79" s="443">
        <f>IF(VLOOKUP($AR79,Events!$A$11:$R$143,J$67,FALSE)="Supervisor",$AS79,IF(J$65=0,0,IF(VLOOKUP($T79,Events!$A$11:$R$143,J$67,FALSE)="",0,J$65*VLOOKUP($T79,Events!$A$11:$R$143,J$67,FALSE)/60/37.5/52)))</f>
        <v>0</v>
      </c>
      <c r="K79" s="443">
        <f>IF(VLOOKUP($AR79,Events!$A$11:$R$143,K$67,FALSE)="Supervisor",$AS79,IF(K$65=0,0,IF(VLOOKUP($T79,Events!$A$11:$R$143,K$67,FALSE)="",0,K$65*VLOOKUP($T79,Events!$A$11:$R$143,K$67,FALSE)/60/37.5/52)))</f>
        <v>0</v>
      </c>
      <c r="L79" s="443">
        <f>IF(VLOOKUP($AR79,Events!$A$11:$R$143,L$67,FALSE)="Supervisor",$AS79,IF(L$65=0,0,IF(VLOOKUP($T79,Events!$A$11:$R$143,L$67,FALSE)="",0,L$65*VLOOKUP($T79,Events!$A$11:$R$143,L$67,FALSE)/60/37.5/52)))</f>
        <v>0</v>
      </c>
      <c r="M79" s="443">
        <f>IF(VLOOKUP($AR79,Events!$A$11:$R$143,M$67,FALSE)="Supervisor",$AS79,IF(M$65=0,0,IF(VLOOKUP($T79,Events!$A$11:$R$143,M$67,FALSE)="",0,M$65*VLOOKUP($T79,Events!$A$11:$R$143,M$67,FALSE)/60/37.5/52)))</f>
        <v>0</v>
      </c>
      <c r="N79" s="443">
        <f>IF(VLOOKUP($AR79,Events!$A$11:$R$143,N$67,FALSE)="Supervisor",$AS79,IF(N$65=0,0,IF(VLOOKUP($T79,Events!$A$11:$R$143,N$67,FALSE)="",0,N$65*VLOOKUP($T79,Events!$A$11:$R$143,N$67,FALSE)/60/37.5/52)))</f>
        <v>0</v>
      </c>
      <c r="O79" s="443">
        <f>IF(VLOOKUP($AR79,Events!$A$11:$R$143,O$67,FALSE)="Supervisor",$AS79,IF(O$65=0,0,IF(VLOOKUP($T79,Events!$A$11:$R$143,O$67,FALSE)="",0,O$65*VLOOKUP($T79,Events!$A$11:$R$143,O$67,FALSE)/60/37.5/52)))</f>
        <v>0</v>
      </c>
      <c r="P79" s="443">
        <f>IF(VLOOKUP($AR79,Events!$A$11:$R$143,P$67,FALSE)="Supervisor",$AS79,IF(P$65=0,0,IF(VLOOKUP($T79,Events!$A$11:$R$143,P$67,FALSE)="",0,P$65*VLOOKUP($T79,Events!$A$11:$R$143,P$67,FALSE)/60/37.5/52)))</f>
        <v>0</v>
      </c>
      <c r="Q79" s="443">
        <f>IF(VLOOKUP($AR79,Events!$A$11:$R$143,Q$67,FALSE)="Supervisor",$AS79,IF(Q$65=0,0,IF(VLOOKUP($T79,Events!$A$11:$R$143,Q$67,FALSE)="",0,Q$65*VLOOKUP($T79,Events!$A$11:$R$143,Q$67,FALSE)/60/37.5/52)))</f>
        <v>0</v>
      </c>
      <c r="R79" s="443">
        <f>IF(VLOOKUP($AR79,Events!$A$11:$R$143,R$67,FALSE)="Supervisor",$AS79,IF(R$65=0,0,IF(VLOOKUP($T79,Events!$A$11:$R$143,R$67,FALSE)="",0,R$65*VLOOKUP($T79,Events!$A$11:$R$143,R$67,FALSE)/60/37.5/52)))</f>
        <v>0</v>
      </c>
      <c r="S79" s="443">
        <f>IF(VLOOKUP($AR79,Events!$A$11:$R$143,S$67,FALSE)="Supervisor",$AS79,IF(S$65=0,0,IF(VLOOKUP($T79,Events!$A$11:$R$143,S$67,FALSE)="",0,S$65*VLOOKUP($T79,Events!$A$11:$R$143,S$67,FALSE)/60/37.5/52)))</f>
        <v>0</v>
      </c>
      <c r="T79" s="367">
        <v>10</v>
      </c>
      <c r="U79" s="320"/>
      <c r="V79" s="313"/>
      <c r="W79" s="25"/>
      <c r="X79" s="307"/>
      <c r="Y79" s="25"/>
      <c r="Z79" s="460">
        <f>Events!Z92</f>
        <v>0</v>
      </c>
      <c r="AA79" s="462"/>
      <c r="AB79" s="463">
        <f>IF(VLOOKUP($AR79,Events!$A$11:$R$143,D$67,FALSE)="Supervisor",0,IF(D$65=0,0,IF(VLOOKUP($T79,Events!$A$11:$R$143,D$67,FALSE)="",0,D$65*VLOOKUP($T79,Events!$A$11:$R$143,D$67,FALSE)/60/37.5/52)))</f>
        <v>0</v>
      </c>
      <c r="AC79" s="463">
        <f>IF(VLOOKUP($AR79,Events!$A$11:$R$143,E$67,FALSE)="Supervisor",0,IF(E$65=0,0,IF(VLOOKUP($T79,Events!$A$11:$R$143,E$67,FALSE)="",0,E$65*VLOOKUP($T79,Events!$A$11:$R$143,E$67,FALSE)/60/37.5/52)))</f>
        <v>0</v>
      </c>
      <c r="AD79" s="463">
        <f>IF(VLOOKUP($AR79,Events!$A$11:$R$143,F$67,FALSE)="Supervisor",0,IF(F$65=0,0,IF(VLOOKUP($T79,Events!$A$11:$R$143,F$67,FALSE)="",0,F$65*VLOOKUP($T79,Events!$A$11:$R$143,F$67,FALSE)/60/37.5/52)))</f>
        <v>0</v>
      </c>
      <c r="AE79" s="463">
        <f>IF(VLOOKUP($AR79,Events!$A$11:$R$143,G$67,FALSE)="Supervisor",0,IF(G$65=0,0,IF(VLOOKUP($T79,Events!$A$11:$R$143,G$67,FALSE)="",0,G$65*VLOOKUP($T79,Events!$A$11:$R$143,G$67,FALSE)/60/37.5/52)))</f>
        <v>0</v>
      </c>
      <c r="AF79" s="463">
        <f>IF(VLOOKUP($AR79,Events!$A$11:$R$143,H$67,FALSE)="Supervisor",0,IF(H$65=0,0,IF(VLOOKUP($T79,Events!$A$11:$R$143,H$67,FALSE)="",0,H$65*VLOOKUP($T79,Events!$A$11:$R$143,H$67,FALSE)/60/37.5/52)))</f>
        <v>0</v>
      </c>
      <c r="AG79" s="463">
        <f>IF(VLOOKUP($AR79,Events!$A$11:$R$143,I$67,FALSE)="Supervisor",0,IF(I$65=0,0,IF(VLOOKUP($T79,Events!$A$11:$R$143,I$67,FALSE)="",0,I$65*VLOOKUP($T79,Events!$A$11:$R$143,I$67,FALSE)/60/37.5/52)))</f>
        <v>0</v>
      </c>
      <c r="AH79" s="463">
        <f>IF(VLOOKUP($AR79,Events!$A$11:$R$143,J$67,FALSE)="Supervisor",0,IF(J$65=0,0,IF(VLOOKUP($T79,Events!$A$11:$R$143,J$67,FALSE)="",0,J$65*VLOOKUP($T79,Events!$A$11:$R$143,J$67,FALSE)/60/37.5/52)))</f>
        <v>0</v>
      </c>
      <c r="AI79" s="463">
        <f>IF(VLOOKUP($AR79,Events!$A$11:$R$143,K$67,FALSE)="Supervisor",0,IF(K$65=0,0,IF(VLOOKUP($T79,Events!$A$11:$R$143,K$67,FALSE)="",0,K$65*VLOOKUP($T79,Events!$A$11:$R$143,K$67,FALSE)/60/37.5/52)))</f>
        <v>0</v>
      </c>
      <c r="AJ79" s="463">
        <f>IF(VLOOKUP($AR79,Events!$A$11:$R$143,L$67,FALSE)="Supervisor",0,IF(L$65=0,0,IF(VLOOKUP($T79,Events!$A$11:$R$143,L$67,FALSE)="",0,L$65*VLOOKUP($T79,Events!$A$11:$R$143,L$67,FALSE)/60/37.5/52)))</f>
        <v>0</v>
      </c>
      <c r="AK79" s="463">
        <f>IF(VLOOKUP($AR79,Events!$A$11:$R$143,M$67,FALSE)="Supervisor",0,IF(M$65=0,0,IF(VLOOKUP($T79,Events!$A$11:$R$143,M$67,FALSE)="",0,M$65*VLOOKUP($T79,Events!$A$11:$R$143,M$67,FALSE)/60/37.5/52)))</f>
        <v>0</v>
      </c>
      <c r="AL79" s="463">
        <f>IF(VLOOKUP($AR79,Events!$A$11:$R$143,N$67,FALSE)="Supervisor",0,IF(N$65=0,0,IF(VLOOKUP($T79,Events!$A$11:$R$143,N$67,FALSE)="",0,N$65*VLOOKUP($T79,Events!$A$11:$R$143,N$67,FALSE)/60/37.5/52)))</f>
        <v>0</v>
      </c>
      <c r="AM79" s="463">
        <f>IF(VLOOKUP($AR79,Events!$A$11:$R$143,O$67,FALSE)="Supervisor",0,IF(O$65=0,0,IF(VLOOKUP($T79,Events!$A$11:$R$143,O$67,FALSE)="",0,O$65*VLOOKUP($T79,Events!$A$11:$R$143,O$67,FALSE)/60/37.5/52)))</f>
        <v>0</v>
      </c>
      <c r="AN79" s="463">
        <f>IF(VLOOKUP($AR79,Events!$A$11:$R$143,P$67,FALSE)="Supervisor",0,IF(P$65=0,0,IF(VLOOKUP($T79,Events!$A$11:$R$143,P$67,FALSE)="",0,P$65*VLOOKUP($T79,Events!$A$11:$R$143,P$67,FALSE)/60/37.5/52)))</f>
        <v>0</v>
      </c>
      <c r="AO79" s="463">
        <f>IF(VLOOKUP($AR79,Events!$A$11:$R$143,Q$67,FALSE)="Supervisor",0,IF(Q$65=0,0,IF(VLOOKUP($T79,Events!$A$11:$R$143,Q$67,FALSE)="",0,Q$65*VLOOKUP($T79,Events!$A$11:$R$143,Q$67,FALSE)/60/37.5/52)))</f>
        <v>0</v>
      </c>
      <c r="AP79" s="463">
        <f>IF(VLOOKUP($AR79,Events!$A$11:$R$143,R$67,FALSE)="Supervisor",0,IF(R$65=0,0,IF(VLOOKUP($T79,Events!$A$11:$R$143,R$67,FALSE)="",0,R$65*VLOOKUP($T79,Events!$A$11:$R$143,R$67,FALSE)/60/37.5/52)))</f>
        <v>0</v>
      </c>
      <c r="AQ79" s="463">
        <f>IF(VLOOKUP($AR79,Events!$A$11:$R$143,S$67,FALSE)="Supervisor",0,IF(S$65=0,0,IF(VLOOKUP($T79,Events!$A$11:$R$143,S$67,FALSE)="",0,S$65*VLOOKUP($T79,Events!$A$11:$R$143,S$67,FALSE)/60/37.5/52)))</f>
        <v>0</v>
      </c>
      <c r="AR79" s="451" t="s">
        <v>335</v>
      </c>
      <c r="AS79" s="450">
        <f t="shared" si="46"/>
        <v>0</v>
      </c>
    </row>
    <row r="80" spans="1:45" x14ac:dyDescent="0.3">
      <c r="B80" s="40" t="str">
        <f>Events!B101</f>
        <v>Event 11</v>
      </c>
      <c r="C80" s="440"/>
      <c r="D80" s="443">
        <f>IF(VLOOKUP($AR80,Events!$A$11:$R$143,D$67,FALSE)="Supervisor",$AS80,IF(D$65=0,0,IF(VLOOKUP($T80,Events!$A$11:$R$143,D$67,FALSE)="",0,D$65*VLOOKUP($T80,Events!$A$11:$R$143,D$67,FALSE)/60/37.5/52)))</f>
        <v>0</v>
      </c>
      <c r="E80" s="443">
        <f>IF(VLOOKUP($AR80,Events!$A$11:$R$143,E$67,FALSE)="Supervisor",$AS80,IF(E$65=0,0,IF(VLOOKUP($T80,Events!$A$11:$R$143,E$67,FALSE)="",0,E$65*VLOOKUP($T80,Events!$A$11:$R$143,E$67,FALSE)/60/37.5/52)))</f>
        <v>0</v>
      </c>
      <c r="F80" s="443">
        <f>IF(VLOOKUP($AR80,Events!$A$11:$R$143,F$67,FALSE)="Supervisor",$AS80,IF(F$65=0,0,IF(VLOOKUP($T80,Events!$A$11:$R$143,F$67,FALSE)="",0,F$65*VLOOKUP($T80,Events!$A$11:$R$143,F$67,FALSE)/60/37.5/52)))</f>
        <v>0</v>
      </c>
      <c r="G80" s="443">
        <f>IF(VLOOKUP($AR80,Events!$A$11:$R$143,G$67,FALSE)="Supervisor",$AS80,IF(G$65=0,0,IF(VLOOKUP($T80,Events!$A$11:$R$143,G$67,FALSE)="",0,G$65*VLOOKUP($T80,Events!$A$11:$R$143,G$67,FALSE)/60/37.5/52)))</f>
        <v>0</v>
      </c>
      <c r="H80" s="443">
        <f>IF(VLOOKUP($AR80,Events!$A$11:$R$143,H$67,FALSE)="Supervisor",$AS80,IF(H$65=0,0,IF(VLOOKUP($T80,Events!$A$11:$R$143,H$67,FALSE)="",0,H$65*VLOOKUP($T80,Events!$A$11:$R$143,H$67,FALSE)/60/37.5/52)))</f>
        <v>0</v>
      </c>
      <c r="I80" s="443">
        <f>IF(VLOOKUP($AR80,Events!$A$11:$R$143,I$67,FALSE)="Supervisor",$AS80,IF(I$65=0,0,IF(VLOOKUP($T80,Events!$A$11:$R$143,I$67,FALSE)="",0,I$65*VLOOKUP($T80,Events!$A$11:$R$143,I$67,FALSE)/60/37.5/52)))</f>
        <v>0</v>
      </c>
      <c r="J80" s="443">
        <f>IF(VLOOKUP($AR80,Events!$A$11:$R$143,J$67,FALSE)="Supervisor",$AS80,IF(J$65=0,0,IF(VLOOKUP($T80,Events!$A$11:$R$143,J$67,FALSE)="",0,J$65*VLOOKUP($T80,Events!$A$11:$R$143,J$67,FALSE)/60/37.5/52)))</f>
        <v>0</v>
      </c>
      <c r="K80" s="443">
        <f>IF(VLOOKUP($AR80,Events!$A$11:$R$143,K$67,FALSE)="Supervisor",$AS80,IF(K$65=0,0,IF(VLOOKUP($T80,Events!$A$11:$R$143,K$67,FALSE)="",0,K$65*VLOOKUP($T80,Events!$A$11:$R$143,K$67,FALSE)/60/37.5/52)))</f>
        <v>0</v>
      </c>
      <c r="L80" s="443">
        <f>IF(VLOOKUP($AR80,Events!$A$11:$R$143,L$67,FALSE)="Supervisor",$AS80,IF(L$65=0,0,IF(VLOOKUP($T80,Events!$A$11:$R$143,L$67,FALSE)="",0,L$65*VLOOKUP($T80,Events!$A$11:$R$143,L$67,FALSE)/60/37.5/52)))</f>
        <v>0</v>
      </c>
      <c r="M80" s="443">
        <f>IF(VLOOKUP($AR80,Events!$A$11:$R$143,M$67,FALSE)="Supervisor",$AS80,IF(M$65=0,0,IF(VLOOKUP($T80,Events!$A$11:$R$143,M$67,FALSE)="",0,M$65*VLOOKUP($T80,Events!$A$11:$R$143,M$67,FALSE)/60/37.5/52)))</f>
        <v>0</v>
      </c>
      <c r="N80" s="443">
        <f>IF(VLOOKUP($AR80,Events!$A$11:$R$143,N$67,FALSE)="Supervisor",$AS80,IF(N$65=0,0,IF(VLOOKUP($T80,Events!$A$11:$R$143,N$67,FALSE)="",0,N$65*VLOOKUP($T80,Events!$A$11:$R$143,N$67,FALSE)/60/37.5/52)))</f>
        <v>0</v>
      </c>
      <c r="O80" s="443">
        <f>IF(VLOOKUP($AR80,Events!$A$11:$R$143,O$67,FALSE)="Supervisor",$AS80,IF(O$65=0,0,IF(VLOOKUP($T80,Events!$A$11:$R$143,O$67,FALSE)="",0,O$65*VLOOKUP($T80,Events!$A$11:$R$143,O$67,FALSE)/60/37.5/52)))</f>
        <v>0</v>
      </c>
      <c r="P80" s="443">
        <f>IF(VLOOKUP($AR80,Events!$A$11:$R$143,P$67,FALSE)="Supervisor",$AS80,IF(P$65=0,0,IF(VLOOKUP($T80,Events!$A$11:$R$143,P$67,FALSE)="",0,P$65*VLOOKUP($T80,Events!$A$11:$R$143,P$67,FALSE)/60/37.5/52)))</f>
        <v>0</v>
      </c>
      <c r="Q80" s="443">
        <f>IF(VLOOKUP($AR80,Events!$A$11:$R$143,Q$67,FALSE)="Supervisor",$AS80,IF(Q$65=0,0,IF(VLOOKUP($T80,Events!$A$11:$R$143,Q$67,FALSE)="",0,Q$65*VLOOKUP($T80,Events!$A$11:$R$143,Q$67,FALSE)/60/37.5/52)))</f>
        <v>0</v>
      </c>
      <c r="R80" s="443">
        <f>IF(VLOOKUP($AR80,Events!$A$11:$R$143,R$67,FALSE)="Supervisor",$AS80,IF(R$65=0,0,IF(VLOOKUP($T80,Events!$A$11:$R$143,R$67,FALSE)="",0,R$65*VLOOKUP($T80,Events!$A$11:$R$143,R$67,FALSE)/60/37.5/52)))</f>
        <v>0</v>
      </c>
      <c r="S80" s="443">
        <f>IF(VLOOKUP($AR80,Events!$A$11:$R$143,S$67,FALSE)="Supervisor",$AS80,IF(S$65=0,0,IF(VLOOKUP($T80,Events!$A$11:$R$143,S$67,FALSE)="",0,S$65*VLOOKUP($T80,Events!$A$11:$R$143,S$67,FALSE)/60/37.5/52)))</f>
        <v>0</v>
      </c>
      <c r="T80" s="367">
        <v>11</v>
      </c>
      <c r="U80" s="320"/>
      <c r="V80" s="313"/>
      <c r="W80" s="25"/>
      <c r="X80" s="307"/>
      <c r="Y80" s="25"/>
      <c r="Z80" s="460">
        <f>Events!Z101</f>
        <v>0</v>
      </c>
      <c r="AA80" s="462"/>
      <c r="AB80" s="463">
        <f>IF(VLOOKUP($AR80,Events!$A$11:$R$143,D$67,FALSE)="Supervisor",0,IF(D$65=0,0,IF(VLOOKUP($T80,Events!$A$11:$R$143,D$67,FALSE)="",0,D$65*VLOOKUP($T80,Events!$A$11:$R$143,D$67,FALSE)/60/37.5/52)))</f>
        <v>0</v>
      </c>
      <c r="AC80" s="463">
        <f>IF(VLOOKUP($AR80,Events!$A$11:$R$143,E$67,FALSE)="Supervisor",0,IF(E$65=0,0,IF(VLOOKUP($T80,Events!$A$11:$R$143,E$67,FALSE)="",0,E$65*VLOOKUP($T80,Events!$A$11:$R$143,E$67,FALSE)/60/37.5/52)))</f>
        <v>0</v>
      </c>
      <c r="AD80" s="463">
        <f>IF(VLOOKUP($AR80,Events!$A$11:$R$143,F$67,FALSE)="Supervisor",0,IF(F$65=0,0,IF(VLOOKUP($T80,Events!$A$11:$R$143,F$67,FALSE)="",0,F$65*VLOOKUP($T80,Events!$A$11:$R$143,F$67,FALSE)/60/37.5/52)))</f>
        <v>0</v>
      </c>
      <c r="AE80" s="463">
        <f>IF(VLOOKUP($AR80,Events!$A$11:$R$143,G$67,FALSE)="Supervisor",0,IF(G$65=0,0,IF(VLOOKUP($T80,Events!$A$11:$R$143,G$67,FALSE)="",0,G$65*VLOOKUP($T80,Events!$A$11:$R$143,G$67,FALSE)/60/37.5/52)))</f>
        <v>0</v>
      </c>
      <c r="AF80" s="463">
        <f>IF(VLOOKUP($AR80,Events!$A$11:$R$143,H$67,FALSE)="Supervisor",0,IF(H$65=0,0,IF(VLOOKUP($T80,Events!$A$11:$R$143,H$67,FALSE)="",0,H$65*VLOOKUP($T80,Events!$A$11:$R$143,H$67,FALSE)/60/37.5/52)))</f>
        <v>0</v>
      </c>
      <c r="AG80" s="463">
        <f>IF(VLOOKUP($AR80,Events!$A$11:$R$143,I$67,FALSE)="Supervisor",0,IF(I$65=0,0,IF(VLOOKUP($T80,Events!$A$11:$R$143,I$67,FALSE)="",0,I$65*VLOOKUP($T80,Events!$A$11:$R$143,I$67,FALSE)/60/37.5/52)))</f>
        <v>0</v>
      </c>
      <c r="AH80" s="463">
        <f>IF(VLOOKUP($AR80,Events!$A$11:$R$143,J$67,FALSE)="Supervisor",0,IF(J$65=0,0,IF(VLOOKUP($T80,Events!$A$11:$R$143,J$67,FALSE)="",0,J$65*VLOOKUP($T80,Events!$A$11:$R$143,J$67,FALSE)/60/37.5/52)))</f>
        <v>0</v>
      </c>
      <c r="AI80" s="463">
        <f>IF(VLOOKUP($AR80,Events!$A$11:$R$143,K$67,FALSE)="Supervisor",0,IF(K$65=0,0,IF(VLOOKUP($T80,Events!$A$11:$R$143,K$67,FALSE)="",0,K$65*VLOOKUP($T80,Events!$A$11:$R$143,K$67,FALSE)/60/37.5/52)))</f>
        <v>0</v>
      </c>
      <c r="AJ80" s="463">
        <f>IF(VLOOKUP($AR80,Events!$A$11:$R$143,L$67,FALSE)="Supervisor",0,IF(L$65=0,0,IF(VLOOKUP($T80,Events!$A$11:$R$143,L$67,FALSE)="",0,L$65*VLOOKUP($T80,Events!$A$11:$R$143,L$67,FALSE)/60/37.5/52)))</f>
        <v>0</v>
      </c>
      <c r="AK80" s="463">
        <f>IF(VLOOKUP($AR80,Events!$A$11:$R$143,M$67,FALSE)="Supervisor",0,IF(M$65=0,0,IF(VLOOKUP($T80,Events!$A$11:$R$143,M$67,FALSE)="",0,M$65*VLOOKUP($T80,Events!$A$11:$R$143,M$67,FALSE)/60/37.5/52)))</f>
        <v>0</v>
      </c>
      <c r="AL80" s="463">
        <f>IF(VLOOKUP($AR80,Events!$A$11:$R$143,N$67,FALSE)="Supervisor",0,IF(N$65=0,0,IF(VLOOKUP($T80,Events!$A$11:$R$143,N$67,FALSE)="",0,N$65*VLOOKUP($T80,Events!$A$11:$R$143,N$67,FALSE)/60/37.5/52)))</f>
        <v>0</v>
      </c>
      <c r="AM80" s="463">
        <f>IF(VLOOKUP($AR80,Events!$A$11:$R$143,O$67,FALSE)="Supervisor",0,IF(O$65=0,0,IF(VLOOKUP($T80,Events!$A$11:$R$143,O$67,FALSE)="",0,O$65*VLOOKUP($T80,Events!$A$11:$R$143,O$67,FALSE)/60/37.5/52)))</f>
        <v>0</v>
      </c>
      <c r="AN80" s="463">
        <f>IF(VLOOKUP($AR80,Events!$A$11:$R$143,P$67,FALSE)="Supervisor",0,IF(P$65=0,0,IF(VLOOKUP($T80,Events!$A$11:$R$143,P$67,FALSE)="",0,P$65*VLOOKUP($T80,Events!$A$11:$R$143,P$67,FALSE)/60/37.5/52)))</f>
        <v>0</v>
      </c>
      <c r="AO80" s="463">
        <f>IF(VLOOKUP($AR80,Events!$A$11:$R$143,Q$67,FALSE)="Supervisor",0,IF(Q$65=0,0,IF(VLOOKUP($T80,Events!$A$11:$R$143,Q$67,FALSE)="",0,Q$65*VLOOKUP($T80,Events!$A$11:$R$143,Q$67,FALSE)/60/37.5/52)))</f>
        <v>0</v>
      </c>
      <c r="AP80" s="463">
        <f>IF(VLOOKUP($AR80,Events!$A$11:$R$143,R$67,FALSE)="Supervisor",0,IF(R$65=0,0,IF(VLOOKUP($T80,Events!$A$11:$R$143,R$67,FALSE)="",0,R$65*VLOOKUP($T80,Events!$A$11:$R$143,R$67,FALSE)/60/37.5/52)))</f>
        <v>0</v>
      </c>
      <c r="AQ80" s="463">
        <f>IF(VLOOKUP($AR80,Events!$A$11:$R$143,S$67,FALSE)="Supervisor",0,IF(S$65=0,0,IF(VLOOKUP($T80,Events!$A$11:$R$143,S$67,FALSE)="",0,S$65*VLOOKUP($T80,Events!$A$11:$R$143,S$67,FALSE)/60/37.5/52)))</f>
        <v>0</v>
      </c>
      <c r="AR80" s="451" t="s">
        <v>336</v>
      </c>
      <c r="AS80" s="450">
        <f t="shared" si="46"/>
        <v>0</v>
      </c>
    </row>
    <row r="81" spans="1:45" x14ac:dyDescent="0.3">
      <c r="B81" s="40" t="str">
        <f>Events!B110</f>
        <v>Event 12</v>
      </c>
      <c r="C81" s="440"/>
      <c r="D81" s="443">
        <f>IF(VLOOKUP($AR81,Events!$A$11:$R$143,D$67,FALSE)="Supervisor",$AS81,IF(D$65=0,0,IF(VLOOKUP($T81,Events!$A$11:$R$143,D$67,FALSE)="",0,D$65*VLOOKUP($T81,Events!$A$11:$R$143,D$67,FALSE)/60/37.5/52)))</f>
        <v>0</v>
      </c>
      <c r="E81" s="443">
        <f>IF(VLOOKUP($AR81,Events!$A$11:$R$143,E$67,FALSE)="Supervisor",$AS81,IF(E$65=0,0,IF(VLOOKUP($T81,Events!$A$11:$R$143,E$67,FALSE)="",0,E$65*VLOOKUP($T81,Events!$A$11:$R$143,E$67,FALSE)/60/37.5/52)))</f>
        <v>0</v>
      </c>
      <c r="F81" s="443">
        <f>IF(VLOOKUP($AR81,Events!$A$11:$R$143,F$67,FALSE)="Supervisor",$AS81,IF(F$65=0,0,IF(VLOOKUP($T81,Events!$A$11:$R$143,F$67,FALSE)="",0,F$65*VLOOKUP($T81,Events!$A$11:$R$143,F$67,FALSE)/60/37.5/52)))</f>
        <v>0</v>
      </c>
      <c r="G81" s="443">
        <f>IF(VLOOKUP($AR81,Events!$A$11:$R$143,G$67,FALSE)="Supervisor",$AS81,IF(G$65=0,0,IF(VLOOKUP($T81,Events!$A$11:$R$143,G$67,FALSE)="",0,G$65*VLOOKUP($T81,Events!$A$11:$R$143,G$67,FALSE)/60/37.5/52)))</f>
        <v>0</v>
      </c>
      <c r="H81" s="443">
        <f>IF(VLOOKUP($AR81,Events!$A$11:$R$143,H$67,FALSE)="Supervisor",$AS81,IF(H$65=0,0,IF(VLOOKUP($T81,Events!$A$11:$R$143,H$67,FALSE)="",0,H$65*VLOOKUP($T81,Events!$A$11:$R$143,H$67,FALSE)/60/37.5/52)))</f>
        <v>0</v>
      </c>
      <c r="I81" s="443">
        <f>IF(VLOOKUP($AR81,Events!$A$11:$R$143,I$67,FALSE)="Supervisor",$AS81,IF(I$65=0,0,IF(VLOOKUP($T81,Events!$A$11:$R$143,I$67,FALSE)="",0,I$65*VLOOKUP($T81,Events!$A$11:$R$143,I$67,FALSE)/60/37.5/52)))</f>
        <v>0</v>
      </c>
      <c r="J81" s="443">
        <f>IF(VLOOKUP($AR81,Events!$A$11:$R$143,J$67,FALSE)="Supervisor",$AS81,IF(J$65=0,0,IF(VLOOKUP($T81,Events!$A$11:$R$143,J$67,FALSE)="",0,J$65*VLOOKUP($T81,Events!$A$11:$R$143,J$67,FALSE)/60/37.5/52)))</f>
        <v>0</v>
      </c>
      <c r="K81" s="443">
        <f>IF(VLOOKUP($AR81,Events!$A$11:$R$143,K$67,FALSE)="Supervisor",$AS81,IF(K$65=0,0,IF(VLOOKUP($T81,Events!$A$11:$R$143,K$67,FALSE)="",0,K$65*VLOOKUP($T81,Events!$A$11:$R$143,K$67,FALSE)/60/37.5/52)))</f>
        <v>0</v>
      </c>
      <c r="L81" s="443">
        <f>IF(VLOOKUP($AR81,Events!$A$11:$R$143,L$67,FALSE)="Supervisor",$AS81,IF(L$65=0,0,IF(VLOOKUP($T81,Events!$A$11:$R$143,L$67,FALSE)="",0,L$65*VLOOKUP($T81,Events!$A$11:$R$143,L$67,FALSE)/60/37.5/52)))</f>
        <v>0</v>
      </c>
      <c r="M81" s="443">
        <f>IF(VLOOKUP($AR81,Events!$A$11:$R$143,M$67,FALSE)="Supervisor",$AS81,IF(M$65=0,0,IF(VLOOKUP($T81,Events!$A$11:$R$143,M$67,FALSE)="",0,M$65*VLOOKUP($T81,Events!$A$11:$R$143,M$67,FALSE)/60/37.5/52)))</f>
        <v>0</v>
      </c>
      <c r="N81" s="443">
        <f>IF(VLOOKUP($AR81,Events!$A$11:$R$143,N$67,FALSE)="Supervisor",$AS81,IF(N$65=0,0,IF(VLOOKUP($T81,Events!$A$11:$R$143,N$67,FALSE)="",0,N$65*VLOOKUP($T81,Events!$A$11:$R$143,N$67,FALSE)/60/37.5/52)))</f>
        <v>0</v>
      </c>
      <c r="O81" s="443">
        <f>IF(VLOOKUP($AR81,Events!$A$11:$R$143,O$67,FALSE)="Supervisor",$AS81,IF(O$65=0,0,IF(VLOOKUP($T81,Events!$A$11:$R$143,O$67,FALSE)="",0,O$65*VLOOKUP($T81,Events!$A$11:$R$143,O$67,FALSE)/60/37.5/52)))</f>
        <v>0</v>
      </c>
      <c r="P81" s="443">
        <f>IF(VLOOKUP($AR81,Events!$A$11:$R$143,P$67,FALSE)="Supervisor",$AS81,IF(P$65=0,0,IF(VLOOKUP($T81,Events!$A$11:$R$143,P$67,FALSE)="",0,P$65*VLOOKUP($T81,Events!$A$11:$R$143,P$67,FALSE)/60/37.5/52)))</f>
        <v>0</v>
      </c>
      <c r="Q81" s="443">
        <f>IF(VLOOKUP($AR81,Events!$A$11:$R$143,Q$67,FALSE)="Supervisor",$AS81,IF(Q$65=0,0,IF(VLOOKUP($T81,Events!$A$11:$R$143,Q$67,FALSE)="",0,Q$65*VLOOKUP($T81,Events!$A$11:$R$143,Q$67,FALSE)/60/37.5/52)))</f>
        <v>0</v>
      </c>
      <c r="R81" s="443">
        <f>IF(VLOOKUP($AR81,Events!$A$11:$R$143,R$67,FALSE)="Supervisor",$AS81,IF(R$65=0,0,IF(VLOOKUP($T81,Events!$A$11:$R$143,R$67,FALSE)="",0,R$65*VLOOKUP($T81,Events!$A$11:$R$143,R$67,FALSE)/60/37.5/52)))</f>
        <v>0</v>
      </c>
      <c r="S81" s="443">
        <f>IF(VLOOKUP($AR81,Events!$A$11:$R$143,S$67,FALSE)="Supervisor",$AS81,IF(S$65=0,0,IF(VLOOKUP($T81,Events!$A$11:$R$143,S$67,FALSE)="",0,S$65*VLOOKUP($T81,Events!$A$11:$R$143,S$67,FALSE)/60/37.5/52)))</f>
        <v>0</v>
      </c>
      <c r="T81" s="367">
        <v>12</v>
      </c>
      <c r="U81" s="320"/>
      <c r="V81" s="313"/>
      <c r="W81" s="25"/>
      <c r="X81" s="307"/>
      <c r="Y81" s="25"/>
      <c r="Z81" s="460">
        <f>Events!Z110</f>
        <v>0</v>
      </c>
      <c r="AA81" s="462"/>
      <c r="AB81" s="463">
        <f>IF(VLOOKUP($AR81,Events!$A$11:$R$143,D$67,FALSE)="Supervisor",0,IF(D$65=0,0,IF(VLOOKUP($T81,Events!$A$11:$R$143,D$67,FALSE)="",0,D$65*VLOOKUP($T81,Events!$A$11:$R$143,D$67,FALSE)/60/37.5/52)))</f>
        <v>0</v>
      </c>
      <c r="AC81" s="463">
        <f>IF(VLOOKUP($AR81,Events!$A$11:$R$143,E$67,FALSE)="Supervisor",0,IF(E$65=0,0,IF(VLOOKUP($T81,Events!$A$11:$R$143,E$67,FALSE)="",0,E$65*VLOOKUP($T81,Events!$A$11:$R$143,E$67,FALSE)/60/37.5/52)))</f>
        <v>0</v>
      </c>
      <c r="AD81" s="463">
        <f>IF(VLOOKUP($AR81,Events!$A$11:$R$143,F$67,FALSE)="Supervisor",0,IF(F$65=0,0,IF(VLOOKUP($T81,Events!$A$11:$R$143,F$67,FALSE)="",0,F$65*VLOOKUP($T81,Events!$A$11:$R$143,F$67,FALSE)/60/37.5/52)))</f>
        <v>0</v>
      </c>
      <c r="AE81" s="463">
        <f>IF(VLOOKUP($AR81,Events!$A$11:$R$143,G$67,FALSE)="Supervisor",0,IF(G$65=0,0,IF(VLOOKUP($T81,Events!$A$11:$R$143,G$67,FALSE)="",0,G$65*VLOOKUP($T81,Events!$A$11:$R$143,G$67,FALSE)/60/37.5/52)))</f>
        <v>0</v>
      </c>
      <c r="AF81" s="463">
        <f>IF(VLOOKUP($AR81,Events!$A$11:$R$143,H$67,FALSE)="Supervisor",0,IF(H$65=0,0,IF(VLOOKUP($T81,Events!$A$11:$R$143,H$67,FALSE)="",0,H$65*VLOOKUP($T81,Events!$A$11:$R$143,H$67,FALSE)/60/37.5/52)))</f>
        <v>0</v>
      </c>
      <c r="AG81" s="463">
        <f>IF(VLOOKUP($AR81,Events!$A$11:$R$143,I$67,FALSE)="Supervisor",0,IF(I$65=0,0,IF(VLOOKUP($T81,Events!$A$11:$R$143,I$67,FALSE)="",0,I$65*VLOOKUP($T81,Events!$A$11:$R$143,I$67,FALSE)/60/37.5/52)))</f>
        <v>0</v>
      </c>
      <c r="AH81" s="463">
        <f>IF(VLOOKUP($AR81,Events!$A$11:$R$143,J$67,FALSE)="Supervisor",0,IF(J$65=0,0,IF(VLOOKUP($T81,Events!$A$11:$R$143,J$67,FALSE)="",0,J$65*VLOOKUP($T81,Events!$A$11:$R$143,J$67,FALSE)/60/37.5/52)))</f>
        <v>0</v>
      </c>
      <c r="AI81" s="463">
        <f>IF(VLOOKUP($AR81,Events!$A$11:$R$143,K$67,FALSE)="Supervisor",0,IF(K$65=0,0,IF(VLOOKUP($T81,Events!$A$11:$R$143,K$67,FALSE)="",0,K$65*VLOOKUP($T81,Events!$A$11:$R$143,K$67,FALSE)/60/37.5/52)))</f>
        <v>0</v>
      </c>
      <c r="AJ81" s="463">
        <f>IF(VLOOKUP($AR81,Events!$A$11:$R$143,L$67,FALSE)="Supervisor",0,IF(L$65=0,0,IF(VLOOKUP($T81,Events!$A$11:$R$143,L$67,FALSE)="",0,L$65*VLOOKUP($T81,Events!$A$11:$R$143,L$67,FALSE)/60/37.5/52)))</f>
        <v>0</v>
      </c>
      <c r="AK81" s="463">
        <f>IF(VLOOKUP($AR81,Events!$A$11:$R$143,M$67,FALSE)="Supervisor",0,IF(M$65=0,0,IF(VLOOKUP($T81,Events!$A$11:$R$143,M$67,FALSE)="",0,M$65*VLOOKUP($T81,Events!$A$11:$R$143,M$67,FALSE)/60/37.5/52)))</f>
        <v>0</v>
      </c>
      <c r="AL81" s="463">
        <f>IF(VLOOKUP($AR81,Events!$A$11:$R$143,N$67,FALSE)="Supervisor",0,IF(N$65=0,0,IF(VLOOKUP($T81,Events!$A$11:$R$143,N$67,FALSE)="",0,N$65*VLOOKUP($T81,Events!$A$11:$R$143,N$67,FALSE)/60/37.5/52)))</f>
        <v>0</v>
      </c>
      <c r="AM81" s="463">
        <f>IF(VLOOKUP($AR81,Events!$A$11:$R$143,O$67,FALSE)="Supervisor",0,IF(O$65=0,0,IF(VLOOKUP($T81,Events!$A$11:$R$143,O$67,FALSE)="",0,O$65*VLOOKUP($T81,Events!$A$11:$R$143,O$67,FALSE)/60/37.5/52)))</f>
        <v>0</v>
      </c>
      <c r="AN81" s="463">
        <f>IF(VLOOKUP($AR81,Events!$A$11:$R$143,P$67,FALSE)="Supervisor",0,IF(P$65=0,0,IF(VLOOKUP($T81,Events!$A$11:$R$143,P$67,FALSE)="",0,P$65*VLOOKUP($T81,Events!$A$11:$R$143,P$67,FALSE)/60/37.5/52)))</f>
        <v>0</v>
      </c>
      <c r="AO81" s="463">
        <f>IF(VLOOKUP($AR81,Events!$A$11:$R$143,Q$67,FALSE)="Supervisor",0,IF(Q$65=0,0,IF(VLOOKUP($T81,Events!$A$11:$R$143,Q$67,FALSE)="",0,Q$65*VLOOKUP($T81,Events!$A$11:$R$143,Q$67,FALSE)/60/37.5/52)))</f>
        <v>0</v>
      </c>
      <c r="AP81" s="463">
        <f>IF(VLOOKUP($AR81,Events!$A$11:$R$143,R$67,FALSE)="Supervisor",0,IF(R$65=0,0,IF(VLOOKUP($T81,Events!$A$11:$R$143,R$67,FALSE)="",0,R$65*VLOOKUP($T81,Events!$A$11:$R$143,R$67,FALSE)/60/37.5/52)))</f>
        <v>0</v>
      </c>
      <c r="AQ81" s="463">
        <f>IF(VLOOKUP($AR81,Events!$A$11:$R$143,S$67,FALSE)="Supervisor",0,IF(S$65=0,0,IF(VLOOKUP($T81,Events!$A$11:$R$143,S$67,FALSE)="",0,S$65*VLOOKUP($T81,Events!$A$11:$R$143,S$67,FALSE)/60/37.5/52)))</f>
        <v>0</v>
      </c>
      <c r="AR81" s="451" t="s">
        <v>337</v>
      </c>
      <c r="AS81" s="450">
        <f t="shared" si="46"/>
        <v>0</v>
      </c>
    </row>
    <row r="82" spans="1:45" x14ac:dyDescent="0.3">
      <c r="B82" s="40" t="str">
        <f>Events!B119</f>
        <v>Event 13</v>
      </c>
      <c r="C82" s="440"/>
      <c r="D82" s="443">
        <f>IF(VLOOKUP($AR82,Events!$A$11:$R$143,D$67,FALSE)="Supervisor",$AS82,IF(D$65=0,0,IF(VLOOKUP($T82,Events!$A$11:$R$143,D$67,FALSE)="",0,D$65*VLOOKUP($T82,Events!$A$11:$R$143,D$67,FALSE)/60/37.5/52)))</f>
        <v>0</v>
      </c>
      <c r="E82" s="443">
        <f>IF(VLOOKUP($AR82,Events!$A$11:$R$143,E$67,FALSE)="Supervisor",$AS82,IF(E$65=0,0,IF(VLOOKUP($T82,Events!$A$11:$R$143,E$67,FALSE)="",0,E$65*VLOOKUP($T82,Events!$A$11:$R$143,E$67,FALSE)/60/37.5/52)))</f>
        <v>0</v>
      </c>
      <c r="F82" s="443">
        <f>IF(VLOOKUP($AR82,Events!$A$11:$R$143,F$67,FALSE)="Supervisor",$AS82,IF(F$65=0,0,IF(VLOOKUP($T82,Events!$A$11:$R$143,F$67,FALSE)="",0,F$65*VLOOKUP($T82,Events!$A$11:$R$143,F$67,FALSE)/60/37.5/52)))</f>
        <v>0</v>
      </c>
      <c r="G82" s="443">
        <f>IF(VLOOKUP($AR82,Events!$A$11:$R$143,G$67,FALSE)="Supervisor",$AS82,IF(G$65=0,0,IF(VLOOKUP($T82,Events!$A$11:$R$143,G$67,FALSE)="",0,G$65*VLOOKUP($T82,Events!$A$11:$R$143,G$67,FALSE)/60/37.5/52)))</f>
        <v>0</v>
      </c>
      <c r="H82" s="443">
        <f>IF(VLOOKUP($AR82,Events!$A$11:$R$143,H$67,FALSE)="Supervisor",$AS82,IF(H$65=0,0,IF(VLOOKUP($T82,Events!$A$11:$R$143,H$67,FALSE)="",0,H$65*VLOOKUP($T82,Events!$A$11:$R$143,H$67,FALSE)/60/37.5/52)))</f>
        <v>0</v>
      </c>
      <c r="I82" s="443">
        <f>IF(VLOOKUP($AR82,Events!$A$11:$R$143,I$67,FALSE)="Supervisor",$AS82,IF(I$65=0,0,IF(VLOOKUP($T82,Events!$A$11:$R$143,I$67,FALSE)="",0,I$65*VLOOKUP($T82,Events!$A$11:$R$143,I$67,FALSE)/60/37.5/52)))</f>
        <v>0</v>
      </c>
      <c r="J82" s="443">
        <f>IF(VLOOKUP($AR82,Events!$A$11:$R$143,J$67,FALSE)="Supervisor",$AS82,IF(J$65=0,0,IF(VLOOKUP($T82,Events!$A$11:$R$143,J$67,FALSE)="",0,J$65*VLOOKUP($T82,Events!$A$11:$R$143,J$67,FALSE)/60/37.5/52)))</f>
        <v>0</v>
      </c>
      <c r="K82" s="443">
        <f>IF(VLOOKUP($AR82,Events!$A$11:$R$143,K$67,FALSE)="Supervisor",$AS82,IF(K$65=0,0,IF(VLOOKUP($T82,Events!$A$11:$R$143,K$67,FALSE)="",0,K$65*VLOOKUP($T82,Events!$A$11:$R$143,K$67,FALSE)/60/37.5/52)))</f>
        <v>0</v>
      </c>
      <c r="L82" s="443">
        <f>IF(VLOOKUP($AR82,Events!$A$11:$R$143,L$67,FALSE)="Supervisor",$AS82,IF(L$65=0,0,IF(VLOOKUP($T82,Events!$A$11:$R$143,L$67,FALSE)="",0,L$65*VLOOKUP($T82,Events!$A$11:$R$143,L$67,FALSE)/60/37.5/52)))</f>
        <v>0</v>
      </c>
      <c r="M82" s="443">
        <f>IF(VLOOKUP($AR82,Events!$A$11:$R$143,M$67,FALSE)="Supervisor",$AS82,IF(M$65=0,0,IF(VLOOKUP($T82,Events!$A$11:$R$143,M$67,FALSE)="",0,M$65*VLOOKUP($T82,Events!$A$11:$R$143,M$67,FALSE)/60/37.5/52)))</f>
        <v>0</v>
      </c>
      <c r="N82" s="443">
        <f>IF(VLOOKUP($AR82,Events!$A$11:$R$143,N$67,FALSE)="Supervisor",$AS82,IF(N$65=0,0,IF(VLOOKUP($T82,Events!$A$11:$R$143,N$67,FALSE)="",0,N$65*VLOOKUP($T82,Events!$A$11:$R$143,N$67,FALSE)/60/37.5/52)))</f>
        <v>0</v>
      </c>
      <c r="O82" s="443">
        <f>IF(VLOOKUP($AR82,Events!$A$11:$R$143,O$67,FALSE)="Supervisor",$AS82,IF(O$65=0,0,IF(VLOOKUP($T82,Events!$A$11:$R$143,O$67,FALSE)="",0,O$65*VLOOKUP($T82,Events!$A$11:$R$143,O$67,FALSE)/60/37.5/52)))</f>
        <v>0</v>
      </c>
      <c r="P82" s="443">
        <f>IF(VLOOKUP($AR82,Events!$A$11:$R$143,P$67,FALSE)="Supervisor",$AS82,IF(P$65=0,0,IF(VLOOKUP($T82,Events!$A$11:$R$143,P$67,FALSE)="",0,P$65*VLOOKUP($T82,Events!$A$11:$R$143,P$67,FALSE)/60/37.5/52)))</f>
        <v>0</v>
      </c>
      <c r="Q82" s="443">
        <f>IF(VLOOKUP($AR82,Events!$A$11:$R$143,Q$67,FALSE)="Supervisor",$AS82,IF(Q$65=0,0,IF(VLOOKUP($T82,Events!$A$11:$R$143,Q$67,FALSE)="",0,Q$65*VLOOKUP($T82,Events!$A$11:$R$143,Q$67,FALSE)/60/37.5/52)))</f>
        <v>0</v>
      </c>
      <c r="R82" s="443">
        <f>IF(VLOOKUP($AR82,Events!$A$11:$R$143,R$67,FALSE)="Supervisor",$AS82,IF(R$65=0,0,IF(VLOOKUP($T82,Events!$A$11:$R$143,R$67,FALSE)="",0,R$65*VLOOKUP($T82,Events!$A$11:$R$143,R$67,FALSE)/60/37.5/52)))</f>
        <v>0</v>
      </c>
      <c r="S82" s="443">
        <f>IF(VLOOKUP($AR82,Events!$A$11:$R$143,S$67,FALSE)="Supervisor",$AS82,IF(S$65=0,0,IF(VLOOKUP($T82,Events!$A$11:$R$143,S$67,FALSE)="",0,S$65*VLOOKUP($T82,Events!$A$11:$R$143,S$67,FALSE)/60/37.5/52)))</f>
        <v>0</v>
      </c>
      <c r="T82" s="367">
        <v>13</v>
      </c>
      <c r="U82" s="320"/>
      <c r="V82" s="313"/>
      <c r="W82" s="25"/>
      <c r="X82" s="307"/>
      <c r="Y82" s="25"/>
      <c r="Z82" s="460">
        <f>Events!Z119</f>
        <v>0</v>
      </c>
      <c r="AA82" s="462"/>
      <c r="AB82" s="463">
        <f>IF(VLOOKUP($AR82,Events!$A$11:$R$143,D$67,FALSE)="Supervisor",0,IF(D$65=0,0,IF(VLOOKUP($T82,Events!$A$11:$R$143,D$67,FALSE)="",0,D$65*VLOOKUP($T82,Events!$A$11:$R$143,D$67,FALSE)/60/37.5/52)))</f>
        <v>0</v>
      </c>
      <c r="AC82" s="463">
        <f>IF(VLOOKUP($AR82,Events!$A$11:$R$143,E$67,FALSE)="Supervisor",0,IF(E$65=0,0,IF(VLOOKUP($T82,Events!$A$11:$R$143,E$67,FALSE)="",0,E$65*VLOOKUP($T82,Events!$A$11:$R$143,E$67,FALSE)/60/37.5/52)))</f>
        <v>0</v>
      </c>
      <c r="AD82" s="463">
        <f>IF(VLOOKUP($AR82,Events!$A$11:$R$143,F$67,FALSE)="Supervisor",0,IF(F$65=0,0,IF(VLOOKUP($T82,Events!$A$11:$R$143,F$67,FALSE)="",0,F$65*VLOOKUP($T82,Events!$A$11:$R$143,F$67,FALSE)/60/37.5/52)))</f>
        <v>0</v>
      </c>
      <c r="AE82" s="463">
        <f>IF(VLOOKUP($AR82,Events!$A$11:$R$143,G$67,FALSE)="Supervisor",0,IF(G$65=0,0,IF(VLOOKUP($T82,Events!$A$11:$R$143,G$67,FALSE)="",0,G$65*VLOOKUP($T82,Events!$A$11:$R$143,G$67,FALSE)/60/37.5/52)))</f>
        <v>0</v>
      </c>
      <c r="AF82" s="463">
        <f>IF(VLOOKUP($AR82,Events!$A$11:$R$143,H$67,FALSE)="Supervisor",0,IF(H$65=0,0,IF(VLOOKUP($T82,Events!$A$11:$R$143,H$67,FALSE)="",0,H$65*VLOOKUP($T82,Events!$A$11:$R$143,H$67,FALSE)/60/37.5/52)))</f>
        <v>0</v>
      </c>
      <c r="AG82" s="463">
        <f>IF(VLOOKUP($AR82,Events!$A$11:$R$143,I$67,FALSE)="Supervisor",0,IF(I$65=0,0,IF(VLOOKUP($T82,Events!$A$11:$R$143,I$67,FALSE)="",0,I$65*VLOOKUP($T82,Events!$A$11:$R$143,I$67,FALSE)/60/37.5/52)))</f>
        <v>0</v>
      </c>
      <c r="AH82" s="463">
        <f>IF(VLOOKUP($AR82,Events!$A$11:$R$143,J$67,FALSE)="Supervisor",0,IF(J$65=0,0,IF(VLOOKUP($T82,Events!$A$11:$R$143,J$67,FALSE)="",0,J$65*VLOOKUP($T82,Events!$A$11:$R$143,J$67,FALSE)/60/37.5/52)))</f>
        <v>0</v>
      </c>
      <c r="AI82" s="463">
        <f>IF(VLOOKUP($AR82,Events!$A$11:$R$143,K$67,FALSE)="Supervisor",0,IF(K$65=0,0,IF(VLOOKUP($T82,Events!$A$11:$R$143,K$67,FALSE)="",0,K$65*VLOOKUP($T82,Events!$A$11:$R$143,K$67,FALSE)/60/37.5/52)))</f>
        <v>0</v>
      </c>
      <c r="AJ82" s="463">
        <f>IF(VLOOKUP($AR82,Events!$A$11:$R$143,L$67,FALSE)="Supervisor",0,IF(L$65=0,0,IF(VLOOKUP($T82,Events!$A$11:$R$143,L$67,FALSE)="",0,L$65*VLOOKUP($T82,Events!$A$11:$R$143,L$67,FALSE)/60/37.5/52)))</f>
        <v>0</v>
      </c>
      <c r="AK82" s="463">
        <f>IF(VLOOKUP($AR82,Events!$A$11:$R$143,M$67,FALSE)="Supervisor",0,IF(M$65=0,0,IF(VLOOKUP($T82,Events!$A$11:$R$143,M$67,FALSE)="",0,M$65*VLOOKUP($T82,Events!$A$11:$R$143,M$67,FALSE)/60/37.5/52)))</f>
        <v>0</v>
      </c>
      <c r="AL82" s="463">
        <f>IF(VLOOKUP($AR82,Events!$A$11:$R$143,N$67,FALSE)="Supervisor",0,IF(N$65=0,0,IF(VLOOKUP($T82,Events!$A$11:$R$143,N$67,FALSE)="",0,N$65*VLOOKUP($T82,Events!$A$11:$R$143,N$67,FALSE)/60/37.5/52)))</f>
        <v>0</v>
      </c>
      <c r="AM82" s="463">
        <f>IF(VLOOKUP($AR82,Events!$A$11:$R$143,O$67,FALSE)="Supervisor",0,IF(O$65=0,0,IF(VLOOKUP($T82,Events!$A$11:$R$143,O$67,FALSE)="",0,O$65*VLOOKUP($T82,Events!$A$11:$R$143,O$67,FALSE)/60/37.5/52)))</f>
        <v>0</v>
      </c>
      <c r="AN82" s="463">
        <f>IF(VLOOKUP($AR82,Events!$A$11:$R$143,P$67,FALSE)="Supervisor",0,IF(P$65=0,0,IF(VLOOKUP($T82,Events!$A$11:$R$143,P$67,FALSE)="",0,P$65*VLOOKUP($T82,Events!$A$11:$R$143,P$67,FALSE)/60/37.5/52)))</f>
        <v>0</v>
      </c>
      <c r="AO82" s="463">
        <f>IF(VLOOKUP($AR82,Events!$A$11:$R$143,Q$67,FALSE)="Supervisor",0,IF(Q$65=0,0,IF(VLOOKUP($T82,Events!$A$11:$R$143,Q$67,FALSE)="",0,Q$65*VLOOKUP($T82,Events!$A$11:$R$143,Q$67,FALSE)/60/37.5/52)))</f>
        <v>0</v>
      </c>
      <c r="AP82" s="463">
        <f>IF(VLOOKUP($AR82,Events!$A$11:$R$143,R$67,FALSE)="Supervisor",0,IF(R$65=0,0,IF(VLOOKUP($T82,Events!$A$11:$R$143,R$67,FALSE)="",0,R$65*VLOOKUP($T82,Events!$A$11:$R$143,R$67,FALSE)/60/37.5/52)))</f>
        <v>0</v>
      </c>
      <c r="AQ82" s="463">
        <f>IF(VLOOKUP($AR82,Events!$A$11:$R$143,S$67,FALSE)="Supervisor",0,IF(S$65=0,0,IF(VLOOKUP($T82,Events!$A$11:$R$143,S$67,FALSE)="",0,S$65*VLOOKUP($T82,Events!$A$11:$R$143,S$67,FALSE)/60/37.5/52)))</f>
        <v>0</v>
      </c>
      <c r="AR82" s="451" t="s">
        <v>338</v>
      </c>
      <c r="AS82" s="450">
        <f t="shared" si="46"/>
        <v>0</v>
      </c>
    </row>
    <row r="83" spans="1:45" x14ac:dyDescent="0.3">
      <c r="B83" s="40" t="str">
        <f>Events!B128</f>
        <v>Event 14</v>
      </c>
      <c r="C83" s="440"/>
      <c r="D83" s="443">
        <f>IF(VLOOKUP($AR83,Events!$A$11:$R$143,D$67,FALSE)="Supervisor",$AS83,IF(D$65=0,0,IF(VLOOKUP($T83,Events!$A$11:$R$143,D$67,FALSE)="",0,D$65*VLOOKUP($T83,Events!$A$11:$R$143,D$67,FALSE)/60/37.5/52)))</f>
        <v>0</v>
      </c>
      <c r="E83" s="443">
        <f>IF(VLOOKUP($AR83,Events!$A$11:$R$143,E$67,FALSE)="Supervisor",$AS83,IF(E$65=0,0,IF(VLOOKUP($T83,Events!$A$11:$R$143,E$67,FALSE)="",0,E$65*VLOOKUP($T83,Events!$A$11:$R$143,E$67,FALSE)/60/37.5/52)))</f>
        <v>0</v>
      </c>
      <c r="F83" s="443">
        <f>IF(VLOOKUP($AR83,Events!$A$11:$R$143,F$67,FALSE)="Supervisor",$AS83,IF(F$65=0,0,IF(VLOOKUP($T83,Events!$A$11:$R$143,F$67,FALSE)="",0,F$65*VLOOKUP($T83,Events!$A$11:$R$143,F$67,FALSE)/60/37.5/52)))</f>
        <v>0</v>
      </c>
      <c r="G83" s="443">
        <f>IF(VLOOKUP($AR83,Events!$A$11:$R$143,G$67,FALSE)="Supervisor",$AS83,IF(G$65=0,0,IF(VLOOKUP($T83,Events!$A$11:$R$143,G$67,FALSE)="",0,G$65*VLOOKUP($T83,Events!$A$11:$R$143,G$67,FALSE)/60/37.5/52)))</f>
        <v>0</v>
      </c>
      <c r="H83" s="443">
        <f>IF(VLOOKUP($AR83,Events!$A$11:$R$143,H$67,FALSE)="Supervisor",$AS83,IF(H$65=0,0,IF(VLOOKUP($T83,Events!$A$11:$R$143,H$67,FALSE)="",0,H$65*VLOOKUP($T83,Events!$A$11:$R$143,H$67,FALSE)/60/37.5/52)))</f>
        <v>0</v>
      </c>
      <c r="I83" s="443">
        <f>IF(VLOOKUP($AR83,Events!$A$11:$R$143,I$67,FALSE)="Supervisor",$AS83,IF(I$65=0,0,IF(VLOOKUP($T83,Events!$A$11:$R$143,I$67,FALSE)="",0,I$65*VLOOKUP($T83,Events!$A$11:$R$143,I$67,FALSE)/60/37.5/52)))</f>
        <v>0</v>
      </c>
      <c r="J83" s="443">
        <f>IF(VLOOKUP($AR83,Events!$A$11:$R$143,J$67,FALSE)="Supervisor",$AS83,IF(J$65=0,0,IF(VLOOKUP($T83,Events!$A$11:$R$143,J$67,FALSE)="",0,J$65*VLOOKUP($T83,Events!$A$11:$R$143,J$67,FALSE)/60/37.5/52)))</f>
        <v>0</v>
      </c>
      <c r="K83" s="443">
        <f>IF(VLOOKUP($AR83,Events!$A$11:$R$143,K$67,FALSE)="Supervisor",$AS83,IF(K$65=0,0,IF(VLOOKUP($T83,Events!$A$11:$R$143,K$67,FALSE)="",0,K$65*VLOOKUP($T83,Events!$A$11:$R$143,K$67,FALSE)/60/37.5/52)))</f>
        <v>0</v>
      </c>
      <c r="L83" s="443">
        <f>IF(VLOOKUP($AR83,Events!$A$11:$R$143,L$67,FALSE)="Supervisor",$AS83,IF(L$65=0,0,IF(VLOOKUP($T83,Events!$A$11:$R$143,L$67,FALSE)="",0,L$65*VLOOKUP($T83,Events!$A$11:$R$143,L$67,FALSE)/60/37.5/52)))</f>
        <v>0</v>
      </c>
      <c r="M83" s="443">
        <f>IF(VLOOKUP($AR83,Events!$A$11:$R$143,M$67,FALSE)="Supervisor",$AS83,IF(M$65=0,0,IF(VLOOKUP($T83,Events!$A$11:$R$143,M$67,FALSE)="",0,M$65*VLOOKUP($T83,Events!$A$11:$R$143,M$67,FALSE)/60/37.5/52)))</f>
        <v>0</v>
      </c>
      <c r="N83" s="443">
        <f>IF(VLOOKUP($AR83,Events!$A$11:$R$143,N$67,FALSE)="Supervisor",$AS83,IF(N$65=0,0,IF(VLOOKUP($T83,Events!$A$11:$R$143,N$67,FALSE)="",0,N$65*VLOOKUP($T83,Events!$A$11:$R$143,N$67,FALSE)/60/37.5/52)))</f>
        <v>0</v>
      </c>
      <c r="O83" s="443">
        <f>IF(VLOOKUP($AR83,Events!$A$11:$R$143,O$67,FALSE)="Supervisor",$AS83,IF(O$65=0,0,IF(VLOOKUP($T83,Events!$A$11:$R$143,O$67,FALSE)="",0,O$65*VLOOKUP($T83,Events!$A$11:$R$143,O$67,FALSE)/60/37.5/52)))</f>
        <v>0</v>
      </c>
      <c r="P83" s="443">
        <f>IF(VLOOKUP($AR83,Events!$A$11:$R$143,P$67,FALSE)="Supervisor",$AS83,IF(P$65=0,0,IF(VLOOKUP($T83,Events!$A$11:$R$143,P$67,FALSE)="",0,P$65*VLOOKUP($T83,Events!$A$11:$R$143,P$67,FALSE)/60/37.5/52)))</f>
        <v>0</v>
      </c>
      <c r="Q83" s="443">
        <f>IF(VLOOKUP($AR83,Events!$A$11:$R$143,Q$67,FALSE)="Supervisor",$AS83,IF(Q$65=0,0,IF(VLOOKUP($T83,Events!$A$11:$R$143,Q$67,FALSE)="",0,Q$65*VLOOKUP($T83,Events!$A$11:$R$143,Q$67,FALSE)/60/37.5/52)))</f>
        <v>0</v>
      </c>
      <c r="R83" s="443">
        <f>IF(VLOOKUP($AR83,Events!$A$11:$R$143,R$67,FALSE)="Supervisor",$AS83,IF(R$65=0,0,IF(VLOOKUP($T83,Events!$A$11:$R$143,R$67,FALSE)="",0,R$65*VLOOKUP($T83,Events!$A$11:$R$143,R$67,FALSE)/60/37.5/52)))</f>
        <v>0</v>
      </c>
      <c r="S83" s="443">
        <f>IF(VLOOKUP($AR83,Events!$A$11:$R$143,S$67,FALSE)="Supervisor",$AS83,IF(S$65=0,0,IF(VLOOKUP($T83,Events!$A$11:$R$143,S$67,FALSE)="",0,S$65*VLOOKUP($T83,Events!$A$11:$R$143,S$67,FALSE)/60/37.5/52)))</f>
        <v>0</v>
      </c>
      <c r="T83" s="367">
        <v>14</v>
      </c>
      <c r="U83" s="320"/>
      <c r="V83" s="313"/>
      <c r="W83" s="25"/>
      <c r="X83" s="307"/>
      <c r="Y83" s="25"/>
      <c r="Z83" s="460">
        <f>Events!Z128</f>
        <v>0</v>
      </c>
      <c r="AA83" s="462"/>
      <c r="AB83" s="463">
        <f>IF(VLOOKUP($AR83,Events!$A$11:$R$143,D$67,FALSE)="Supervisor",0,IF(D$65=0,0,IF(VLOOKUP($T83,Events!$A$11:$R$143,D$67,FALSE)="",0,D$65*VLOOKUP($T83,Events!$A$11:$R$143,D$67,FALSE)/60/37.5/52)))</f>
        <v>0</v>
      </c>
      <c r="AC83" s="463">
        <f>IF(VLOOKUP($AR83,Events!$A$11:$R$143,E$67,FALSE)="Supervisor",0,IF(E$65=0,0,IF(VLOOKUP($T83,Events!$A$11:$R$143,E$67,FALSE)="",0,E$65*VLOOKUP($T83,Events!$A$11:$R$143,E$67,FALSE)/60/37.5/52)))</f>
        <v>0</v>
      </c>
      <c r="AD83" s="463">
        <f>IF(VLOOKUP($AR83,Events!$A$11:$R$143,F$67,FALSE)="Supervisor",0,IF(F$65=0,0,IF(VLOOKUP($T83,Events!$A$11:$R$143,F$67,FALSE)="",0,F$65*VLOOKUP($T83,Events!$A$11:$R$143,F$67,FALSE)/60/37.5/52)))</f>
        <v>0</v>
      </c>
      <c r="AE83" s="463">
        <f>IF(VLOOKUP($AR83,Events!$A$11:$R$143,G$67,FALSE)="Supervisor",0,IF(G$65=0,0,IF(VLOOKUP($T83,Events!$A$11:$R$143,G$67,FALSE)="",0,G$65*VLOOKUP($T83,Events!$A$11:$R$143,G$67,FALSE)/60/37.5/52)))</f>
        <v>0</v>
      </c>
      <c r="AF83" s="463">
        <f>IF(VLOOKUP($AR83,Events!$A$11:$R$143,H$67,FALSE)="Supervisor",0,IF(H$65=0,0,IF(VLOOKUP($T83,Events!$A$11:$R$143,H$67,FALSE)="",0,H$65*VLOOKUP($T83,Events!$A$11:$R$143,H$67,FALSE)/60/37.5/52)))</f>
        <v>0</v>
      </c>
      <c r="AG83" s="463">
        <f>IF(VLOOKUP($AR83,Events!$A$11:$R$143,I$67,FALSE)="Supervisor",0,IF(I$65=0,0,IF(VLOOKUP($T83,Events!$A$11:$R$143,I$67,FALSE)="",0,I$65*VLOOKUP($T83,Events!$A$11:$R$143,I$67,FALSE)/60/37.5/52)))</f>
        <v>0</v>
      </c>
      <c r="AH83" s="463">
        <f>IF(VLOOKUP($AR83,Events!$A$11:$R$143,J$67,FALSE)="Supervisor",0,IF(J$65=0,0,IF(VLOOKUP($T83,Events!$A$11:$R$143,J$67,FALSE)="",0,J$65*VLOOKUP($T83,Events!$A$11:$R$143,J$67,FALSE)/60/37.5/52)))</f>
        <v>0</v>
      </c>
      <c r="AI83" s="463">
        <f>IF(VLOOKUP($AR83,Events!$A$11:$R$143,K$67,FALSE)="Supervisor",0,IF(K$65=0,0,IF(VLOOKUP($T83,Events!$A$11:$R$143,K$67,FALSE)="",0,K$65*VLOOKUP($T83,Events!$A$11:$R$143,K$67,FALSE)/60/37.5/52)))</f>
        <v>0</v>
      </c>
      <c r="AJ83" s="463">
        <f>IF(VLOOKUP($AR83,Events!$A$11:$R$143,L$67,FALSE)="Supervisor",0,IF(L$65=0,0,IF(VLOOKUP($T83,Events!$A$11:$R$143,L$67,FALSE)="",0,L$65*VLOOKUP($T83,Events!$A$11:$R$143,L$67,FALSE)/60/37.5/52)))</f>
        <v>0</v>
      </c>
      <c r="AK83" s="463">
        <f>IF(VLOOKUP($AR83,Events!$A$11:$R$143,M$67,FALSE)="Supervisor",0,IF(M$65=0,0,IF(VLOOKUP($T83,Events!$A$11:$R$143,M$67,FALSE)="",0,M$65*VLOOKUP($T83,Events!$A$11:$R$143,M$67,FALSE)/60/37.5/52)))</f>
        <v>0</v>
      </c>
      <c r="AL83" s="463">
        <f>IF(VLOOKUP($AR83,Events!$A$11:$R$143,N$67,FALSE)="Supervisor",0,IF(N$65=0,0,IF(VLOOKUP($T83,Events!$A$11:$R$143,N$67,FALSE)="",0,N$65*VLOOKUP($T83,Events!$A$11:$R$143,N$67,FALSE)/60/37.5/52)))</f>
        <v>0</v>
      </c>
      <c r="AM83" s="463">
        <f>IF(VLOOKUP($AR83,Events!$A$11:$R$143,O$67,FALSE)="Supervisor",0,IF(O$65=0,0,IF(VLOOKUP($T83,Events!$A$11:$R$143,O$67,FALSE)="",0,O$65*VLOOKUP($T83,Events!$A$11:$R$143,O$67,FALSE)/60/37.5/52)))</f>
        <v>0</v>
      </c>
      <c r="AN83" s="463">
        <f>IF(VLOOKUP($AR83,Events!$A$11:$R$143,P$67,FALSE)="Supervisor",0,IF(P$65=0,0,IF(VLOOKUP($T83,Events!$A$11:$R$143,P$67,FALSE)="",0,P$65*VLOOKUP($T83,Events!$A$11:$R$143,P$67,FALSE)/60/37.5/52)))</f>
        <v>0</v>
      </c>
      <c r="AO83" s="463">
        <f>IF(VLOOKUP($AR83,Events!$A$11:$R$143,Q$67,FALSE)="Supervisor",0,IF(Q$65=0,0,IF(VLOOKUP($T83,Events!$A$11:$R$143,Q$67,FALSE)="",0,Q$65*VLOOKUP($T83,Events!$A$11:$R$143,Q$67,FALSE)/60/37.5/52)))</f>
        <v>0</v>
      </c>
      <c r="AP83" s="463">
        <f>IF(VLOOKUP($AR83,Events!$A$11:$R$143,R$67,FALSE)="Supervisor",0,IF(R$65=0,0,IF(VLOOKUP($T83,Events!$A$11:$R$143,R$67,FALSE)="",0,R$65*VLOOKUP($T83,Events!$A$11:$R$143,R$67,FALSE)/60/37.5/52)))</f>
        <v>0</v>
      </c>
      <c r="AQ83" s="463">
        <f>IF(VLOOKUP($AR83,Events!$A$11:$R$143,S$67,FALSE)="Supervisor",0,IF(S$65=0,0,IF(VLOOKUP($T83,Events!$A$11:$R$143,S$67,FALSE)="",0,S$65*VLOOKUP($T83,Events!$A$11:$R$143,S$67,FALSE)/60/37.5/52)))</f>
        <v>0</v>
      </c>
      <c r="AR83" s="451" t="s">
        <v>339</v>
      </c>
      <c r="AS83" s="450">
        <f t="shared" si="46"/>
        <v>0</v>
      </c>
    </row>
    <row r="84" spans="1:45" x14ac:dyDescent="0.3">
      <c r="B84" s="40" t="str">
        <f>Events!B137</f>
        <v>Event 15</v>
      </c>
      <c r="C84" s="440"/>
      <c r="D84" s="443">
        <f>IF(VLOOKUP($AR84,Events!$A$11:$R$143,D$67,FALSE)="Supervisor",$AS84,IF(D$65=0,0,IF(VLOOKUP($T84,Events!$A$11:$R$143,D$67,FALSE)="",0,D$65*VLOOKUP($T84,Events!$A$11:$R$143,D$67,FALSE)/60/37.5/52)))</f>
        <v>0</v>
      </c>
      <c r="E84" s="443">
        <f>IF(VLOOKUP($AR84,Events!$A$11:$R$143,E$67,FALSE)="Supervisor",$AS84,IF(E$65=0,0,IF(VLOOKUP($T84,Events!$A$11:$R$143,E$67,FALSE)="",0,E$65*VLOOKUP($T84,Events!$A$11:$R$143,E$67,FALSE)/60/37.5/52)))</f>
        <v>0</v>
      </c>
      <c r="F84" s="443">
        <f>IF(VLOOKUP($AR84,Events!$A$11:$R$143,F$67,FALSE)="Supervisor",$AS84,IF(F$65=0,0,IF(VLOOKUP($T84,Events!$A$11:$R$143,F$67,FALSE)="",0,F$65*VLOOKUP($T84,Events!$A$11:$R$143,F$67,FALSE)/60/37.5/52)))</f>
        <v>0</v>
      </c>
      <c r="G84" s="443">
        <f>IF(VLOOKUP($AR84,Events!$A$11:$R$143,G$67,FALSE)="Supervisor",$AS84,IF(G$65=0,0,IF(VLOOKUP($T84,Events!$A$11:$R$143,G$67,FALSE)="",0,G$65*VLOOKUP($T84,Events!$A$11:$R$143,G$67,FALSE)/60/37.5/52)))</f>
        <v>0</v>
      </c>
      <c r="H84" s="443">
        <f>IF(VLOOKUP($AR84,Events!$A$11:$R$143,H$67,FALSE)="Supervisor",$AS84,IF(H$65=0,0,IF(VLOOKUP($T84,Events!$A$11:$R$143,H$67,FALSE)="",0,H$65*VLOOKUP($T84,Events!$A$11:$R$143,H$67,FALSE)/60/37.5/52)))</f>
        <v>0</v>
      </c>
      <c r="I84" s="443">
        <f>IF(VLOOKUP($AR84,Events!$A$11:$R$143,I$67,FALSE)="Supervisor",$AS84,IF(I$65=0,0,IF(VLOOKUP($T84,Events!$A$11:$R$143,I$67,FALSE)="",0,I$65*VLOOKUP($T84,Events!$A$11:$R$143,I$67,FALSE)/60/37.5/52)))</f>
        <v>0</v>
      </c>
      <c r="J84" s="443">
        <f>IF(VLOOKUP($AR84,Events!$A$11:$R$143,J$67,FALSE)="Supervisor",$AS84,IF(J$65=0,0,IF(VLOOKUP($T84,Events!$A$11:$R$143,J$67,FALSE)="",0,J$65*VLOOKUP($T84,Events!$A$11:$R$143,J$67,FALSE)/60/37.5/52)))</f>
        <v>0</v>
      </c>
      <c r="K84" s="443">
        <f>IF(VLOOKUP($AR84,Events!$A$11:$R$143,K$67,FALSE)="Supervisor",$AS84,IF(K$65=0,0,IF(VLOOKUP($T84,Events!$A$11:$R$143,K$67,FALSE)="",0,K$65*VLOOKUP($T84,Events!$A$11:$R$143,K$67,FALSE)/60/37.5/52)))</f>
        <v>0</v>
      </c>
      <c r="L84" s="443">
        <f>IF(VLOOKUP($AR84,Events!$A$11:$R$143,L$67,FALSE)="Supervisor",$AS84,IF(L$65=0,0,IF(VLOOKUP($T84,Events!$A$11:$R$143,L$67,FALSE)="",0,L$65*VLOOKUP($T84,Events!$A$11:$R$143,L$67,FALSE)/60/37.5/52)))</f>
        <v>0</v>
      </c>
      <c r="M84" s="443">
        <f>IF(VLOOKUP($AR84,Events!$A$11:$R$143,M$67,FALSE)="Supervisor",$AS84,IF(M$65=0,0,IF(VLOOKUP($T84,Events!$A$11:$R$143,M$67,FALSE)="",0,M$65*VLOOKUP($T84,Events!$A$11:$R$143,M$67,FALSE)/60/37.5/52)))</f>
        <v>0</v>
      </c>
      <c r="N84" s="443">
        <f>IF(VLOOKUP($AR84,Events!$A$11:$R$143,N$67,FALSE)="Supervisor",$AS84,IF(N$65=0,0,IF(VLOOKUP($T84,Events!$A$11:$R$143,N$67,FALSE)="",0,N$65*VLOOKUP($T84,Events!$A$11:$R$143,N$67,FALSE)/60/37.5/52)))</f>
        <v>0</v>
      </c>
      <c r="O84" s="443">
        <f>IF(VLOOKUP($AR84,Events!$A$11:$R$143,O$67,FALSE)="Supervisor",$AS84,IF(O$65=0,0,IF(VLOOKUP($T84,Events!$A$11:$R$143,O$67,FALSE)="",0,O$65*VLOOKUP($T84,Events!$A$11:$R$143,O$67,FALSE)/60/37.5/52)))</f>
        <v>0</v>
      </c>
      <c r="P84" s="443">
        <f>IF(VLOOKUP($AR84,Events!$A$11:$R$143,P$67,FALSE)="Supervisor",$AS84,IF(P$65=0,0,IF(VLOOKUP($T84,Events!$A$11:$R$143,P$67,FALSE)="",0,P$65*VLOOKUP($T84,Events!$A$11:$R$143,P$67,FALSE)/60/37.5/52)))</f>
        <v>0</v>
      </c>
      <c r="Q84" s="443">
        <f>IF(VLOOKUP($AR84,Events!$A$11:$R$143,Q$67,FALSE)="Supervisor",$AS84,IF(Q$65=0,0,IF(VLOOKUP($T84,Events!$A$11:$R$143,Q$67,FALSE)="",0,Q$65*VLOOKUP($T84,Events!$A$11:$R$143,Q$67,FALSE)/60/37.5/52)))</f>
        <v>0</v>
      </c>
      <c r="R84" s="443">
        <f>IF(VLOOKUP($AR84,Events!$A$11:$R$143,R$67,FALSE)="Supervisor",$AS84,IF(R$65=0,0,IF(VLOOKUP($T84,Events!$A$11:$R$143,R$67,FALSE)="",0,R$65*VLOOKUP($T84,Events!$A$11:$R$143,R$67,FALSE)/60/37.5/52)))</f>
        <v>0</v>
      </c>
      <c r="S84" s="443">
        <f>IF(VLOOKUP($AR84,Events!$A$11:$R$143,S$67,FALSE)="Supervisor",$AS84,IF(S$65=0,0,IF(VLOOKUP($T84,Events!$A$11:$R$143,S$67,FALSE)="",0,S$65*VLOOKUP($T84,Events!$A$11:$R$143,S$67,FALSE)/60/37.5/52)))</f>
        <v>0</v>
      </c>
      <c r="T84" s="367">
        <v>15</v>
      </c>
      <c r="U84" s="320"/>
      <c r="V84" s="313"/>
      <c r="W84" s="25"/>
      <c r="X84" s="307"/>
      <c r="Y84" s="25"/>
      <c r="Z84" s="460">
        <f>Events!Z137</f>
        <v>0</v>
      </c>
      <c r="AA84" s="462"/>
      <c r="AB84" s="463">
        <f>IF(VLOOKUP($AR84,Events!$A$11:$R$143,D$67,FALSE)="Supervisor",0,IF(D$65=0,0,IF(VLOOKUP($T84,Events!$A$11:$R$143,D$67,FALSE)="",0,D$65*VLOOKUP($T84,Events!$A$11:$R$143,D$67,FALSE)/60/37.5/52)))</f>
        <v>0</v>
      </c>
      <c r="AC84" s="463">
        <f>IF(VLOOKUP($AR84,Events!$A$11:$R$143,E$67,FALSE)="Supervisor",0,IF(E$65=0,0,IF(VLOOKUP($T84,Events!$A$11:$R$143,E$67,FALSE)="",0,E$65*VLOOKUP($T84,Events!$A$11:$R$143,E$67,FALSE)/60/37.5/52)))</f>
        <v>0</v>
      </c>
      <c r="AD84" s="463">
        <f>IF(VLOOKUP($AR84,Events!$A$11:$R$143,F$67,FALSE)="Supervisor",0,IF(F$65=0,0,IF(VLOOKUP($T84,Events!$A$11:$R$143,F$67,FALSE)="",0,F$65*VLOOKUP($T84,Events!$A$11:$R$143,F$67,FALSE)/60/37.5/52)))</f>
        <v>0</v>
      </c>
      <c r="AE84" s="463">
        <f>IF(VLOOKUP($AR84,Events!$A$11:$R$143,G$67,FALSE)="Supervisor",0,IF(G$65=0,0,IF(VLOOKUP($T84,Events!$A$11:$R$143,G$67,FALSE)="",0,G$65*VLOOKUP($T84,Events!$A$11:$R$143,G$67,FALSE)/60/37.5/52)))</f>
        <v>0</v>
      </c>
      <c r="AF84" s="463">
        <f>IF(VLOOKUP($AR84,Events!$A$11:$R$143,H$67,FALSE)="Supervisor",0,IF(H$65=0,0,IF(VLOOKUP($T84,Events!$A$11:$R$143,H$67,FALSE)="",0,H$65*VLOOKUP($T84,Events!$A$11:$R$143,H$67,FALSE)/60/37.5/52)))</f>
        <v>0</v>
      </c>
      <c r="AG84" s="463">
        <f>IF(VLOOKUP($AR84,Events!$A$11:$R$143,I$67,FALSE)="Supervisor",0,IF(I$65=0,0,IF(VLOOKUP($T84,Events!$A$11:$R$143,I$67,FALSE)="",0,I$65*VLOOKUP($T84,Events!$A$11:$R$143,I$67,FALSE)/60/37.5/52)))</f>
        <v>0</v>
      </c>
      <c r="AH84" s="463">
        <f>IF(VLOOKUP($AR84,Events!$A$11:$R$143,J$67,FALSE)="Supervisor",0,IF(J$65=0,0,IF(VLOOKUP($T84,Events!$A$11:$R$143,J$67,FALSE)="",0,J$65*VLOOKUP($T84,Events!$A$11:$R$143,J$67,FALSE)/60/37.5/52)))</f>
        <v>0</v>
      </c>
      <c r="AI84" s="463">
        <f>IF(VLOOKUP($AR84,Events!$A$11:$R$143,K$67,FALSE)="Supervisor",0,IF(K$65=0,0,IF(VLOOKUP($T84,Events!$A$11:$R$143,K$67,FALSE)="",0,K$65*VLOOKUP($T84,Events!$A$11:$R$143,K$67,FALSE)/60/37.5/52)))</f>
        <v>0</v>
      </c>
      <c r="AJ84" s="463">
        <f>IF(VLOOKUP($AR84,Events!$A$11:$R$143,L$67,FALSE)="Supervisor",0,IF(L$65=0,0,IF(VLOOKUP($T84,Events!$A$11:$R$143,L$67,FALSE)="",0,L$65*VLOOKUP($T84,Events!$A$11:$R$143,L$67,FALSE)/60/37.5/52)))</f>
        <v>0</v>
      </c>
      <c r="AK84" s="463">
        <f>IF(VLOOKUP($AR84,Events!$A$11:$R$143,M$67,FALSE)="Supervisor",0,IF(M$65=0,0,IF(VLOOKUP($T84,Events!$A$11:$R$143,M$67,FALSE)="",0,M$65*VLOOKUP($T84,Events!$A$11:$R$143,M$67,FALSE)/60/37.5/52)))</f>
        <v>0</v>
      </c>
      <c r="AL84" s="463">
        <f>IF(VLOOKUP($AR84,Events!$A$11:$R$143,N$67,FALSE)="Supervisor",0,IF(N$65=0,0,IF(VLOOKUP($T84,Events!$A$11:$R$143,N$67,FALSE)="",0,N$65*VLOOKUP($T84,Events!$A$11:$R$143,N$67,FALSE)/60/37.5/52)))</f>
        <v>0</v>
      </c>
      <c r="AM84" s="463">
        <f>IF(VLOOKUP($AR84,Events!$A$11:$R$143,O$67,FALSE)="Supervisor",0,IF(O$65=0,0,IF(VLOOKUP($T84,Events!$A$11:$R$143,O$67,FALSE)="",0,O$65*VLOOKUP($T84,Events!$A$11:$R$143,O$67,FALSE)/60/37.5/52)))</f>
        <v>0</v>
      </c>
      <c r="AN84" s="463">
        <f>IF(VLOOKUP($AR84,Events!$A$11:$R$143,P$67,FALSE)="Supervisor",0,IF(P$65=0,0,IF(VLOOKUP($T84,Events!$A$11:$R$143,P$67,FALSE)="",0,P$65*VLOOKUP($T84,Events!$A$11:$R$143,P$67,FALSE)/60/37.5/52)))</f>
        <v>0</v>
      </c>
      <c r="AO84" s="463">
        <f>IF(VLOOKUP($AR84,Events!$A$11:$R$143,Q$67,FALSE)="Supervisor",0,IF(Q$65=0,0,IF(VLOOKUP($T84,Events!$A$11:$R$143,Q$67,FALSE)="",0,Q$65*VLOOKUP($T84,Events!$A$11:$R$143,Q$67,FALSE)/60/37.5/52)))</f>
        <v>0</v>
      </c>
      <c r="AP84" s="463">
        <f>IF(VLOOKUP($AR84,Events!$A$11:$R$143,R$67,FALSE)="Supervisor",0,IF(R$65=0,0,IF(VLOOKUP($T84,Events!$A$11:$R$143,R$67,FALSE)="",0,R$65*VLOOKUP($T84,Events!$A$11:$R$143,R$67,FALSE)/60/37.5/52)))</f>
        <v>0</v>
      </c>
      <c r="AQ84" s="463">
        <f>IF(VLOOKUP($AR84,Events!$A$11:$R$143,S$67,FALSE)="Supervisor",0,IF(S$65=0,0,IF(VLOOKUP($T84,Events!$A$11:$R$143,S$67,FALSE)="",0,S$65*VLOOKUP($T84,Events!$A$11:$R$143,S$67,FALSE)/60/37.5/52)))</f>
        <v>0</v>
      </c>
      <c r="AR84" s="451" t="s">
        <v>340</v>
      </c>
      <c r="AS84" s="450">
        <f t="shared" si="46"/>
        <v>0</v>
      </c>
    </row>
    <row r="85" spans="1:45" x14ac:dyDescent="0.3">
      <c r="B85" s="212" t="s">
        <v>295</v>
      </c>
      <c r="C85" s="440"/>
      <c r="D85" s="444">
        <f t="shared" ref="D85:S85" si="47">SUM(D70:D84)</f>
        <v>0</v>
      </c>
      <c r="E85" s="444">
        <f t="shared" si="47"/>
        <v>0</v>
      </c>
      <c r="F85" s="444">
        <f t="shared" si="47"/>
        <v>0</v>
      </c>
      <c r="G85" s="444">
        <f t="shared" si="47"/>
        <v>0</v>
      </c>
      <c r="H85" s="444">
        <f t="shared" si="47"/>
        <v>0</v>
      </c>
      <c r="I85" s="444">
        <f t="shared" si="47"/>
        <v>0</v>
      </c>
      <c r="J85" s="444">
        <f t="shared" si="47"/>
        <v>0</v>
      </c>
      <c r="K85" s="444">
        <f t="shared" si="47"/>
        <v>0</v>
      </c>
      <c r="L85" s="444">
        <f t="shared" si="47"/>
        <v>0</v>
      </c>
      <c r="M85" s="444">
        <f t="shared" si="47"/>
        <v>0</v>
      </c>
      <c r="N85" s="444">
        <f t="shared" si="47"/>
        <v>0</v>
      </c>
      <c r="O85" s="444">
        <f t="shared" si="47"/>
        <v>0</v>
      </c>
      <c r="P85" s="444">
        <f t="shared" si="47"/>
        <v>0</v>
      </c>
      <c r="Q85" s="444">
        <f t="shared" si="47"/>
        <v>0</v>
      </c>
      <c r="R85" s="444">
        <f t="shared" si="47"/>
        <v>0</v>
      </c>
      <c r="S85" s="444">
        <f t="shared" si="47"/>
        <v>0</v>
      </c>
      <c r="U85" s="320"/>
      <c r="V85" s="313"/>
      <c r="W85" s="25"/>
      <c r="X85" s="307"/>
      <c r="Y85" s="25"/>
      <c r="Z85" s="464" t="s">
        <v>295</v>
      </c>
      <c r="AA85" s="462"/>
      <c r="AB85" s="463" t="e">
        <f>IF(VLOOKUP($AR85,Events!$A$11:$R$143,D$67,FALSE)="Supervisor",0,IF(D$65=0,0,IF(VLOOKUP($T85,Events!$A$11:$R$143,D$67,FALSE)="",0,D$65*VLOOKUP($T85,Events!$A$11:$R$143,D$67,FALSE)/60/37.5/52)))</f>
        <v>#N/A</v>
      </c>
      <c r="AC85" s="463" t="e">
        <f>IF(VLOOKUP($AR85,Events!$A$11:$R$143,E$67,FALSE)="Supervisor",0,IF(E$65=0,0,IF(VLOOKUP($T85,Events!$A$11:$R$143,E$67,FALSE)="",0,E$65*VLOOKUP($T85,Events!$A$11:$R$143,E$67,FALSE)/60/37.5/52)))</f>
        <v>#N/A</v>
      </c>
      <c r="AD85" s="463" t="e">
        <f>IF(VLOOKUP($AR85,Events!$A$11:$R$143,F$67,FALSE)="Supervisor",0,IF(F$65=0,0,IF(VLOOKUP($T85,Events!$A$11:$R$143,F$67,FALSE)="",0,F$65*VLOOKUP($T85,Events!$A$11:$R$143,F$67,FALSE)/60/37.5/52)))</f>
        <v>#N/A</v>
      </c>
      <c r="AE85" s="463" t="e">
        <f>IF(VLOOKUP($AR85,Events!$A$11:$R$143,G$67,FALSE)="Supervisor",0,IF(G$65=0,0,IF(VLOOKUP($T85,Events!$A$11:$R$143,G$67,FALSE)="",0,G$65*VLOOKUP($T85,Events!$A$11:$R$143,G$67,FALSE)/60/37.5/52)))</f>
        <v>#N/A</v>
      </c>
      <c r="AF85" s="463" t="e">
        <f>IF(VLOOKUP($AR85,Events!$A$11:$R$143,H$67,FALSE)="Supervisor",0,IF(H$65=0,0,IF(VLOOKUP($T85,Events!$A$11:$R$143,H$67,FALSE)="",0,H$65*VLOOKUP($T85,Events!$A$11:$R$143,H$67,FALSE)/60/37.5/52)))</f>
        <v>#N/A</v>
      </c>
      <c r="AG85" s="463" t="e">
        <f>IF(VLOOKUP($AR85,Events!$A$11:$R$143,I$67,FALSE)="Supervisor",0,IF(I$65=0,0,IF(VLOOKUP($T85,Events!$A$11:$R$143,I$67,FALSE)="",0,I$65*VLOOKUP($T85,Events!$A$11:$R$143,I$67,FALSE)/60/37.5/52)))</f>
        <v>#N/A</v>
      </c>
      <c r="AH85" s="463" t="e">
        <f>IF(VLOOKUP($AR85,Events!$A$11:$R$143,J$67,FALSE)="Supervisor",0,IF(J$65=0,0,IF(VLOOKUP($T85,Events!$A$11:$R$143,J$67,FALSE)="",0,J$65*VLOOKUP($T85,Events!$A$11:$R$143,J$67,FALSE)/60/37.5/52)))</f>
        <v>#N/A</v>
      </c>
      <c r="AI85" s="463" t="e">
        <f>IF(VLOOKUP($AR85,Events!$A$11:$R$143,K$67,FALSE)="Supervisor",0,IF(K$65=0,0,IF(VLOOKUP($T85,Events!$A$11:$R$143,K$67,FALSE)="",0,K$65*VLOOKUP($T85,Events!$A$11:$R$143,K$67,FALSE)/60/37.5/52)))</f>
        <v>#N/A</v>
      </c>
      <c r="AJ85" s="463" t="e">
        <f>IF(VLOOKUP($AR85,Events!$A$11:$R$143,L$67,FALSE)="Supervisor",0,IF(L$65=0,0,IF(VLOOKUP($T85,Events!$A$11:$R$143,L$67,FALSE)="",0,L$65*VLOOKUP($T85,Events!$A$11:$R$143,L$67,FALSE)/60/37.5/52)))</f>
        <v>#N/A</v>
      </c>
      <c r="AK85" s="463" t="e">
        <f>IF(VLOOKUP($AR85,Events!$A$11:$R$143,M$67,FALSE)="Supervisor",0,IF(M$65=0,0,IF(VLOOKUP($T85,Events!$A$11:$R$143,M$67,FALSE)="",0,M$65*VLOOKUP($T85,Events!$A$11:$R$143,M$67,FALSE)/60/37.5/52)))</f>
        <v>#N/A</v>
      </c>
      <c r="AL85" s="463" t="e">
        <f>IF(VLOOKUP($AR85,Events!$A$11:$R$143,N$67,FALSE)="Supervisor",0,IF(N$65=0,0,IF(VLOOKUP($T85,Events!$A$11:$R$143,N$67,FALSE)="",0,N$65*VLOOKUP($T85,Events!$A$11:$R$143,N$67,FALSE)/60/37.5/52)))</f>
        <v>#N/A</v>
      </c>
      <c r="AM85" s="463" t="e">
        <f>IF(VLOOKUP($AR85,Events!$A$11:$R$143,O$67,FALSE)="Supervisor",0,IF(O$65=0,0,IF(VLOOKUP($T85,Events!$A$11:$R$143,O$67,FALSE)="",0,O$65*VLOOKUP($T85,Events!$A$11:$R$143,O$67,FALSE)/60/37.5/52)))</f>
        <v>#N/A</v>
      </c>
      <c r="AN85" s="463" t="e">
        <f>IF(VLOOKUP($AR85,Events!$A$11:$R$143,P$67,FALSE)="Supervisor",0,IF(P$65=0,0,IF(VLOOKUP($T85,Events!$A$11:$R$143,P$67,FALSE)="",0,P$65*VLOOKUP($T85,Events!$A$11:$R$143,P$67,FALSE)/60/37.5/52)))</f>
        <v>#N/A</v>
      </c>
      <c r="AO85" s="463" t="e">
        <f>IF(VLOOKUP($AR85,Events!$A$11:$R$143,Q$67,FALSE)="Supervisor",0,IF(Q$65=0,0,IF(VLOOKUP($T85,Events!$A$11:$R$143,Q$67,FALSE)="",0,Q$65*VLOOKUP($T85,Events!$A$11:$R$143,Q$67,FALSE)/60/37.5/52)))</f>
        <v>#N/A</v>
      </c>
      <c r="AP85" s="463" t="e">
        <f>IF(VLOOKUP($AR85,Events!$A$11:$R$143,R$67,FALSE)="Supervisor",0,IF(R$65=0,0,IF(VLOOKUP($T85,Events!$A$11:$R$143,R$67,FALSE)="",0,R$65*VLOOKUP($T85,Events!$A$11:$R$143,R$67,FALSE)/60/37.5/52)))</f>
        <v>#N/A</v>
      </c>
      <c r="AQ85" s="463" t="e">
        <f>IF(VLOOKUP($AR85,Events!$A$11:$R$143,S$67,FALSE)="Supervisor",0,IF(S$65=0,0,IF(VLOOKUP($T85,Events!$A$11:$R$143,S$67,FALSE)="",0,S$65*VLOOKUP($T85,Events!$A$11:$R$143,S$67,FALSE)/60/37.5/52)))</f>
        <v>#N/A</v>
      </c>
      <c r="AR85" s="451" t="s">
        <v>341</v>
      </c>
      <c r="AS85" s="450" t="e">
        <f t="shared" si="46"/>
        <v>#N/A</v>
      </c>
    </row>
    <row r="86" spans="1:45" x14ac:dyDescent="0.3">
      <c r="U86" s="320"/>
      <c r="V86" s="313"/>
      <c r="W86" s="25"/>
      <c r="X86" s="307"/>
      <c r="Y86" s="25"/>
      <c r="AA86" s="1"/>
      <c r="AB86" s="1"/>
      <c r="AC86" s="1"/>
      <c r="AD86" s="1"/>
      <c r="AE86" s="1"/>
      <c r="AF86" s="1"/>
      <c r="AG86" s="1"/>
      <c r="AH86" s="1"/>
      <c r="AI86" s="1"/>
    </row>
    <row r="87" spans="1:45" ht="27.6" customHeight="1" x14ac:dyDescent="0.35">
      <c r="A87" s="367">
        <f>MAX($A$40:A86)+1</f>
        <v>4</v>
      </c>
      <c r="B87" s="288" t="str">
        <f>_xlfn.CONCAT("Table ",A87)</f>
        <v>Table 4</v>
      </c>
      <c r="C87" s="1"/>
      <c r="D87" s="188" t="str">
        <f>'Time by staff type'!E$3</f>
        <v>staff type 1</v>
      </c>
      <c r="E87" s="188" t="str">
        <f>'Time by staff type'!F$3</f>
        <v>staff type 2</v>
      </c>
      <c r="F87" s="188" t="str">
        <f>'Time by staff type'!G$3</f>
        <v>staff type 3</v>
      </c>
      <c r="G87" s="188" t="str">
        <f>'Time by staff type'!H$3</f>
        <v>staff type 4</v>
      </c>
      <c r="H87" s="188" t="str">
        <f>'Time by staff type'!I$3</f>
        <v>staff type 5</v>
      </c>
      <c r="I87" s="188" t="str">
        <f>'Time by staff type'!J$3</f>
        <v>staff type 6</v>
      </c>
      <c r="J87" s="188" t="str">
        <f>'Time by staff type'!K$3</f>
        <v>staff type 7</v>
      </c>
      <c r="K87" s="188" t="str">
        <f>'Time by staff type'!L$3</f>
        <v>staff type 8</v>
      </c>
      <c r="L87" s="188" t="str">
        <f>'Time by staff type'!M$3</f>
        <v>staff type 9</v>
      </c>
      <c r="M87" s="188" t="str">
        <f>'Time by staff type'!N$3</f>
        <v>staff type 10</v>
      </c>
      <c r="N87" s="188" t="str">
        <f>'Time by staff type'!O$3</f>
        <v>staff type 11</v>
      </c>
      <c r="O87" s="188" t="str">
        <f>'Time by staff type'!P$3</f>
        <v>staff type 12</v>
      </c>
      <c r="P87" s="188" t="str">
        <f>'Time by staff type'!Q$3</f>
        <v>staff type 13</v>
      </c>
      <c r="Q87" s="188" t="str">
        <f>'Time by staff type'!R$3</f>
        <v>staff type 14</v>
      </c>
      <c r="R87" s="188" t="str">
        <f>'Time by staff type'!S$3</f>
        <v>staff type 15</v>
      </c>
      <c r="S87" s="188" t="str">
        <f>'Time by staff type'!T$3</f>
        <v>staff type 16</v>
      </c>
      <c r="T87" s="188" t="s">
        <v>167</v>
      </c>
      <c r="U87" s="320"/>
      <c r="V87" s="314" t="str">
        <f>B87</f>
        <v>Table 4</v>
      </c>
      <c r="W87" s="25"/>
      <c r="X87" s="307"/>
      <c r="Y87" s="25"/>
      <c r="AA87" s="1"/>
      <c r="AB87" s="1"/>
      <c r="AC87" s="1"/>
      <c r="AD87" s="1"/>
      <c r="AE87" s="1"/>
      <c r="AF87" s="1"/>
      <c r="AG87" s="1"/>
      <c r="AH87" s="1"/>
      <c r="AI87" s="1"/>
    </row>
    <row r="88" spans="1:45" ht="14.4" customHeight="1" x14ac:dyDescent="0.3">
      <c r="B88" s="435"/>
      <c r="C88" s="441" t="s">
        <v>293</v>
      </c>
      <c r="D88" s="327">
        <f>D65+D85</f>
        <v>0</v>
      </c>
      <c r="E88" s="327">
        <f t="shared" ref="E88:S88" si="48">E65+E85</f>
        <v>0</v>
      </c>
      <c r="F88" s="327">
        <f t="shared" si="48"/>
        <v>0</v>
      </c>
      <c r="G88" s="327">
        <f t="shared" si="48"/>
        <v>0</v>
      </c>
      <c r="H88" s="327">
        <f t="shared" si="48"/>
        <v>0</v>
      </c>
      <c r="I88" s="327">
        <f t="shared" si="48"/>
        <v>0</v>
      </c>
      <c r="J88" s="327">
        <f t="shared" si="48"/>
        <v>0</v>
      </c>
      <c r="K88" s="327">
        <f t="shared" si="48"/>
        <v>0</v>
      </c>
      <c r="L88" s="327">
        <f t="shared" si="48"/>
        <v>0</v>
      </c>
      <c r="M88" s="327">
        <f t="shared" si="48"/>
        <v>0</v>
      </c>
      <c r="N88" s="327">
        <f t="shared" si="48"/>
        <v>0</v>
      </c>
      <c r="O88" s="327">
        <f t="shared" si="48"/>
        <v>0</v>
      </c>
      <c r="P88" s="327">
        <f t="shared" si="48"/>
        <v>0</v>
      </c>
      <c r="Q88" s="327">
        <f t="shared" si="48"/>
        <v>0</v>
      </c>
      <c r="R88" s="327">
        <f t="shared" si="48"/>
        <v>0</v>
      </c>
      <c r="S88" s="327">
        <f t="shared" si="48"/>
        <v>0</v>
      </c>
      <c r="T88" s="34">
        <f>SUM(D88:S88)</f>
        <v>0</v>
      </c>
      <c r="U88" s="313"/>
      <c r="V88" s="313"/>
      <c r="X88" s="307"/>
    </row>
    <row r="89" spans="1:45" x14ac:dyDescent="0.3">
      <c r="U89" s="320"/>
      <c r="V89" s="313"/>
      <c r="W89" s="25"/>
      <c r="X89" s="307"/>
      <c r="Y89" s="25"/>
      <c r="AA89" s="1"/>
      <c r="AB89" s="1"/>
      <c r="AC89" s="1"/>
      <c r="AD89" s="1"/>
      <c r="AE89" s="1"/>
      <c r="AF89" s="1"/>
      <c r="AG89" s="1"/>
      <c r="AH89" s="1"/>
      <c r="AI89" s="1"/>
    </row>
    <row r="90" spans="1:45" x14ac:dyDescent="0.3">
      <c r="U90" s="320"/>
      <c r="V90" s="313"/>
      <c r="W90" s="25"/>
      <c r="X90" s="307"/>
      <c r="Y90" s="25"/>
      <c r="AA90" s="1"/>
      <c r="AB90" s="1"/>
      <c r="AC90" s="1"/>
      <c r="AD90" s="1"/>
      <c r="AE90" s="1"/>
      <c r="AF90" s="1"/>
      <c r="AG90" s="1"/>
      <c r="AH90" s="1"/>
      <c r="AI90" s="1"/>
    </row>
    <row r="91" spans="1:45" ht="27.6" customHeight="1" x14ac:dyDescent="0.35">
      <c r="A91" s="367">
        <f>MAX($A$40:A90)+1</f>
        <v>5</v>
      </c>
      <c r="B91" s="288" t="str">
        <f>_xlfn.CONCAT("Table ",A91)</f>
        <v>Table 5</v>
      </c>
      <c r="C91" s="1"/>
      <c r="D91" s="188" t="str">
        <f>'Time by staff type'!E$3</f>
        <v>staff type 1</v>
      </c>
      <c r="E91" s="188" t="str">
        <f>'Time by staff type'!F$3</f>
        <v>staff type 2</v>
      </c>
      <c r="F91" s="188" t="str">
        <f>'Time by staff type'!G$3</f>
        <v>staff type 3</v>
      </c>
      <c r="G91" s="188" t="str">
        <f>'Time by staff type'!H$3</f>
        <v>staff type 4</v>
      </c>
      <c r="H91" s="188" t="str">
        <f>'Time by staff type'!I$3</f>
        <v>staff type 5</v>
      </c>
      <c r="I91" s="188" t="str">
        <f>'Time by staff type'!J$3</f>
        <v>staff type 6</v>
      </c>
      <c r="J91" s="188" t="str">
        <f>'Time by staff type'!K$3</f>
        <v>staff type 7</v>
      </c>
      <c r="K91" s="188" t="str">
        <f>'Time by staff type'!L$3</f>
        <v>staff type 8</v>
      </c>
      <c r="L91" s="188" t="str">
        <f>'Time by staff type'!M$3</f>
        <v>staff type 9</v>
      </c>
      <c r="M91" s="188" t="str">
        <f>'Time by staff type'!N$3</f>
        <v>staff type 10</v>
      </c>
      <c r="N91" s="188" t="str">
        <f>'Time by staff type'!O$3</f>
        <v>staff type 11</v>
      </c>
      <c r="O91" s="188" t="str">
        <f>'Time by staff type'!P$3</f>
        <v>staff type 12</v>
      </c>
      <c r="P91" s="188" t="str">
        <f>'Time by staff type'!Q$3</f>
        <v>staff type 13</v>
      </c>
      <c r="Q91" s="188" t="str">
        <f>'Time by staff type'!R$3</f>
        <v>staff type 14</v>
      </c>
      <c r="R91" s="188" t="str">
        <f>'Time by staff type'!S$3</f>
        <v>staff type 15</v>
      </c>
      <c r="S91" s="188" t="str">
        <f>'Time by staff type'!T$3</f>
        <v>staff type 16</v>
      </c>
      <c r="T91" s="188" t="s">
        <v>167</v>
      </c>
      <c r="U91" s="320"/>
      <c r="V91" s="314" t="str">
        <f>B91</f>
        <v>Table 5</v>
      </c>
      <c r="W91" s="25"/>
      <c r="X91" s="307"/>
      <c r="Y91" s="25"/>
      <c r="AA91" s="1"/>
      <c r="AB91" s="1"/>
      <c r="AC91" s="1"/>
      <c r="AD91" s="1"/>
      <c r="AE91" s="1"/>
      <c r="AF91" s="1"/>
      <c r="AG91" s="1"/>
      <c r="AH91" s="1"/>
      <c r="AI91" s="1"/>
    </row>
    <row r="92" spans="1:45" ht="14.4" customHeight="1" x14ac:dyDescent="0.3">
      <c r="C92" s="346" t="s">
        <v>246</v>
      </c>
      <c r="D92" s="327">
        <f>'Staffing Variables'!D33</f>
        <v>0</v>
      </c>
      <c r="E92" s="327">
        <f>'Staffing Variables'!E33</f>
        <v>0</v>
      </c>
      <c r="F92" s="327">
        <f>'Staffing Variables'!F33</f>
        <v>0</v>
      </c>
      <c r="G92" s="327">
        <f>'Staffing Variables'!G33</f>
        <v>0</v>
      </c>
      <c r="H92" s="327">
        <f>'Staffing Variables'!H33</f>
        <v>0</v>
      </c>
      <c r="I92" s="327">
        <f>'Staffing Variables'!I33</f>
        <v>0</v>
      </c>
      <c r="J92" s="327">
        <f>'Staffing Variables'!J33</f>
        <v>0</v>
      </c>
      <c r="K92" s="327">
        <f>'Staffing Variables'!K33</f>
        <v>0</v>
      </c>
      <c r="L92" s="327">
        <f>'Staffing Variables'!L33</f>
        <v>0</v>
      </c>
      <c r="M92" s="327">
        <f>'Staffing Variables'!M33</f>
        <v>0</v>
      </c>
      <c r="N92" s="327">
        <f>'Staffing Variables'!N33</f>
        <v>0</v>
      </c>
      <c r="O92" s="327">
        <f>'Staffing Variables'!O33</f>
        <v>0</v>
      </c>
      <c r="P92" s="327">
        <f>'Staffing Variables'!P33</f>
        <v>0</v>
      </c>
      <c r="Q92" s="327">
        <f>'Staffing Variables'!Q33</f>
        <v>0</v>
      </c>
      <c r="R92" s="327">
        <f>'Staffing Variables'!R33</f>
        <v>0</v>
      </c>
      <c r="S92" s="327">
        <f>'Staffing Variables'!S33</f>
        <v>0</v>
      </c>
      <c r="T92" s="34">
        <f>SUM(D92:S92)</f>
        <v>0</v>
      </c>
      <c r="U92" s="313"/>
      <c r="V92" s="313"/>
      <c r="X92" s="307"/>
    </row>
    <row r="93" spans="1:45" x14ac:dyDescent="0.3">
      <c r="B93" s="178"/>
      <c r="C93" s="259" t="s">
        <v>201</v>
      </c>
      <c r="D93" s="34">
        <f>D88-D92</f>
        <v>0</v>
      </c>
      <c r="E93" s="34">
        <f t="shared" ref="E93:S93" si="49">E88-E92</f>
        <v>0</v>
      </c>
      <c r="F93" s="34">
        <f t="shared" si="49"/>
        <v>0</v>
      </c>
      <c r="G93" s="34">
        <f t="shared" si="49"/>
        <v>0</v>
      </c>
      <c r="H93" s="34">
        <f t="shared" si="49"/>
        <v>0</v>
      </c>
      <c r="I93" s="34">
        <f t="shared" si="49"/>
        <v>0</v>
      </c>
      <c r="J93" s="34">
        <f t="shared" si="49"/>
        <v>0</v>
      </c>
      <c r="K93" s="34">
        <f t="shared" si="49"/>
        <v>0</v>
      </c>
      <c r="L93" s="34">
        <f t="shared" si="49"/>
        <v>0</v>
      </c>
      <c r="M93" s="34">
        <f t="shared" si="49"/>
        <v>0</v>
      </c>
      <c r="N93" s="34">
        <f t="shared" si="49"/>
        <v>0</v>
      </c>
      <c r="O93" s="34">
        <f t="shared" si="49"/>
        <v>0</v>
      </c>
      <c r="P93" s="34">
        <f t="shared" si="49"/>
        <v>0</v>
      </c>
      <c r="Q93" s="34">
        <f t="shared" si="49"/>
        <v>0</v>
      </c>
      <c r="R93" s="34">
        <f t="shared" si="49"/>
        <v>0</v>
      </c>
      <c r="S93" s="34">
        <f t="shared" si="49"/>
        <v>0</v>
      </c>
      <c r="T93" s="34">
        <f>SUM(D93:S93)</f>
        <v>0</v>
      </c>
      <c r="U93" s="313"/>
      <c r="V93" s="313"/>
      <c r="X93" s="307"/>
    </row>
    <row r="94" spans="1:45" x14ac:dyDescent="0.3">
      <c r="B94" s="189" t="s">
        <v>202</v>
      </c>
      <c r="C94" s="1"/>
      <c r="D94" s="1"/>
      <c r="E94" s="1"/>
      <c r="F94" s="1"/>
      <c r="G94" s="1"/>
      <c r="H94" s="1"/>
      <c r="I94" s="1"/>
      <c r="J94" s="1"/>
      <c r="K94" s="1"/>
      <c r="L94" s="1"/>
      <c r="M94" s="1"/>
      <c r="N94" s="1"/>
      <c r="O94" s="1"/>
      <c r="P94" s="1"/>
      <c r="Q94" s="1"/>
      <c r="R94" s="1"/>
      <c r="S94" s="1"/>
      <c r="T94" s="1"/>
      <c r="U94" s="313"/>
      <c r="V94" s="313"/>
      <c r="X94" s="307"/>
    </row>
    <row r="95" spans="1:45" x14ac:dyDescent="0.3">
      <c r="B95" s="189" t="s">
        <v>203</v>
      </c>
      <c r="C95" s="1"/>
      <c r="D95" s="1"/>
      <c r="E95" s="1"/>
      <c r="F95" s="1"/>
      <c r="G95" s="1"/>
      <c r="H95" s="1"/>
      <c r="I95" s="1"/>
      <c r="J95" s="1"/>
      <c r="K95" s="1"/>
      <c r="L95" s="1"/>
      <c r="M95" s="1"/>
      <c r="N95" s="1"/>
      <c r="O95" s="1"/>
      <c r="P95" s="1"/>
      <c r="Q95" s="1"/>
      <c r="R95" s="1"/>
      <c r="S95" s="1"/>
      <c r="T95" s="1"/>
      <c r="U95" s="313"/>
      <c r="V95" s="313"/>
      <c r="X95" s="307"/>
    </row>
    <row r="96" spans="1:45" x14ac:dyDescent="0.3">
      <c r="B96" s="189" t="s">
        <v>249</v>
      </c>
      <c r="C96" s="1"/>
      <c r="D96" s="1"/>
      <c r="E96" s="1"/>
      <c r="F96" s="1"/>
      <c r="G96" s="1"/>
      <c r="H96" s="1"/>
      <c r="I96" s="1"/>
      <c r="J96" s="1"/>
      <c r="K96" s="1"/>
      <c r="L96" s="1"/>
      <c r="M96" s="1"/>
      <c r="N96" s="1"/>
      <c r="O96" s="1"/>
      <c r="P96" s="1"/>
      <c r="Q96" s="1"/>
      <c r="R96" s="1"/>
      <c r="S96" s="1"/>
      <c r="T96" s="1"/>
      <c r="U96" s="313"/>
      <c r="V96" s="313"/>
      <c r="X96" s="307"/>
    </row>
    <row r="97" spans="1:35" x14ac:dyDescent="0.3">
      <c r="U97" s="320"/>
      <c r="V97" s="313"/>
      <c r="W97" s="25"/>
      <c r="X97" s="307"/>
      <c r="Y97" s="25"/>
      <c r="AA97" s="1"/>
      <c r="AB97" s="1"/>
      <c r="AC97" s="1"/>
      <c r="AD97" s="1"/>
      <c r="AE97" s="1"/>
      <c r="AF97" s="1"/>
      <c r="AG97" s="1"/>
      <c r="AH97" s="1"/>
      <c r="AI97" s="1"/>
    </row>
    <row r="98" spans="1:35" ht="27.6" x14ac:dyDescent="0.35">
      <c r="A98" s="367">
        <f>MAX($A$40:A97)+1</f>
        <v>6</v>
      </c>
      <c r="B98" s="288" t="str">
        <f>_xlfn.CONCAT("Table ",A98)</f>
        <v>Table 6</v>
      </c>
      <c r="C98" s="1"/>
      <c r="D98" s="188" t="str">
        <f>'Time by staff type'!E$3</f>
        <v>staff type 1</v>
      </c>
      <c r="E98" s="188" t="str">
        <f>'Time by staff type'!F$3</f>
        <v>staff type 2</v>
      </c>
      <c r="F98" s="188" t="str">
        <f>'Time by staff type'!G$3</f>
        <v>staff type 3</v>
      </c>
      <c r="G98" s="188" t="str">
        <f>'Time by staff type'!H$3</f>
        <v>staff type 4</v>
      </c>
      <c r="H98" s="188" t="str">
        <f>'Time by staff type'!I$3</f>
        <v>staff type 5</v>
      </c>
      <c r="I98" s="188" t="str">
        <f>'Time by staff type'!J$3</f>
        <v>staff type 6</v>
      </c>
      <c r="J98" s="188" t="str">
        <f>'Time by staff type'!K$3</f>
        <v>staff type 7</v>
      </c>
      <c r="K98" s="188" t="str">
        <f>'Time by staff type'!L$3</f>
        <v>staff type 8</v>
      </c>
      <c r="L98" s="188" t="str">
        <f>'Time by staff type'!M$3</f>
        <v>staff type 9</v>
      </c>
      <c r="M98" s="188" t="str">
        <f>'Time by staff type'!N$3</f>
        <v>staff type 10</v>
      </c>
      <c r="N98" s="188" t="str">
        <f>'Time by staff type'!O$3</f>
        <v>staff type 11</v>
      </c>
      <c r="O98" s="188" t="str">
        <f>'Time by staff type'!P$3</f>
        <v>staff type 12</v>
      </c>
      <c r="P98" s="188" t="str">
        <f>'Time by staff type'!Q$3</f>
        <v>staff type 13</v>
      </c>
      <c r="Q98" s="188" t="str">
        <f>'Time by staff type'!R$3</f>
        <v>staff type 14</v>
      </c>
      <c r="R98" s="188" t="str">
        <f>'Time by staff type'!S$3</f>
        <v>staff type 15</v>
      </c>
      <c r="S98" s="188" t="str">
        <f>'Time by staff type'!T$3</f>
        <v>staff type 16</v>
      </c>
      <c r="T98" s="188" t="s">
        <v>167</v>
      </c>
      <c r="U98" s="313"/>
      <c r="V98" s="314" t="str">
        <f>B98</f>
        <v>Table 6</v>
      </c>
      <c r="X98" s="501"/>
    </row>
    <row r="99" spans="1:35" x14ac:dyDescent="0.3">
      <c r="C99" s="204" t="s">
        <v>222</v>
      </c>
      <c r="D99" s="326"/>
      <c r="E99" s="326"/>
      <c r="F99" s="326"/>
      <c r="G99" s="326"/>
      <c r="H99" s="326"/>
      <c r="I99" s="326"/>
      <c r="J99" s="326"/>
      <c r="K99" s="326"/>
      <c r="L99" s="326"/>
      <c r="M99" s="326"/>
      <c r="N99" s="326"/>
      <c r="O99" s="326"/>
      <c r="P99" s="326"/>
      <c r="Q99" s="326"/>
      <c r="R99" s="326"/>
      <c r="S99" s="326"/>
      <c r="T99" s="297"/>
      <c r="U99" s="313"/>
      <c r="V99" s="501" t="s">
        <v>227</v>
      </c>
      <c r="X99" s="501"/>
    </row>
    <row r="100" spans="1:35" x14ac:dyDescent="0.3">
      <c r="B100" s="178"/>
      <c r="C100" s="259" t="s">
        <v>219</v>
      </c>
      <c r="D100" s="296">
        <f t="shared" ref="D100:S100" si="50">D99*D93</f>
        <v>0</v>
      </c>
      <c r="E100" s="296">
        <f t="shared" si="50"/>
        <v>0</v>
      </c>
      <c r="F100" s="296">
        <f t="shared" si="50"/>
        <v>0</v>
      </c>
      <c r="G100" s="296">
        <f t="shared" si="50"/>
        <v>0</v>
      </c>
      <c r="H100" s="296">
        <f t="shared" si="50"/>
        <v>0</v>
      </c>
      <c r="I100" s="296">
        <f t="shared" si="50"/>
        <v>0</v>
      </c>
      <c r="J100" s="296">
        <f t="shared" si="50"/>
        <v>0</v>
      </c>
      <c r="K100" s="296">
        <f t="shared" si="50"/>
        <v>0</v>
      </c>
      <c r="L100" s="296">
        <f t="shared" si="50"/>
        <v>0</v>
      </c>
      <c r="M100" s="296">
        <f t="shared" si="50"/>
        <v>0</v>
      </c>
      <c r="N100" s="296">
        <f t="shared" si="50"/>
        <v>0</v>
      </c>
      <c r="O100" s="296">
        <f t="shared" si="50"/>
        <v>0</v>
      </c>
      <c r="P100" s="296">
        <f t="shared" si="50"/>
        <v>0</v>
      </c>
      <c r="Q100" s="296">
        <f t="shared" si="50"/>
        <v>0</v>
      </c>
      <c r="R100" s="296">
        <f t="shared" si="50"/>
        <v>0</v>
      </c>
      <c r="S100" s="296">
        <f t="shared" si="50"/>
        <v>0</v>
      </c>
      <c r="T100" s="296">
        <f>SUM(D100:S100)</f>
        <v>0</v>
      </c>
      <c r="U100" s="313"/>
      <c r="V100" s="501"/>
      <c r="X100" s="501"/>
    </row>
    <row r="101" spans="1:35" x14ac:dyDescent="0.3">
      <c r="B101" s="219"/>
      <c r="U101" s="313"/>
      <c r="V101"/>
    </row>
    <row r="102" spans="1:35" x14ac:dyDescent="0.3">
      <c r="B102" s="189" t="s">
        <v>220</v>
      </c>
      <c r="U102" s="313"/>
      <c r="V102"/>
    </row>
    <row r="103" spans="1:35" x14ac:dyDescent="0.3">
      <c r="B103" s="189" t="s">
        <v>221</v>
      </c>
      <c r="U103" s="313"/>
      <c r="V103"/>
    </row>
    <row r="104" spans="1:35" x14ac:dyDescent="0.3">
      <c r="B104" s="219"/>
      <c r="U104" s="313"/>
      <c r="V104"/>
    </row>
    <row r="105" spans="1:35" ht="14.4" customHeight="1" x14ac:dyDescent="0.3">
      <c r="B105" s="516" t="s">
        <v>250</v>
      </c>
      <c r="C105" s="516"/>
      <c r="D105" s="516"/>
      <c r="E105" s="516"/>
      <c r="F105" s="516"/>
      <c r="G105" s="516"/>
      <c r="H105" s="516"/>
      <c r="I105" s="516"/>
      <c r="J105" s="516"/>
      <c r="K105" s="516"/>
      <c r="L105" s="516"/>
      <c r="M105" s="516"/>
      <c r="N105" s="516"/>
      <c r="O105" s="516"/>
      <c r="P105" s="516"/>
      <c r="Q105" s="516"/>
      <c r="R105" s="516"/>
      <c r="S105" s="516"/>
      <c r="T105" s="516"/>
      <c r="U105" s="313"/>
      <c r="V105" s="313"/>
    </row>
    <row r="106" spans="1:35" x14ac:dyDescent="0.3">
      <c r="B106" s="516"/>
      <c r="C106" s="516"/>
      <c r="D106" s="516"/>
      <c r="E106" s="516"/>
      <c r="F106" s="516"/>
      <c r="G106" s="516"/>
      <c r="H106" s="516"/>
      <c r="I106" s="516"/>
      <c r="J106" s="516"/>
      <c r="K106" s="516"/>
      <c r="L106" s="516"/>
      <c r="M106" s="516"/>
      <c r="N106" s="516"/>
      <c r="O106" s="516"/>
      <c r="P106" s="516"/>
      <c r="Q106" s="516"/>
      <c r="R106" s="516"/>
      <c r="S106" s="516"/>
      <c r="T106" s="516"/>
      <c r="U106" s="313"/>
      <c r="V106" s="313"/>
    </row>
    <row r="107" spans="1:35" x14ac:dyDescent="0.3">
      <c r="B107" s="516"/>
      <c r="C107" s="516"/>
      <c r="D107" s="516"/>
      <c r="E107" s="516"/>
      <c r="F107" s="516"/>
      <c r="G107" s="516"/>
      <c r="H107" s="516"/>
      <c r="I107" s="516"/>
      <c r="J107" s="516"/>
      <c r="K107" s="516"/>
      <c r="L107" s="516"/>
      <c r="M107" s="516"/>
      <c r="N107" s="516"/>
      <c r="O107" s="516"/>
      <c r="P107" s="516"/>
      <c r="Q107" s="516"/>
      <c r="R107" s="516"/>
      <c r="S107" s="516"/>
      <c r="T107" s="516"/>
      <c r="U107" s="313"/>
      <c r="V107" s="313"/>
    </row>
    <row r="108" spans="1:35" x14ac:dyDescent="0.3">
      <c r="B108" s="516"/>
      <c r="C108" s="516"/>
      <c r="D108" s="516"/>
      <c r="E108" s="516"/>
      <c r="F108" s="516"/>
      <c r="G108" s="516"/>
      <c r="H108" s="516"/>
      <c r="I108" s="516"/>
      <c r="J108" s="516"/>
      <c r="K108" s="516"/>
      <c r="L108" s="516"/>
      <c r="M108" s="516"/>
      <c r="N108" s="516"/>
      <c r="O108" s="516"/>
      <c r="P108" s="516"/>
      <c r="Q108" s="516"/>
      <c r="R108" s="516"/>
      <c r="S108" s="516"/>
      <c r="T108" s="516"/>
      <c r="U108" s="313"/>
      <c r="V108" s="313"/>
    </row>
    <row r="109" spans="1:35" x14ac:dyDescent="0.3">
      <c r="B109" s="516"/>
      <c r="C109" s="516"/>
      <c r="D109" s="516"/>
      <c r="E109" s="516"/>
      <c r="F109" s="516"/>
      <c r="G109" s="516"/>
      <c r="H109" s="516"/>
      <c r="I109" s="516"/>
      <c r="J109" s="516"/>
      <c r="K109" s="516"/>
      <c r="L109" s="516"/>
      <c r="M109" s="516"/>
      <c r="N109" s="516"/>
      <c r="O109" s="516"/>
      <c r="P109" s="516"/>
      <c r="Q109" s="516"/>
      <c r="R109" s="516"/>
      <c r="S109" s="516"/>
      <c r="T109" s="516"/>
      <c r="U109" s="313"/>
      <c r="V109" s="313"/>
    </row>
    <row r="110" spans="1:35" x14ac:dyDescent="0.3">
      <c r="B110" s="516"/>
      <c r="C110" s="516"/>
      <c r="D110" s="516"/>
      <c r="E110" s="516"/>
      <c r="F110" s="516"/>
      <c r="G110" s="516"/>
      <c r="H110" s="516"/>
      <c r="I110" s="516"/>
      <c r="J110" s="516"/>
      <c r="K110" s="516"/>
      <c r="L110" s="516"/>
      <c r="M110" s="516"/>
      <c r="N110" s="516"/>
      <c r="O110" s="516"/>
      <c r="P110" s="516"/>
      <c r="Q110" s="516"/>
      <c r="R110" s="516"/>
      <c r="S110" s="516"/>
      <c r="T110" s="516"/>
      <c r="U110" s="313"/>
      <c r="V110" s="313"/>
    </row>
    <row r="111" spans="1:35" x14ac:dyDescent="0.3">
      <c r="B111" s="516"/>
      <c r="C111" s="516"/>
      <c r="D111" s="516"/>
      <c r="E111" s="516"/>
      <c r="F111" s="516"/>
      <c r="G111" s="516"/>
      <c r="H111" s="516"/>
      <c r="I111" s="516"/>
      <c r="J111" s="516"/>
      <c r="K111" s="516"/>
      <c r="L111" s="516"/>
      <c r="M111" s="516"/>
      <c r="N111" s="516"/>
      <c r="O111" s="516"/>
      <c r="P111" s="516"/>
      <c r="Q111" s="516"/>
      <c r="R111" s="516"/>
      <c r="S111" s="516"/>
      <c r="T111" s="516"/>
      <c r="U111" s="313"/>
      <c r="V111" s="313"/>
    </row>
    <row r="112" spans="1:35" x14ac:dyDescent="0.3">
      <c r="B112" s="516"/>
      <c r="C112" s="516"/>
      <c r="D112" s="516"/>
      <c r="E112" s="516"/>
      <c r="F112" s="516"/>
      <c r="G112" s="516"/>
      <c r="H112" s="516"/>
      <c r="I112" s="516"/>
      <c r="J112" s="516"/>
      <c r="K112" s="516"/>
      <c r="L112" s="516"/>
      <c r="M112" s="516"/>
      <c r="N112" s="516"/>
      <c r="O112" s="516"/>
      <c r="P112" s="516"/>
      <c r="Q112" s="516"/>
      <c r="R112" s="516"/>
      <c r="S112" s="516"/>
      <c r="T112" s="516"/>
      <c r="U112" s="313"/>
      <c r="V112" s="313"/>
    </row>
    <row r="113" spans="1:24" x14ac:dyDescent="0.3">
      <c r="B113" s="516"/>
      <c r="C113" s="516"/>
      <c r="D113" s="516"/>
      <c r="E113" s="516"/>
      <c r="F113" s="516"/>
      <c r="G113" s="516"/>
      <c r="H113" s="516"/>
      <c r="I113" s="516"/>
      <c r="J113" s="516"/>
      <c r="K113" s="516"/>
      <c r="L113" s="516"/>
      <c r="M113" s="516"/>
      <c r="N113" s="516"/>
      <c r="O113" s="516"/>
      <c r="P113" s="516"/>
      <c r="Q113" s="516"/>
      <c r="R113" s="516"/>
      <c r="S113" s="516"/>
      <c r="T113" s="516"/>
      <c r="U113" s="313"/>
      <c r="V113" s="313"/>
    </row>
    <row r="114" spans="1:24" x14ac:dyDescent="0.3">
      <c r="B114" s="516"/>
      <c r="C114" s="516"/>
      <c r="D114" s="516"/>
      <c r="E114" s="516"/>
      <c r="F114" s="516"/>
      <c r="G114" s="516"/>
      <c r="H114" s="516"/>
      <c r="I114" s="516"/>
      <c r="J114" s="516"/>
      <c r="K114" s="516"/>
      <c r="L114" s="516"/>
      <c r="M114" s="516"/>
      <c r="N114" s="516"/>
      <c r="O114" s="516"/>
      <c r="P114" s="516"/>
      <c r="Q114" s="516"/>
      <c r="R114" s="516"/>
      <c r="S114" s="516"/>
      <c r="T114" s="516"/>
      <c r="U114" s="313"/>
      <c r="V114" s="313"/>
    </row>
    <row r="115" spans="1:24" x14ac:dyDescent="0.3">
      <c r="B115" s="516"/>
      <c r="C115" s="516"/>
      <c r="D115" s="516"/>
      <c r="E115" s="516"/>
      <c r="F115" s="516"/>
      <c r="G115" s="516"/>
      <c r="H115" s="516"/>
      <c r="I115" s="516"/>
      <c r="J115" s="516"/>
      <c r="K115" s="516"/>
      <c r="L115" s="516"/>
      <c r="M115" s="516"/>
      <c r="N115" s="516"/>
      <c r="O115" s="516"/>
      <c r="P115" s="516"/>
      <c r="Q115" s="516"/>
      <c r="R115" s="516"/>
      <c r="S115" s="516"/>
      <c r="T115" s="516"/>
      <c r="U115" s="313"/>
      <c r="V115" s="313"/>
    </row>
    <row r="116" spans="1:24" x14ac:dyDescent="0.3">
      <c r="B116" s="516"/>
      <c r="C116" s="516"/>
      <c r="D116" s="516"/>
      <c r="E116" s="516"/>
      <c r="F116" s="516"/>
      <c r="G116" s="516"/>
      <c r="H116" s="516"/>
      <c r="I116" s="516"/>
      <c r="J116" s="516"/>
      <c r="K116" s="516"/>
      <c r="L116" s="516"/>
      <c r="M116" s="516"/>
      <c r="N116" s="516"/>
      <c r="O116" s="516"/>
      <c r="P116" s="516"/>
      <c r="Q116" s="516"/>
      <c r="R116" s="516"/>
      <c r="S116" s="516"/>
      <c r="T116" s="516"/>
      <c r="U116" s="313"/>
      <c r="V116" s="313"/>
    </row>
    <row r="117" spans="1:24" x14ac:dyDescent="0.3">
      <c r="B117" s="516"/>
      <c r="C117" s="516"/>
      <c r="D117" s="516"/>
      <c r="E117" s="516"/>
      <c r="F117" s="516"/>
      <c r="G117" s="516"/>
      <c r="H117" s="516"/>
      <c r="I117" s="516"/>
      <c r="J117" s="516"/>
      <c r="K117" s="516"/>
      <c r="L117" s="516"/>
      <c r="M117" s="516"/>
      <c r="N117" s="516"/>
      <c r="O117" s="516"/>
      <c r="P117" s="516"/>
      <c r="Q117" s="516"/>
      <c r="R117" s="516"/>
      <c r="S117" s="516"/>
      <c r="T117" s="516"/>
      <c r="U117" s="313"/>
      <c r="V117" s="313"/>
    </row>
    <row r="118" spans="1:24" x14ac:dyDescent="0.3">
      <c r="B118" s="516"/>
      <c r="C118" s="516"/>
      <c r="D118" s="516"/>
      <c r="E118" s="516"/>
      <c r="F118" s="516"/>
      <c r="G118" s="516"/>
      <c r="H118" s="516"/>
      <c r="I118" s="516"/>
      <c r="J118" s="516"/>
      <c r="K118" s="516"/>
      <c r="L118" s="516"/>
      <c r="M118" s="516"/>
      <c r="N118" s="516"/>
      <c r="O118" s="516"/>
      <c r="P118" s="516"/>
      <c r="Q118" s="516"/>
      <c r="R118" s="516"/>
      <c r="S118" s="516"/>
      <c r="T118" s="516"/>
      <c r="U118" s="313"/>
      <c r="V118" s="313"/>
    </row>
    <row r="119" spans="1:24" x14ac:dyDescent="0.3">
      <c r="B119" s="516"/>
      <c r="C119" s="516"/>
      <c r="D119" s="516"/>
      <c r="E119" s="516"/>
      <c r="F119" s="516"/>
      <c r="G119" s="516"/>
      <c r="H119" s="516"/>
      <c r="I119" s="516"/>
      <c r="J119" s="516"/>
      <c r="K119" s="516"/>
      <c r="L119" s="516"/>
      <c r="M119" s="516"/>
      <c r="N119" s="516"/>
      <c r="O119" s="516"/>
      <c r="P119" s="516"/>
      <c r="Q119" s="516"/>
      <c r="R119" s="516"/>
      <c r="S119" s="516"/>
      <c r="T119" s="516"/>
      <c r="U119" s="313"/>
      <c r="V119" s="313"/>
    </row>
    <row r="120" spans="1:24" x14ac:dyDescent="0.3">
      <c r="B120" s="516"/>
      <c r="C120" s="516"/>
      <c r="D120" s="516"/>
      <c r="E120" s="516"/>
      <c r="F120" s="516"/>
      <c r="G120" s="516"/>
      <c r="H120" s="516"/>
      <c r="I120" s="516"/>
      <c r="J120" s="516"/>
      <c r="K120" s="516"/>
      <c r="L120" s="516"/>
      <c r="M120" s="516"/>
      <c r="N120" s="516"/>
      <c r="O120" s="516"/>
      <c r="P120" s="516"/>
      <c r="Q120" s="516"/>
      <c r="R120" s="516"/>
      <c r="S120" s="516"/>
      <c r="T120" s="516"/>
      <c r="U120" s="313"/>
      <c r="V120" s="313"/>
    </row>
    <row r="121" spans="1:24" x14ac:dyDescent="0.3">
      <c r="B121" s="516"/>
      <c r="C121" s="516"/>
      <c r="D121" s="516"/>
      <c r="E121" s="516"/>
      <c r="F121" s="516"/>
      <c r="G121" s="516"/>
      <c r="H121" s="516"/>
      <c r="I121" s="516"/>
      <c r="J121" s="516"/>
      <c r="K121" s="516"/>
      <c r="L121" s="516"/>
      <c r="M121" s="516"/>
      <c r="N121" s="516"/>
      <c r="O121" s="516"/>
      <c r="P121" s="516"/>
      <c r="Q121" s="516"/>
      <c r="R121" s="516"/>
      <c r="S121" s="516"/>
      <c r="T121" s="516"/>
      <c r="U121" s="313"/>
      <c r="V121" s="313"/>
    </row>
    <row r="122" spans="1:24" x14ac:dyDescent="0.3">
      <c r="B122" s="516"/>
      <c r="C122" s="516"/>
      <c r="D122" s="516"/>
      <c r="E122" s="516"/>
      <c r="F122" s="516"/>
      <c r="G122" s="516"/>
      <c r="H122" s="516"/>
      <c r="I122" s="516"/>
      <c r="J122" s="516"/>
      <c r="K122" s="516"/>
      <c r="L122" s="516"/>
      <c r="M122" s="516"/>
      <c r="N122" s="516"/>
      <c r="O122" s="516"/>
      <c r="P122" s="516"/>
      <c r="Q122" s="516"/>
      <c r="R122" s="516"/>
      <c r="S122" s="516"/>
      <c r="T122" s="516"/>
      <c r="U122" s="313"/>
      <c r="V122" s="313"/>
    </row>
    <row r="123" spans="1:24" ht="15" thickBot="1" x14ac:dyDescent="0.35">
      <c r="B123" s="219"/>
      <c r="U123" s="313"/>
      <c r="V123" s="308" t="str">
        <f>B124</f>
        <v>Table 7</v>
      </c>
    </row>
    <row r="124" spans="1:24" ht="28.8" x14ac:dyDescent="0.35">
      <c r="A124" s="367">
        <f>MAX($A$43:A123)+1</f>
        <v>7</v>
      </c>
      <c r="B124" s="288" t="str">
        <f>_xlfn.CONCAT("Table ",A124)</f>
        <v>Table 7</v>
      </c>
      <c r="C124" s="1"/>
      <c r="D124" s="188" t="str">
        <f>'Time by staff type'!E$3</f>
        <v>staff type 1</v>
      </c>
      <c r="E124" s="188" t="str">
        <f>'Time by staff type'!F$3</f>
        <v>staff type 2</v>
      </c>
      <c r="F124" s="188" t="str">
        <f>'Time by staff type'!G$3</f>
        <v>staff type 3</v>
      </c>
      <c r="G124" s="188" t="str">
        <f>'Time by staff type'!H$3</f>
        <v>staff type 4</v>
      </c>
      <c r="H124" s="188" t="str">
        <f>'Time by staff type'!I$3</f>
        <v>staff type 5</v>
      </c>
      <c r="I124" s="188" t="str">
        <f>'Time by staff type'!J$3</f>
        <v>staff type 6</v>
      </c>
      <c r="J124" s="188" t="str">
        <f>'Time by staff type'!K$3</f>
        <v>staff type 7</v>
      </c>
      <c r="K124" s="188" t="str">
        <f>'Time by staff type'!L$3</f>
        <v>staff type 8</v>
      </c>
      <c r="L124" s="188" t="str">
        <f>'Time by staff type'!M$3</f>
        <v>staff type 9</v>
      </c>
      <c r="M124" s="188" t="str">
        <f>'Time by staff type'!N$3</f>
        <v>staff type 10</v>
      </c>
      <c r="N124" s="188" t="str">
        <f>'Time by staff type'!O$3</f>
        <v>staff type 11</v>
      </c>
      <c r="O124" s="188" t="str">
        <f>'Time by staff type'!P$3</f>
        <v>staff type 12</v>
      </c>
      <c r="P124" s="188" t="str">
        <f>'Time by staff type'!Q$3</f>
        <v>staff type 13</v>
      </c>
      <c r="Q124" s="188" t="str">
        <f>'Time by staff type'!R$3</f>
        <v>staff type 14</v>
      </c>
      <c r="R124" s="188" t="str">
        <f>'Time by staff type'!S$3</f>
        <v>staff type 15</v>
      </c>
      <c r="S124" s="188" t="str">
        <f>'Time by staff type'!T$3</f>
        <v>staff type 16</v>
      </c>
      <c r="T124" s="261" t="s">
        <v>177</v>
      </c>
      <c r="U124" s="321" t="s">
        <v>178</v>
      </c>
      <c r="V124" s="293" t="s">
        <v>206</v>
      </c>
    </row>
    <row r="125" spans="1:24" ht="14.4" customHeight="1" x14ac:dyDescent="0.3">
      <c r="B125" s="175"/>
      <c r="C125" s="203" t="s">
        <v>159</v>
      </c>
      <c r="D125" s="205" t="str">
        <f>IFERROR(D92/D88,"")</f>
        <v/>
      </c>
      <c r="E125" s="205" t="str">
        <f t="shared" ref="D125:S125" si="51">IFERROR(E92/E65,"")</f>
        <v/>
      </c>
      <c r="F125" s="205" t="str">
        <f t="shared" si="51"/>
        <v/>
      </c>
      <c r="G125" s="205" t="str">
        <f t="shared" si="51"/>
        <v/>
      </c>
      <c r="H125" s="205" t="str">
        <f t="shared" si="51"/>
        <v/>
      </c>
      <c r="I125" s="205" t="str">
        <f t="shared" si="51"/>
        <v/>
      </c>
      <c r="J125" s="205" t="str">
        <f t="shared" si="51"/>
        <v/>
      </c>
      <c r="K125" s="205" t="str">
        <f t="shared" si="51"/>
        <v/>
      </c>
      <c r="L125" s="205" t="str">
        <f t="shared" si="51"/>
        <v/>
      </c>
      <c r="M125" s="205" t="str">
        <f t="shared" si="51"/>
        <v/>
      </c>
      <c r="N125" s="205" t="str">
        <f t="shared" si="51"/>
        <v/>
      </c>
      <c r="O125" s="205" t="str">
        <f t="shared" si="51"/>
        <v/>
      </c>
      <c r="P125" s="205" t="str">
        <f t="shared" si="51"/>
        <v/>
      </c>
      <c r="Q125" s="205" t="str">
        <f t="shared" si="51"/>
        <v/>
      </c>
      <c r="R125" s="205" t="str">
        <f t="shared" si="51"/>
        <v/>
      </c>
      <c r="S125" s="205" t="str">
        <f t="shared" si="51"/>
        <v/>
      </c>
      <c r="T125" s="262">
        <f>MIN(D125:S125)</f>
        <v>0</v>
      </c>
      <c r="U125" s="322" t="e">
        <f>T92/T65</f>
        <v>#DIV/0!</v>
      </c>
      <c r="V125" s="295" t="s">
        <v>205</v>
      </c>
    </row>
    <row r="126" spans="1:24" ht="15" thickBot="1" x14ac:dyDescent="0.35">
      <c r="B126" s="175"/>
      <c r="C126" s="1"/>
      <c r="D126" s="1"/>
      <c r="E126" s="1"/>
      <c r="F126" s="1"/>
      <c r="G126" s="1"/>
      <c r="H126" s="1"/>
      <c r="I126" s="1"/>
      <c r="J126" s="1"/>
      <c r="K126" s="1"/>
      <c r="L126" s="1"/>
      <c r="M126" s="1"/>
      <c r="N126" s="1"/>
      <c r="O126" s="1"/>
      <c r="P126" s="1"/>
      <c r="Q126" s="1"/>
      <c r="R126" s="1"/>
      <c r="S126" s="259" t="s">
        <v>204</v>
      </c>
      <c r="T126" s="263">
        <f>1-T125</f>
        <v>1</v>
      </c>
      <c r="U126" s="323" t="e">
        <f>1-U125</f>
        <v>#DIV/0!</v>
      </c>
      <c r="V126" s="295"/>
    </row>
    <row r="127" spans="1:24" x14ac:dyDescent="0.3">
      <c r="B127" s="175"/>
      <c r="C127" s="1"/>
      <c r="D127" s="1"/>
      <c r="E127" s="1"/>
      <c r="F127" s="1"/>
      <c r="G127" s="1"/>
      <c r="H127" s="1"/>
      <c r="I127" s="1"/>
      <c r="J127" s="1"/>
      <c r="K127" s="1"/>
      <c r="L127" s="1"/>
      <c r="M127" s="1"/>
      <c r="N127" s="1"/>
      <c r="O127" s="1"/>
      <c r="P127" s="1"/>
      <c r="Q127" s="1"/>
      <c r="R127" s="1"/>
      <c r="S127" s="1"/>
      <c r="T127" s="1"/>
      <c r="U127" s="313"/>
      <c r="V127" s="315"/>
    </row>
    <row r="128" spans="1:24" ht="21" x14ac:dyDescent="0.35">
      <c r="A128" s="367">
        <f>MAX($A$43:A127)+1</f>
        <v>8</v>
      </c>
      <c r="B128" s="288" t="str">
        <f>_xlfn.CONCAT("Table ",A128)</f>
        <v>Table 8</v>
      </c>
      <c r="C128" s="517" t="s">
        <v>158</v>
      </c>
      <c r="D128" s="518"/>
      <c r="E128" s="518"/>
      <c r="F128" s="518"/>
      <c r="G128" s="518"/>
      <c r="H128" s="518"/>
      <c r="I128" s="518"/>
      <c r="J128" s="518"/>
      <c r="K128" s="518"/>
      <c r="L128" s="518"/>
      <c r="M128" s="518"/>
      <c r="N128" s="518"/>
      <c r="O128" s="518"/>
      <c r="P128" s="518"/>
      <c r="Q128" s="518"/>
      <c r="R128" s="518"/>
      <c r="S128" s="519"/>
      <c r="U128" s="313"/>
      <c r="V128" s="308" t="str">
        <f>B128</f>
        <v>Table 8</v>
      </c>
      <c r="X128" s="308" t="s">
        <v>217</v>
      </c>
    </row>
    <row r="129" spans="2:24" ht="27.6" customHeight="1" x14ac:dyDescent="0.3">
      <c r="B129" s="188" t="s">
        <v>162</v>
      </c>
      <c r="C129" s="216" t="s">
        <v>163</v>
      </c>
      <c r="D129" s="188" t="str">
        <f>'Time by staff type'!E$3</f>
        <v>staff type 1</v>
      </c>
      <c r="E129" s="188" t="str">
        <f>'Time by staff type'!F$3</f>
        <v>staff type 2</v>
      </c>
      <c r="F129" s="188" t="str">
        <f>'Time by staff type'!G$3</f>
        <v>staff type 3</v>
      </c>
      <c r="G129" s="188" t="str">
        <f>'Time by staff type'!H$3</f>
        <v>staff type 4</v>
      </c>
      <c r="H129" s="188" t="str">
        <f>'Time by staff type'!I$3</f>
        <v>staff type 5</v>
      </c>
      <c r="I129" s="188" t="str">
        <f>'Time by staff type'!J$3</f>
        <v>staff type 6</v>
      </c>
      <c r="J129" s="188" t="str">
        <f>'Time by staff type'!K$3</f>
        <v>staff type 7</v>
      </c>
      <c r="K129" s="188" t="str">
        <f>'Time by staff type'!L$3</f>
        <v>staff type 8</v>
      </c>
      <c r="L129" s="188" t="str">
        <f>'Time by staff type'!M$3</f>
        <v>staff type 9</v>
      </c>
      <c r="M129" s="188" t="str">
        <f>'Time by staff type'!N$3</f>
        <v>staff type 10</v>
      </c>
      <c r="N129" s="188" t="str">
        <f>'Time by staff type'!O$3</f>
        <v>staff type 11</v>
      </c>
      <c r="O129" s="188" t="str">
        <f>'Time by staff type'!P$3</f>
        <v>staff type 12</v>
      </c>
      <c r="P129" s="188" t="str">
        <f>'Time by staff type'!Q$3</f>
        <v>staff type 13</v>
      </c>
      <c r="Q129" s="188" t="str">
        <f>'Time by staff type'!R$3</f>
        <v>staff type 14</v>
      </c>
      <c r="R129" s="188" t="str">
        <f>'Time by staff type'!S$3</f>
        <v>staff type 15</v>
      </c>
      <c r="S129" s="188" t="str">
        <f>'Time by staff type'!T$3</f>
        <v>staff type 16</v>
      </c>
      <c r="T129" s="240" t="s">
        <v>177</v>
      </c>
      <c r="U129" s="313"/>
      <c r="V129" s="501" t="s">
        <v>251</v>
      </c>
      <c r="X129" s="501" t="s">
        <v>252</v>
      </c>
    </row>
    <row r="130" spans="2:24" x14ac:dyDescent="0.3">
      <c r="B130" s="213" t="str">
        <f>B$19</f>
        <v>Module 1</v>
      </c>
      <c r="C130" s="206" t="str">
        <f t="shared" ref="C130:C149" si="52">IFERROR(C45*T130,"")</f>
        <v/>
      </c>
      <c r="D130" s="202" t="str">
        <f t="shared" ref="D130:S130" si="53">IF(D45&gt;0,D$125,"")</f>
        <v/>
      </c>
      <c r="E130" s="202" t="str">
        <f t="shared" si="53"/>
        <v/>
      </c>
      <c r="F130" s="202" t="str">
        <f t="shared" si="53"/>
        <v/>
      </c>
      <c r="G130" s="202" t="str">
        <f t="shared" si="53"/>
        <v/>
      </c>
      <c r="H130" s="202" t="str">
        <f t="shared" si="53"/>
        <v/>
      </c>
      <c r="I130" s="202" t="str">
        <f t="shared" si="53"/>
        <v/>
      </c>
      <c r="J130" s="202" t="str">
        <f t="shared" si="53"/>
        <v/>
      </c>
      <c r="K130" s="202" t="str">
        <f t="shared" si="53"/>
        <v/>
      </c>
      <c r="L130" s="202" t="str">
        <f t="shared" si="53"/>
        <v/>
      </c>
      <c r="M130" s="202" t="str">
        <f t="shared" si="53"/>
        <v/>
      </c>
      <c r="N130" s="202" t="str">
        <f t="shared" si="53"/>
        <v/>
      </c>
      <c r="O130" s="202" t="str">
        <f t="shared" si="53"/>
        <v/>
      </c>
      <c r="P130" s="202" t="str">
        <f t="shared" si="53"/>
        <v/>
      </c>
      <c r="Q130" s="202" t="str">
        <f t="shared" si="53"/>
        <v/>
      </c>
      <c r="R130" s="202" t="str">
        <f t="shared" si="53"/>
        <v/>
      </c>
      <c r="S130" s="202" t="str">
        <f t="shared" si="53"/>
        <v/>
      </c>
      <c r="T130" s="208" t="str">
        <f t="shared" ref="T130:T149" si="54">IF(SUM(D130:S130)=0,"",MIN(D130:S130))</f>
        <v/>
      </c>
      <c r="U130" s="313"/>
      <c r="V130" s="501"/>
      <c r="X130" s="501"/>
    </row>
    <row r="131" spans="2:24" x14ac:dyDescent="0.3">
      <c r="B131" s="236">
        <f>B$20</f>
        <v>2</v>
      </c>
      <c r="C131" s="206" t="str">
        <f t="shared" si="52"/>
        <v/>
      </c>
      <c r="D131" s="202" t="str">
        <f t="shared" ref="D131:S131" si="55">IF(D46&gt;0,D$125,"")</f>
        <v/>
      </c>
      <c r="E131" s="202" t="str">
        <f t="shared" si="55"/>
        <v/>
      </c>
      <c r="F131" s="202" t="str">
        <f t="shared" si="55"/>
        <v/>
      </c>
      <c r="G131" s="202" t="str">
        <f t="shared" si="55"/>
        <v/>
      </c>
      <c r="H131" s="202" t="str">
        <f t="shared" si="55"/>
        <v/>
      </c>
      <c r="I131" s="202" t="str">
        <f t="shared" si="55"/>
        <v/>
      </c>
      <c r="J131" s="202" t="str">
        <f t="shared" si="55"/>
        <v/>
      </c>
      <c r="K131" s="202" t="str">
        <f t="shared" si="55"/>
        <v/>
      </c>
      <c r="L131" s="202" t="str">
        <f t="shared" si="55"/>
        <v/>
      </c>
      <c r="M131" s="202" t="str">
        <f t="shared" si="55"/>
        <v/>
      </c>
      <c r="N131" s="202" t="str">
        <f t="shared" si="55"/>
        <v/>
      </c>
      <c r="O131" s="202" t="str">
        <f t="shared" si="55"/>
        <v/>
      </c>
      <c r="P131" s="202" t="str">
        <f t="shared" si="55"/>
        <v/>
      </c>
      <c r="Q131" s="202" t="str">
        <f t="shared" si="55"/>
        <v/>
      </c>
      <c r="R131" s="202" t="str">
        <f t="shared" si="55"/>
        <v/>
      </c>
      <c r="S131" s="202" t="str">
        <f t="shared" si="55"/>
        <v/>
      </c>
      <c r="T131" s="208" t="str">
        <f t="shared" si="54"/>
        <v/>
      </c>
      <c r="U131" s="313"/>
      <c r="V131" s="501"/>
      <c r="X131" s="501"/>
    </row>
    <row r="132" spans="2:24" x14ac:dyDescent="0.3">
      <c r="B132" s="236">
        <f>B$21</f>
        <v>3</v>
      </c>
      <c r="C132" s="206" t="str">
        <f t="shared" si="52"/>
        <v/>
      </c>
      <c r="D132" s="202" t="str">
        <f t="shared" ref="D132:S132" si="56">IF(D47&gt;0,D$125,"")</f>
        <v/>
      </c>
      <c r="E132" s="202" t="str">
        <f t="shared" si="56"/>
        <v/>
      </c>
      <c r="F132" s="202" t="str">
        <f t="shared" si="56"/>
        <v/>
      </c>
      <c r="G132" s="202" t="str">
        <f t="shared" si="56"/>
        <v/>
      </c>
      <c r="H132" s="202" t="str">
        <f t="shared" si="56"/>
        <v/>
      </c>
      <c r="I132" s="202" t="str">
        <f t="shared" si="56"/>
        <v/>
      </c>
      <c r="J132" s="202" t="str">
        <f t="shared" si="56"/>
        <v/>
      </c>
      <c r="K132" s="202" t="str">
        <f t="shared" si="56"/>
        <v/>
      </c>
      <c r="L132" s="202" t="str">
        <f t="shared" si="56"/>
        <v/>
      </c>
      <c r="M132" s="202" t="str">
        <f t="shared" si="56"/>
        <v/>
      </c>
      <c r="N132" s="202" t="str">
        <f t="shared" si="56"/>
        <v/>
      </c>
      <c r="O132" s="202" t="str">
        <f t="shared" si="56"/>
        <v/>
      </c>
      <c r="P132" s="202" t="str">
        <f t="shared" si="56"/>
        <v/>
      </c>
      <c r="Q132" s="202" t="str">
        <f t="shared" si="56"/>
        <v/>
      </c>
      <c r="R132" s="202" t="str">
        <f t="shared" si="56"/>
        <v/>
      </c>
      <c r="S132" s="202" t="str">
        <f t="shared" si="56"/>
        <v/>
      </c>
      <c r="T132" s="208" t="str">
        <f t="shared" si="54"/>
        <v/>
      </c>
      <c r="U132" s="313"/>
      <c r="V132" s="501"/>
      <c r="X132" s="501"/>
    </row>
    <row r="133" spans="2:24" x14ac:dyDescent="0.3">
      <c r="B133" s="236">
        <f>B$22</f>
        <v>4</v>
      </c>
      <c r="C133" s="206" t="str">
        <f t="shared" si="52"/>
        <v/>
      </c>
      <c r="D133" s="202" t="str">
        <f t="shared" ref="D133:S133" si="57">IF(D48&gt;0,D$125,"")</f>
        <v/>
      </c>
      <c r="E133" s="202" t="str">
        <f t="shared" si="57"/>
        <v/>
      </c>
      <c r="F133" s="202" t="str">
        <f t="shared" si="57"/>
        <v/>
      </c>
      <c r="G133" s="202" t="str">
        <f t="shared" si="57"/>
        <v/>
      </c>
      <c r="H133" s="202" t="str">
        <f t="shared" si="57"/>
        <v/>
      </c>
      <c r="I133" s="202" t="str">
        <f t="shared" si="57"/>
        <v/>
      </c>
      <c r="J133" s="202" t="str">
        <f t="shared" si="57"/>
        <v/>
      </c>
      <c r="K133" s="202" t="str">
        <f t="shared" si="57"/>
        <v/>
      </c>
      <c r="L133" s="202" t="str">
        <f t="shared" si="57"/>
        <v/>
      </c>
      <c r="M133" s="202" t="str">
        <f t="shared" si="57"/>
        <v/>
      </c>
      <c r="N133" s="202" t="str">
        <f t="shared" si="57"/>
        <v/>
      </c>
      <c r="O133" s="202" t="str">
        <f t="shared" si="57"/>
        <v/>
      </c>
      <c r="P133" s="202" t="str">
        <f t="shared" si="57"/>
        <v/>
      </c>
      <c r="Q133" s="202" t="str">
        <f t="shared" si="57"/>
        <v/>
      </c>
      <c r="R133" s="202" t="str">
        <f t="shared" si="57"/>
        <v/>
      </c>
      <c r="S133" s="202" t="str">
        <f t="shared" si="57"/>
        <v/>
      </c>
      <c r="T133" s="208" t="str">
        <f t="shared" si="54"/>
        <v/>
      </c>
      <c r="U133" s="313"/>
      <c r="V133" s="501"/>
      <c r="X133" s="501"/>
    </row>
    <row r="134" spans="2:24" x14ac:dyDescent="0.3">
      <c r="B134" s="236">
        <f>B$23</f>
        <v>5</v>
      </c>
      <c r="C134" s="206" t="str">
        <f t="shared" si="52"/>
        <v/>
      </c>
      <c r="D134" s="202" t="str">
        <f t="shared" ref="D134:S134" si="58">IF(D49&gt;0,D$125,"")</f>
        <v/>
      </c>
      <c r="E134" s="202" t="str">
        <f t="shared" si="58"/>
        <v/>
      </c>
      <c r="F134" s="202" t="str">
        <f t="shared" si="58"/>
        <v/>
      </c>
      <c r="G134" s="202" t="str">
        <f t="shared" si="58"/>
        <v/>
      </c>
      <c r="H134" s="202" t="str">
        <f t="shared" si="58"/>
        <v/>
      </c>
      <c r="I134" s="202" t="str">
        <f t="shared" si="58"/>
        <v/>
      </c>
      <c r="J134" s="202" t="str">
        <f t="shared" si="58"/>
        <v/>
      </c>
      <c r="K134" s="202" t="str">
        <f t="shared" si="58"/>
        <v/>
      </c>
      <c r="L134" s="202" t="str">
        <f t="shared" si="58"/>
        <v/>
      </c>
      <c r="M134" s="202" t="str">
        <f t="shared" si="58"/>
        <v/>
      </c>
      <c r="N134" s="202" t="str">
        <f t="shared" si="58"/>
        <v/>
      </c>
      <c r="O134" s="202" t="str">
        <f t="shared" si="58"/>
        <v/>
      </c>
      <c r="P134" s="202" t="str">
        <f t="shared" si="58"/>
        <v/>
      </c>
      <c r="Q134" s="202" t="str">
        <f t="shared" si="58"/>
        <v/>
      </c>
      <c r="R134" s="202" t="str">
        <f t="shared" si="58"/>
        <v/>
      </c>
      <c r="S134" s="202" t="str">
        <f t="shared" si="58"/>
        <v/>
      </c>
      <c r="T134" s="208" t="str">
        <f t="shared" si="54"/>
        <v/>
      </c>
      <c r="U134" s="313"/>
      <c r="V134" s="501"/>
      <c r="X134" s="501"/>
    </row>
    <row r="135" spans="2:24" x14ac:dyDescent="0.3">
      <c r="B135" s="236">
        <f>B$24</f>
        <v>6</v>
      </c>
      <c r="C135" s="206" t="str">
        <f t="shared" si="52"/>
        <v/>
      </c>
      <c r="D135" s="202" t="str">
        <f t="shared" ref="D135:S135" si="59">IF(D50&gt;0,D$125,"")</f>
        <v/>
      </c>
      <c r="E135" s="202" t="str">
        <f t="shared" si="59"/>
        <v/>
      </c>
      <c r="F135" s="202" t="str">
        <f t="shared" si="59"/>
        <v/>
      </c>
      <c r="G135" s="202" t="str">
        <f t="shared" si="59"/>
        <v/>
      </c>
      <c r="H135" s="202" t="str">
        <f t="shared" si="59"/>
        <v/>
      </c>
      <c r="I135" s="202" t="str">
        <f t="shared" si="59"/>
        <v/>
      </c>
      <c r="J135" s="202" t="str">
        <f t="shared" si="59"/>
        <v/>
      </c>
      <c r="K135" s="202" t="str">
        <f t="shared" si="59"/>
        <v/>
      </c>
      <c r="L135" s="202" t="str">
        <f t="shared" si="59"/>
        <v/>
      </c>
      <c r="M135" s="202" t="str">
        <f t="shared" si="59"/>
        <v/>
      </c>
      <c r="N135" s="202" t="str">
        <f t="shared" si="59"/>
        <v/>
      </c>
      <c r="O135" s="202" t="str">
        <f t="shared" si="59"/>
        <v/>
      </c>
      <c r="P135" s="202" t="str">
        <f t="shared" si="59"/>
        <v/>
      </c>
      <c r="Q135" s="202" t="str">
        <f t="shared" si="59"/>
        <v/>
      </c>
      <c r="R135" s="202" t="str">
        <f t="shared" si="59"/>
        <v/>
      </c>
      <c r="S135" s="202" t="str">
        <f t="shared" si="59"/>
        <v/>
      </c>
      <c r="T135" s="208" t="str">
        <f t="shared" si="54"/>
        <v/>
      </c>
      <c r="U135" s="313"/>
      <c r="V135" s="501"/>
      <c r="X135" s="501"/>
    </row>
    <row r="136" spans="2:24" x14ac:dyDescent="0.3">
      <c r="B136" s="236">
        <f>B$25</f>
        <v>7</v>
      </c>
      <c r="C136" s="206" t="str">
        <f t="shared" si="52"/>
        <v/>
      </c>
      <c r="D136" s="202" t="str">
        <f t="shared" ref="D136:S136" si="60">IF(D51&gt;0,D$125,"")</f>
        <v/>
      </c>
      <c r="E136" s="202" t="str">
        <f t="shared" si="60"/>
        <v/>
      </c>
      <c r="F136" s="202" t="str">
        <f t="shared" si="60"/>
        <v/>
      </c>
      <c r="G136" s="202" t="str">
        <f t="shared" si="60"/>
        <v/>
      </c>
      <c r="H136" s="202" t="str">
        <f t="shared" si="60"/>
        <v/>
      </c>
      <c r="I136" s="202" t="str">
        <f t="shared" si="60"/>
        <v/>
      </c>
      <c r="J136" s="202" t="str">
        <f t="shared" si="60"/>
        <v/>
      </c>
      <c r="K136" s="202" t="str">
        <f t="shared" si="60"/>
        <v/>
      </c>
      <c r="L136" s="202" t="str">
        <f t="shared" si="60"/>
        <v/>
      </c>
      <c r="M136" s="202" t="str">
        <f t="shared" si="60"/>
        <v/>
      </c>
      <c r="N136" s="202" t="str">
        <f t="shared" si="60"/>
        <v/>
      </c>
      <c r="O136" s="202" t="str">
        <f t="shared" si="60"/>
        <v/>
      </c>
      <c r="P136" s="202" t="str">
        <f t="shared" si="60"/>
        <v/>
      </c>
      <c r="Q136" s="202" t="str">
        <f t="shared" si="60"/>
        <v/>
      </c>
      <c r="R136" s="202" t="str">
        <f t="shared" si="60"/>
        <v/>
      </c>
      <c r="S136" s="202" t="str">
        <f t="shared" si="60"/>
        <v/>
      </c>
      <c r="T136" s="208" t="str">
        <f t="shared" si="54"/>
        <v/>
      </c>
      <c r="U136" s="313"/>
      <c r="V136" s="501"/>
      <c r="X136" s="501"/>
    </row>
    <row r="137" spans="2:24" x14ac:dyDescent="0.3">
      <c r="B137" s="236">
        <f>B$26</f>
        <v>8</v>
      </c>
      <c r="C137" s="206" t="str">
        <f t="shared" si="52"/>
        <v/>
      </c>
      <c r="D137" s="202" t="str">
        <f t="shared" ref="D137:S137" si="61">IF(D52&gt;0,D$125,"")</f>
        <v/>
      </c>
      <c r="E137" s="202" t="str">
        <f t="shared" si="61"/>
        <v/>
      </c>
      <c r="F137" s="202" t="str">
        <f t="shared" si="61"/>
        <v/>
      </c>
      <c r="G137" s="202" t="str">
        <f t="shared" si="61"/>
        <v/>
      </c>
      <c r="H137" s="202" t="str">
        <f t="shared" si="61"/>
        <v/>
      </c>
      <c r="I137" s="202" t="str">
        <f t="shared" si="61"/>
        <v/>
      </c>
      <c r="J137" s="202" t="str">
        <f t="shared" si="61"/>
        <v/>
      </c>
      <c r="K137" s="202" t="str">
        <f t="shared" si="61"/>
        <v/>
      </c>
      <c r="L137" s="202" t="str">
        <f t="shared" si="61"/>
        <v/>
      </c>
      <c r="M137" s="202" t="str">
        <f t="shared" si="61"/>
        <v/>
      </c>
      <c r="N137" s="202" t="str">
        <f t="shared" si="61"/>
        <v/>
      </c>
      <c r="O137" s="202" t="str">
        <f t="shared" si="61"/>
        <v/>
      </c>
      <c r="P137" s="202" t="str">
        <f t="shared" si="61"/>
        <v/>
      </c>
      <c r="Q137" s="202" t="str">
        <f t="shared" si="61"/>
        <v/>
      </c>
      <c r="R137" s="202" t="str">
        <f t="shared" si="61"/>
        <v/>
      </c>
      <c r="S137" s="202" t="str">
        <f t="shared" si="61"/>
        <v/>
      </c>
      <c r="T137" s="208" t="str">
        <f t="shared" si="54"/>
        <v/>
      </c>
      <c r="U137" s="313"/>
      <c r="V137" s="501"/>
      <c r="X137" s="501"/>
    </row>
    <row r="138" spans="2:24" x14ac:dyDescent="0.3">
      <c r="B138" s="236">
        <f>B$27</f>
        <v>9</v>
      </c>
      <c r="C138" s="206" t="str">
        <f t="shared" si="52"/>
        <v/>
      </c>
      <c r="D138" s="202" t="str">
        <f t="shared" ref="D138:S138" si="62">IF(D53&gt;0,D$125,"")</f>
        <v/>
      </c>
      <c r="E138" s="202" t="str">
        <f t="shared" si="62"/>
        <v/>
      </c>
      <c r="F138" s="202" t="str">
        <f t="shared" si="62"/>
        <v/>
      </c>
      <c r="G138" s="202" t="str">
        <f t="shared" si="62"/>
        <v/>
      </c>
      <c r="H138" s="202" t="str">
        <f t="shared" si="62"/>
        <v/>
      </c>
      <c r="I138" s="202" t="str">
        <f t="shared" si="62"/>
        <v/>
      </c>
      <c r="J138" s="202" t="str">
        <f t="shared" si="62"/>
        <v/>
      </c>
      <c r="K138" s="202" t="str">
        <f t="shared" si="62"/>
        <v/>
      </c>
      <c r="L138" s="202" t="str">
        <f t="shared" si="62"/>
        <v/>
      </c>
      <c r="M138" s="202" t="str">
        <f t="shared" si="62"/>
        <v/>
      </c>
      <c r="N138" s="202" t="str">
        <f t="shared" si="62"/>
        <v/>
      </c>
      <c r="O138" s="202" t="str">
        <f t="shared" si="62"/>
        <v/>
      </c>
      <c r="P138" s="202" t="str">
        <f t="shared" si="62"/>
        <v/>
      </c>
      <c r="Q138" s="202" t="str">
        <f t="shared" si="62"/>
        <v/>
      </c>
      <c r="R138" s="202" t="str">
        <f t="shared" si="62"/>
        <v/>
      </c>
      <c r="S138" s="202" t="str">
        <f t="shared" si="62"/>
        <v/>
      </c>
      <c r="T138" s="208" t="str">
        <f t="shared" si="54"/>
        <v/>
      </c>
      <c r="U138" s="313"/>
      <c r="V138" s="501"/>
      <c r="X138" s="501"/>
    </row>
    <row r="139" spans="2:24" x14ac:dyDescent="0.3">
      <c r="B139" s="236">
        <f>B$28</f>
        <v>10</v>
      </c>
      <c r="C139" s="206" t="str">
        <f t="shared" si="52"/>
        <v/>
      </c>
      <c r="D139" s="202" t="str">
        <f t="shared" ref="D139:S139" si="63">IF(D54&gt;0,D$125,"")</f>
        <v/>
      </c>
      <c r="E139" s="202" t="str">
        <f t="shared" si="63"/>
        <v/>
      </c>
      <c r="F139" s="202" t="str">
        <f t="shared" si="63"/>
        <v/>
      </c>
      <c r="G139" s="202" t="str">
        <f t="shared" si="63"/>
        <v/>
      </c>
      <c r="H139" s="202" t="str">
        <f t="shared" si="63"/>
        <v/>
      </c>
      <c r="I139" s="202" t="str">
        <f t="shared" si="63"/>
        <v/>
      </c>
      <c r="J139" s="202" t="str">
        <f t="shared" si="63"/>
        <v/>
      </c>
      <c r="K139" s="202" t="str">
        <f t="shared" si="63"/>
        <v/>
      </c>
      <c r="L139" s="202" t="str">
        <f t="shared" si="63"/>
        <v/>
      </c>
      <c r="M139" s="202" t="str">
        <f t="shared" si="63"/>
        <v/>
      </c>
      <c r="N139" s="202" t="str">
        <f t="shared" si="63"/>
        <v/>
      </c>
      <c r="O139" s="202" t="str">
        <f t="shared" si="63"/>
        <v/>
      </c>
      <c r="P139" s="202" t="str">
        <f t="shared" si="63"/>
        <v/>
      </c>
      <c r="Q139" s="202" t="str">
        <f t="shared" si="63"/>
        <v/>
      </c>
      <c r="R139" s="202" t="str">
        <f t="shared" si="63"/>
        <v/>
      </c>
      <c r="S139" s="202" t="str">
        <f t="shared" si="63"/>
        <v/>
      </c>
      <c r="T139" s="208" t="str">
        <f t="shared" si="54"/>
        <v/>
      </c>
      <c r="U139" s="313"/>
      <c r="V139" s="501"/>
      <c r="X139" s="501"/>
    </row>
    <row r="140" spans="2:24" x14ac:dyDescent="0.3">
      <c r="B140" s="236">
        <f>B$29</f>
        <v>11</v>
      </c>
      <c r="C140" s="206" t="str">
        <f t="shared" si="52"/>
        <v/>
      </c>
      <c r="D140" s="202" t="str">
        <f t="shared" ref="D140:S140" si="64">IF(D55&gt;0,D$125,"")</f>
        <v/>
      </c>
      <c r="E140" s="202" t="str">
        <f t="shared" si="64"/>
        <v/>
      </c>
      <c r="F140" s="202" t="str">
        <f t="shared" si="64"/>
        <v/>
      </c>
      <c r="G140" s="202" t="str">
        <f t="shared" si="64"/>
        <v/>
      </c>
      <c r="H140" s="202" t="str">
        <f t="shared" si="64"/>
        <v/>
      </c>
      <c r="I140" s="202" t="str">
        <f t="shared" si="64"/>
        <v/>
      </c>
      <c r="J140" s="202" t="str">
        <f t="shared" si="64"/>
        <v/>
      </c>
      <c r="K140" s="202" t="str">
        <f t="shared" si="64"/>
        <v/>
      </c>
      <c r="L140" s="202" t="str">
        <f t="shared" si="64"/>
        <v/>
      </c>
      <c r="M140" s="202" t="str">
        <f t="shared" si="64"/>
        <v/>
      </c>
      <c r="N140" s="202" t="str">
        <f t="shared" si="64"/>
        <v/>
      </c>
      <c r="O140" s="202" t="str">
        <f t="shared" si="64"/>
        <v/>
      </c>
      <c r="P140" s="202" t="str">
        <f t="shared" si="64"/>
        <v/>
      </c>
      <c r="Q140" s="202" t="str">
        <f t="shared" si="64"/>
        <v/>
      </c>
      <c r="R140" s="202" t="str">
        <f t="shared" si="64"/>
        <v/>
      </c>
      <c r="S140" s="202" t="str">
        <f t="shared" si="64"/>
        <v/>
      </c>
      <c r="T140" s="208" t="str">
        <f t="shared" si="54"/>
        <v/>
      </c>
      <c r="U140" s="313"/>
      <c r="V140" s="501"/>
      <c r="X140" s="501"/>
    </row>
    <row r="141" spans="2:24" x14ac:dyDescent="0.3">
      <c r="B141" s="236">
        <f>B$30</f>
        <v>12</v>
      </c>
      <c r="C141" s="206" t="str">
        <f t="shared" si="52"/>
        <v/>
      </c>
      <c r="D141" s="202" t="str">
        <f t="shared" ref="D141:S141" si="65">IF(D56&gt;0,D$125,"")</f>
        <v/>
      </c>
      <c r="E141" s="202" t="str">
        <f t="shared" si="65"/>
        <v/>
      </c>
      <c r="F141" s="202" t="str">
        <f t="shared" si="65"/>
        <v/>
      </c>
      <c r="G141" s="202" t="str">
        <f t="shared" si="65"/>
        <v/>
      </c>
      <c r="H141" s="202" t="str">
        <f t="shared" si="65"/>
        <v/>
      </c>
      <c r="I141" s="202" t="str">
        <f t="shared" si="65"/>
        <v/>
      </c>
      <c r="J141" s="202" t="str">
        <f t="shared" si="65"/>
        <v/>
      </c>
      <c r="K141" s="202" t="str">
        <f t="shared" si="65"/>
        <v/>
      </c>
      <c r="L141" s="202" t="str">
        <f t="shared" si="65"/>
        <v/>
      </c>
      <c r="M141" s="202" t="str">
        <f t="shared" si="65"/>
        <v/>
      </c>
      <c r="N141" s="202" t="str">
        <f t="shared" si="65"/>
        <v/>
      </c>
      <c r="O141" s="202" t="str">
        <f t="shared" si="65"/>
        <v/>
      </c>
      <c r="P141" s="202" t="str">
        <f t="shared" si="65"/>
        <v/>
      </c>
      <c r="Q141" s="202" t="str">
        <f t="shared" si="65"/>
        <v/>
      </c>
      <c r="R141" s="202" t="str">
        <f t="shared" si="65"/>
        <v/>
      </c>
      <c r="S141" s="202" t="str">
        <f t="shared" si="65"/>
        <v/>
      </c>
      <c r="T141" s="208" t="str">
        <f t="shared" si="54"/>
        <v/>
      </c>
      <c r="U141" s="313"/>
      <c r="V141" s="501"/>
      <c r="X141" s="501"/>
    </row>
    <row r="142" spans="2:24" x14ac:dyDescent="0.3">
      <c r="B142" s="236">
        <f>B$31</f>
        <v>13</v>
      </c>
      <c r="C142" s="206" t="str">
        <f t="shared" si="52"/>
        <v/>
      </c>
      <c r="D142" s="202" t="str">
        <f t="shared" ref="D142:S142" si="66">IF(D57&gt;0,D$125,"")</f>
        <v/>
      </c>
      <c r="E142" s="202" t="str">
        <f t="shared" si="66"/>
        <v/>
      </c>
      <c r="F142" s="202" t="str">
        <f t="shared" si="66"/>
        <v/>
      </c>
      <c r="G142" s="202" t="str">
        <f t="shared" si="66"/>
        <v/>
      </c>
      <c r="H142" s="202" t="str">
        <f t="shared" si="66"/>
        <v/>
      </c>
      <c r="I142" s="202" t="str">
        <f t="shared" si="66"/>
        <v/>
      </c>
      <c r="J142" s="202" t="str">
        <f t="shared" si="66"/>
        <v/>
      </c>
      <c r="K142" s="202" t="str">
        <f t="shared" si="66"/>
        <v/>
      </c>
      <c r="L142" s="202" t="str">
        <f t="shared" si="66"/>
        <v/>
      </c>
      <c r="M142" s="202" t="str">
        <f t="shared" si="66"/>
        <v/>
      </c>
      <c r="N142" s="202" t="str">
        <f t="shared" si="66"/>
        <v/>
      </c>
      <c r="O142" s="202" t="str">
        <f t="shared" si="66"/>
        <v/>
      </c>
      <c r="P142" s="202" t="str">
        <f t="shared" si="66"/>
        <v/>
      </c>
      <c r="Q142" s="202" t="str">
        <f t="shared" si="66"/>
        <v/>
      </c>
      <c r="R142" s="202" t="str">
        <f t="shared" si="66"/>
        <v/>
      </c>
      <c r="S142" s="202" t="str">
        <f t="shared" si="66"/>
        <v/>
      </c>
      <c r="T142" s="208" t="str">
        <f t="shared" si="54"/>
        <v/>
      </c>
      <c r="U142" s="313"/>
      <c r="V142" s="501"/>
      <c r="X142" s="501"/>
    </row>
    <row r="143" spans="2:24" x14ac:dyDescent="0.3">
      <c r="B143" s="236">
        <f>B$32</f>
        <v>14</v>
      </c>
      <c r="C143" s="206" t="str">
        <f t="shared" si="52"/>
        <v/>
      </c>
      <c r="D143" s="202" t="str">
        <f t="shared" ref="D143:S143" si="67">IF(D58&gt;0,D$125,"")</f>
        <v/>
      </c>
      <c r="E143" s="202" t="str">
        <f t="shared" si="67"/>
        <v/>
      </c>
      <c r="F143" s="202" t="str">
        <f t="shared" si="67"/>
        <v/>
      </c>
      <c r="G143" s="202" t="str">
        <f t="shared" si="67"/>
        <v/>
      </c>
      <c r="H143" s="202" t="str">
        <f t="shared" si="67"/>
        <v/>
      </c>
      <c r="I143" s="202" t="str">
        <f t="shared" si="67"/>
        <v/>
      </c>
      <c r="J143" s="202" t="str">
        <f t="shared" si="67"/>
        <v/>
      </c>
      <c r="K143" s="202" t="str">
        <f t="shared" si="67"/>
        <v/>
      </c>
      <c r="L143" s="202" t="str">
        <f t="shared" si="67"/>
        <v/>
      </c>
      <c r="M143" s="202" t="str">
        <f t="shared" si="67"/>
        <v/>
      </c>
      <c r="N143" s="202" t="str">
        <f t="shared" si="67"/>
        <v/>
      </c>
      <c r="O143" s="202" t="str">
        <f t="shared" si="67"/>
        <v/>
      </c>
      <c r="P143" s="202" t="str">
        <f t="shared" si="67"/>
        <v/>
      </c>
      <c r="Q143" s="202" t="str">
        <f t="shared" si="67"/>
        <v/>
      </c>
      <c r="R143" s="202" t="str">
        <f t="shared" si="67"/>
        <v/>
      </c>
      <c r="S143" s="202" t="str">
        <f t="shared" si="67"/>
        <v/>
      </c>
      <c r="T143" s="208" t="str">
        <f t="shared" ref="T143:T148" si="68">IF(SUM(D143:S143)=0,"",MIN(D143:S143))</f>
        <v/>
      </c>
      <c r="U143" s="313"/>
      <c r="V143" s="501"/>
      <c r="X143" s="501"/>
    </row>
    <row r="144" spans="2:24" x14ac:dyDescent="0.3">
      <c r="B144" s="236">
        <f>B$33</f>
        <v>15</v>
      </c>
      <c r="C144" s="206" t="str">
        <f t="shared" si="52"/>
        <v/>
      </c>
      <c r="D144" s="202" t="str">
        <f t="shared" ref="D144:S144" si="69">IF(D59&gt;0,D$125,"")</f>
        <v/>
      </c>
      <c r="E144" s="202" t="str">
        <f t="shared" si="69"/>
        <v/>
      </c>
      <c r="F144" s="202" t="str">
        <f t="shared" si="69"/>
        <v/>
      </c>
      <c r="G144" s="202" t="str">
        <f t="shared" si="69"/>
        <v/>
      </c>
      <c r="H144" s="202" t="str">
        <f t="shared" si="69"/>
        <v/>
      </c>
      <c r="I144" s="202" t="str">
        <f t="shared" si="69"/>
        <v/>
      </c>
      <c r="J144" s="202" t="str">
        <f t="shared" si="69"/>
        <v/>
      </c>
      <c r="K144" s="202" t="str">
        <f t="shared" si="69"/>
        <v/>
      </c>
      <c r="L144" s="202" t="str">
        <f t="shared" si="69"/>
        <v/>
      </c>
      <c r="M144" s="202" t="str">
        <f t="shared" si="69"/>
        <v/>
      </c>
      <c r="N144" s="202" t="str">
        <f t="shared" si="69"/>
        <v/>
      </c>
      <c r="O144" s="202" t="str">
        <f t="shared" si="69"/>
        <v/>
      </c>
      <c r="P144" s="202" t="str">
        <f t="shared" si="69"/>
        <v/>
      </c>
      <c r="Q144" s="202" t="str">
        <f t="shared" si="69"/>
        <v/>
      </c>
      <c r="R144" s="202" t="str">
        <f t="shared" si="69"/>
        <v/>
      </c>
      <c r="S144" s="202" t="str">
        <f t="shared" si="69"/>
        <v/>
      </c>
      <c r="T144" s="208" t="str">
        <f t="shared" si="68"/>
        <v/>
      </c>
      <c r="U144" s="313"/>
      <c r="V144" s="501"/>
      <c r="X144" s="501"/>
    </row>
    <row r="145" spans="1:24" x14ac:dyDescent="0.3">
      <c r="B145" s="236">
        <f>B$34</f>
        <v>16</v>
      </c>
      <c r="C145" s="206" t="str">
        <f t="shared" si="52"/>
        <v/>
      </c>
      <c r="D145" s="202" t="str">
        <f t="shared" ref="D145:S145" si="70">IF(D60&gt;0,D$125,"")</f>
        <v/>
      </c>
      <c r="E145" s="202" t="str">
        <f t="shared" si="70"/>
        <v/>
      </c>
      <c r="F145" s="202" t="str">
        <f t="shared" si="70"/>
        <v/>
      </c>
      <c r="G145" s="202" t="str">
        <f t="shared" si="70"/>
        <v/>
      </c>
      <c r="H145" s="202" t="str">
        <f t="shared" si="70"/>
        <v/>
      </c>
      <c r="I145" s="202" t="str">
        <f t="shared" si="70"/>
        <v/>
      </c>
      <c r="J145" s="202" t="str">
        <f t="shared" si="70"/>
        <v/>
      </c>
      <c r="K145" s="202" t="str">
        <f t="shared" si="70"/>
        <v/>
      </c>
      <c r="L145" s="202" t="str">
        <f t="shared" si="70"/>
        <v/>
      </c>
      <c r="M145" s="202" t="str">
        <f t="shared" si="70"/>
        <v/>
      </c>
      <c r="N145" s="202" t="str">
        <f t="shared" si="70"/>
        <v/>
      </c>
      <c r="O145" s="202" t="str">
        <f t="shared" si="70"/>
        <v/>
      </c>
      <c r="P145" s="202" t="str">
        <f t="shared" si="70"/>
        <v/>
      </c>
      <c r="Q145" s="202" t="str">
        <f t="shared" si="70"/>
        <v/>
      </c>
      <c r="R145" s="202" t="str">
        <f t="shared" si="70"/>
        <v/>
      </c>
      <c r="S145" s="202" t="str">
        <f t="shared" si="70"/>
        <v/>
      </c>
      <c r="T145" s="208" t="str">
        <f t="shared" si="68"/>
        <v/>
      </c>
      <c r="U145" s="313"/>
      <c r="V145" s="501"/>
      <c r="X145" s="501"/>
    </row>
    <row r="146" spans="1:24" x14ac:dyDescent="0.3">
      <c r="B146" s="236">
        <f>B$35</f>
        <v>17</v>
      </c>
      <c r="C146" s="206" t="str">
        <f t="shared" si="52"/>
        <v/>
      </c>
      <c r="D146" s="202" t="str">
        <f t="shared" ref="D146:S146" si="71">IF(D61&gt;0,D$125,"")</f>
        <v/>
      </c>
      <c r="E146" s="202" t="str">
        <f t="shared" si="71"/>
        <v/>
      </c>
      <c r="F146" s="202" t="str">
        <f t="shared" si="71"/>
        <v/>
      </c>
      <c r="G146" s="202" t="str">
        <f t="shared" si="71"/>
        <v/>
      </c>
      <c r="H146" s="202" t="str">
        <f t="shared" si="71"/>
        <v/>
      </c>
      <c r="I146" s="202" t="str">
        <f t="shared" si="71"/>
        <v/>
      </c>
      <c r="J146" s="202" t="str">
        <f t="shared" si="71"/>
        <v/>
      </c>
      <c r="K146" s="202" t="str">
        <f t="shared" si="71"/>
        <v/>
      </c>
      <c r="L146" s="202" t="str">
        <f t="shared" si="71"/>
        <v/>
      </c>
      <c r="M146" s="202" t="str">
        <f t="shared" si="71"/>
        <v/>
      </c>
      <c r="N146" s="202" t="str">
        <f t="shared" si="71"/>
        <v/>
      </c>
      <c r="O146" s="202" t="str">
        <f t="shared" si="71"/>
        <v/>
      </c>
      <c r="P146" s="202" t="str">
        <f t="shared" si="71"/>
        <v/>
      </c>
      <c r="Q146" s="202" t="str">
        <f t="shared" si="71"/>
        <v/>
      </c>
      <c r="R146" s="202" t="str">
        <f t="shared" si="71"/>
        <v/>
      </c>
      <c r="S146" s="202" t="str">
        <f t="shared" si="71"/>
        <v/>
      </c>
      <c r="T146" s="208" t="str">
        <f t="shared" si="68"/>
        <v/>
      </c>
      <c r="U146" s="313"/>
      <c r="V146" s="501"/>
      <c r="X146" s="501"/>
    </row>
    <row r="147" spans="1:24" x14ac:dyDescent="0.3">
      <c r="B147" s="236">
        <f>B$36</f>
        <v>18</v>
      </c>
      <c r="C147" s="206" t="str">
        <f t="shared" si="52"/>
        <v/>
      </c>
      <c r="D147" s="202" t="str">
        <f t="shared" ref="D147:S147" si="72">IF(D62&gt;0,D$125,"")</f>
        <v/>
      </c>
      <c r="E147" s="202" t="str">
        <f t="shared" si="72"/>
        <v/>
      </c>
      <c r="F147" s="202" t="str">
        <f t="shared" si="72"/>
        <v/>
      </c>
      <c r="G147" s="202" t="str">
        <f t="shared" si="72"/>
        <v/>
      </c>
      <c r="H147" s="202" t="str">
        <f t="shared" si="72"/>
        <v/>
      </c>
      <c r="I147" s="202" t="str">
        <f t="shared" si="72"/>
        <v/>
      </c>
      <c r="J147" s="202" t="str">
        <f t="shared" si="72"/>
        <v/>
      </c>
      <c r="K147" s="202" t="str">
        <f t="shared" si="72"/>
        <v/>
      </c>
      <c r="L147" s="202" t="str">
        <f t="shared" si="72"/>
        <v/>
      </c>
      <c r="M147" s="202" t="str">
        <f t="shared" si="72"/>
        <v/>
      </c>
      <c r="N147" s="202" t="str">
        <f t="shared" si="72"/>
        <v/>
      </c>
      <c r="O147" s="202" t="str">
        <f t="shared" si="72"/>
        <v/>
      </c>
      <c r="P147" s="202" t="str">
        <f t="shared" si="72"/>
        <v/>
      </c>
      <c r="Q147" s="202" t="str">
        <f t="shared" si="72"/>
        <v/>
      </c>
      <c r="R147" s="202" t="str">
        <f t="shared" si="72"/>
        <v/>
      </c>
      <c r="S147" s="202" t="str">
        <f t="shared" si="72"/>
        <v/>
      </c>
      <c r="T147" s="208" t="str">
        <f t="shared" si="68"/>
        <v/>
      </c>
      <c r="U147" s="313"/>
      <c r="V147" s="501"/>
      <c r="X147" s="501"/>
    </row>
    <row r="148" spans="1:24" x14ac:dyDescent="0.3">
      <c r="B148" s="236">
        <f>B$37</f>
        <v>19</v>
      </c>
      <c r="C148" s="206" t="str">
        <f t="shared" si="52"/>
        <v/>
      </c>
      <c r="D148" s="202" t="str">
        <f t="shared" ref="D148:S148" si="73">IF(D63&gt;0,D$125,"")</f>
        <v/>
      </c>
      <c r="E148" s="202" t="str">
        <f t="shared" si="73"/>
        <v/>
      </c>
      <c r="F148" s="202" t="str">
        <f t="shared" si="73"/>
        <v/>
      </c>
      <c r="G148" s="202" t="str">
        <f t="shared" si="73"/>
        <v/>
      </c>
      <c r="H148" s="202" t="str">
        <f t="shared" si="73"/>
        <v/>
      </c>
      <c r="I148" s="202" t="str">
        <f t="shared" si="73"/>
        <v/>
      </c>
      <c r="J148" s="202" t="str">
        <f t="shared" si="73"/>
        <v/>
      </c>
      <c r="K148" s="202" t="str">
        <f t="shared" si="73"/>
        <v/>
      </c>
      <c r="L148" s="202" t="str">
        <f t="shared" si="73"/>
        <v/>
      </c>
      <c r="M148" s="202" t="str">
        <f t="shared" si="73"/>
        <v/>
      </c>
      <c r="N148" s="202" t="str">
        <f t="shared" si="73"/>
        <v/>
      </c>
      <c r="O148" s="202" t="str">
        <f t="shared" si="73"/>
        <v/>
      </c>
      <c r="P148" s="202" t="str">
        <f t="shared" si="73"/>
        <v/>
      </c>
      <c r="Q148" s="202" t="str">
        <f t="shared" si="73"/>
        <v/>
      </c>
      <c r="R148" s="202" t="str">
        <f t="shared" si="73"/>
        <v/>
      </c>
      <c r="S148" s="202" t="str">
        <f t="shared" si="73"/>
        <v/>
      </c>
      <c r="T148" s="208" t="str">
        <f t="shared" si="68"/>
        <v/>
      </c>
      <c r="U148" s="313"/>
      <c r="V148" s="501"/>
      <c r="X148" s="501"/>
    </row>
    <row r="149" spans="1:24" x14ac:dyDescent="0.3">
      <c r="B149" s="236">
        <f>B$38</f>
        <v>20</v>
      </c>
      <c r="C149" s="206" t="str">
        <f t="shared" si="52"/>
        <v/>
      </c>
      <c r="D149" s="202" t="str">
        <f t="shared" ref="D149:S149" si="74">IF(D64&gt;0,D$125,"")</f>
        <v/>
      </c>
      <c r="E149" s="202" t="str">
        <f t="shared" si="74"/>
        <v/>
      </c>
      <c r="F149" s="202" t="str">
        <f t="shared" si="74"/>
        <v/>
      </c>
      <c r="G149" s="202" t="str">
        <f t="shared" si="74"/>
        <v/>
      </c>
      <c r="H149" s="202" t="str">
        <f t="shared" si="74"/>
        <v/>
      </c>
      <c r="I149" s="202" t="str">
        <f t="shared" si="74"/>
        <v/>
      </c>
      <c r="J149" s="202" t="str">
        <f t="shared" si="74"/>
        <v/>
      </c>
      <c r="K149" s="202" t="str">
        <f t="shared" si="74"/>
        <v/>
      </c>
      <c r="L149" s="202" t="str">
        <f t="shared" si="74"/>
        <v/>
      </c>
      <c r="M149" s="202" t="str">
        <f t="shared" si="74"/>
        <v/>
      </c>
      <c r="N149" s="202" t="str">
        <f t="shared" si="74"/>
        <v/>
      </c>
      <c r="O149" s="202" t="str">
        <f t="shared" si="74"/>
        <v/>
      </c>
      <c r="P149" s="202" t="str">
        <f t="shared" si="74"/>
        <v/>
      </c>
      <c r="Q149" s="202" t="str">
        <f t="shared" si="74"/>
        <v/>
      </c>
      <c r="R149" s="202" t="str">
        <f t="shared" si="74"/>
        <v/>
      </c>
      <c r="S149" s="202" t="str">
        <f t="shared" si="74"/>
        <v/>
      </c>
      <c r="T149" s="208" t="str">
        <f t="shared" si="54"/>
        <v/>
      </c>
      <c r="U149" s="313"/>
      <c r="V149" s="501"/>
      <c r="X149" s="501"/>
    </row>
    <row r="150" spans="1:24" x14ac:dyDescent="0.3">
      <c r="B150" s="212" t="s">
        <v>173</v>
      </c>
      <c r="C150" s="238">
        <f>MIN(C130:C149)</f>
        <v>0</v>
      </c>
      <c r="U150" s="313"/>
      <c r="V150" s="501"/>
      <c r="X150" s="501"/>
    </row>
    <row r="151" spans="1:24" ht="21" customHeight="1" x14ac:dyDescent="0.3">
      <c r="B151" s="219"/>
      <c r="C151" s="522"/>
      <c r="D151" s="522"/>
      <c r="E151" s="522"/>
      <c r="F151" s="522"/>
      <c r="G151" s="522"/>
      <c r="H151" s="522"/>
      <c r="I151" s="522"/>
      <c r="J151" s="522"/>
      <c r="K151" s="522"/>
      <c r="L151" s="522"/>
      <c r="M151" s="522"/>
      <c r="N151" s="522"/>
      <c r="O151" s="522"/>
      <c r="P151" s="522"/>
      <c r="Q151" s="522"/>
      <c r="R151" s="522"/>
      <c r="S151" s="522"/>
      <c r="T151" s="522"/>
      <c r="U151" s="313"/>
      <c r="V151" s="313"/>
      <c r="X151" s="501"/>
    </row>
    <row r="152" spans="1:24" ht="27.6" customHeight="1" x14ac:dyDescent="0.3">
      <c r="B152" s="219"/>
      <c r="U152" s="313"/>
      <c r="V152" s="313"/>
      <c r="X152" s="501"/>
    </row>
    <row r="153" spans="1:24" ht="14.4" customHeight="1" x14ac:dyDescent="0.35">
      <c r="A153" s="367">
        <f>MAX($A$43:A152)+1</f>
        <v>9</v>
      </c>
      <c r="B153" s="288" t="str">
        <f>_xlfn.CONCAT("Table ",A153)</f>
        <v>Table 9</v>
      </c>
      <c r="D153" s="520" t="s">
        <v>174</v>
      </c>
      <c r="E153" s="520"/>
      <c r="F153" s="520"/>
      <c r="G153" s="520"/>
      <c r="H153" s="520"/>
      <c r="I153" s="520"/>
      <c r="J153" s="520"/>
      <c r="K153" s="520"/>
      <c r="L153" s="520"/>
      <c r="M153" s="520"/>
      <c r="N153" s="520"/>
      <c r="O153" s="520"/>
      <c r="P153" s="520"/>
      <c r="Q153" s="520"/>
      <c r="R153" s="520"/>
      <c r="S153" s="520"/>
      <c r="U153" s="313"/>
      <c r="V153" s="308" t="str">
        <f>B153</f>
        <v>Table 9</v>
      </c>
      <c r="X153" s="501"/>
    </row>
    <row r="154" spans="1:24" ht="26.4" customHeight="1" x14ac:dyDescent="0.3">
      <c r="B154" s="217" t="s">
        <v>162</v>
      </c>
      <c r="C154" s="218"/>
      <c r="D154" s="188" t="str">
        <f>'Time by staff type'!E$3</f>
        <v>staff type 1</v>
      </c>
      <c r="E154" s="188" t="str">
        <f>'Time by staff type'!F$3</f>
        <v>staff type 2</v>
      </c>
      <c r="F154" s="188" t="str">
        <f>'Time by staff type'!G$3</f>
        <v>staff type 3</v>
      </c>
      <c r="G154" s="188" t="str">
        <f>'Time by staff type'!H$3</f>
        <v>staff type 4</v>
      </c>
      <c r="H154" s="188" t="str">
        <f>'Time by staff type'!I$3</f>
        <v>staff type 5</v>
      </c>
      <c r="I154" s="188" t="str">
        <f>'Time by staff type'!J$3</f>
        <v>staff type 6</v>
      </c>
      <c r="J154" s="188" t="str">
        <f>'Time by staff type'!K$3</f>
        <v>staff type 7</v>
      </c>
      <c r="K154" s="188" t="str">
        <f>'Time by staff type'!L$3</f>
        <v>staff type 8</v>
      </c>
      <c r="L154" s="188" t="str">
        <f>'Time by staff type'!M$3</f>
        <v>staff type 9</v>
      </c>
      <c r="M154" s="188" t="str">
        <f>'Time by staff type'!N$3</f>
        <v>staff type 10</v>
      </c>
      <c r="N154" s="188" t="str">
        <f>'Time by staff type'!O$3</f>
        <v>staff type 11</v>
      </c>
      <c r="O154" s="188" t="str">
        <f>'Time by staff type'!P$3</f>
        <v>staff type 12</v>
      </c>
      <c r="P154" s="188" t="str">
        <f>'Time by staff type'!Q$3</f>
        <v>staff type 13</v>
      </c>
      <c r="Q154" s="188" t="str">
        <f>'Time by staff type'!R$3</f>
        <v>staff type 14</v>
      </c>
      <c r="R154" s="188" t="str">
        <f>'Time by staff type'!S$3</f>
        <v>staff type 15</v>
      </c>
      <c r="S154" s="188" t="str">
        <f>'Time by staff type'!T$3</f>
        <v>staff type 16</v>
      </c>
      <c r="U154" s="313"/>
      <c r="V154" s="501" t="s">
        <v>176</v>
      </c>
    </row>
    <row r="155" spans="1:24" ht="14.4" customHeight="1" x14ac:dyDescent="0.3">
      <c r="B155" s="330" t="str">
        <f>B$19</f>
        <v>Module 1</v>
      </c>
      <c r="C155" s="123"/>
      <c r="D155" s="209">
        <f t="shared" ref="D155:S155" si="75">IF(D45-(D$92*D204)&lt;0,0,(D45-(D$92*D204)))</f>
        <v>0</v>
      </c>
      <c r="E155" s="209">
        <f t="shared" si="75"/>
        <v>0</v>
      </c>
      <c r="F155" s="209">
        <f t="shared" si="75"/>
        <v>0</v>
      </c>
      <c r="G155" s="209">
        <f t="shared" si="75"/>
        <v>0</v>
      </c>
      <c r="H155" s="209">
        <f t="shared" si="75"/>
        <v>0</v>
      </c>
      <c r="I155" s="209">
        <f t="shared" si="75"/>
        <v>0</v>
      </c>
      <c r="J155" s="209">
        <f t="shared" si="75"/>
        <v>0</v>
      </c>
      <c r="K155" s="209">
        <f t="shared" si="75"/>
        <v>0</v>
      </c>
      <c r="L155" s="209">
        <f t="shared" si="75"/>
        <v>0</v>
      </c>
      <c r="M155" s="209">
        <f t="shared" si="75"/>
        <v>0</v>
      </c>
      <c r="N155" s="209">
        <f t="shared" si="75"/>
        <v>0</v>
      </c>
      <c r="O155" s="209">
        <f t="shared" si="75"/>
        <v>0</v>
      </c>
      <c r="P155" s="209">
        <f t="shared" si="75"/>
        <v>0</v>
      </c>
      <c r="Q155" s="209">
        <f t="shared" si="75"/>
        <v>0</v>
      </c>
      <c r="R155" s="209">
        <f t="shared" si="75"/>
        <v>0</v>
      </c>
      <c r="S155" s="209">
        <f t="shared" si="75"/>
        <v>0</v>
      </c>
      <c r="U155" s="313"/>
      <c r="V155" s="501"/>
      <c r="X155" s="286" t="s">
        <v>161</v>
      </c>
    </row>
    <row r="156" spans="1:24" ht="14.4" customHeight="1" x14ac:dyDescent="0.3">
      <c r="B156" s="331">
        <f>B$20</f>
        <v>2</v>
      </c>
      <c r="C156" s="123"/>
      <c r="D156" s="209">
        <f t="shared" ref="D156:S156" si="76">IF(D46-(D$92*D205)&lt;0,0,(D46-(D$92*D205)))</f>
        <v>0</v>
      </c>
      <c r="E156" s="209">
        <f t="shared" si="76"/>
        <v>0</v>
      </c>
      <c r="F156" s="209">
        <f t="shared" si="76"/>
        <v>0</v>
      </c>
      <c r="G156" s="209">
        <f t="shared" si="76"/>
        <v>0</v>
      </c>
      <c r="H156" s="209">
        <f t="shared" si="76"/>
        <v>0</v>
      </c>
      <c r="I156" s="209">
        <f t="shared" si="76"/>
        <v>0</v>
      </c>
      <c r="J156" s="209">
        <f t="shared" si="76"/>
        <v>0</v>
      </c>
      <c r="K156" s="209">
        <f t="shared" si="76"/>
        <v>0</v>
      </c>
      <c r="L156" s="209">
        <f t="shared" si="76"/>
        <v>0</v>
      </c>
      <c r="M156" s="209">
        <f t="shared" si="76"/>
        <v>0</v>
      </c>
      <c r="N156" s="209">
        <f t="shared" si="76"/>
        <v>0</v>
      </c>
      <c r="O156" s="209">
        <f t="shared" si="76"/>
        <v>0</v>
      </c>
      <c r="P156" s="209">
        <f t="shared" si="76"/>
        <v>0</v>
      </c>
      <c r="Q156" s="209">
        <f t="shared" si="76"/>
        <v>0</v>
      </c>
      <c r="R156" s="209">
        <f t="shared" si="76"/>
        <v>0</v>
      </c>
      <c r="S156" s="209">
        <f t="shared" si="76"/>
        <v>0</v>
      </c>
      <c r="U156" s="313"/>
      <c r="V156" s="501"/>
      <c r="X156" s="509" t="s">
        <v>253</v>
      </c>
    </row>
    <row r="157" spans="1:24" ht="14.4" customHeight="1" x14ac:dyDescent="0.3">
      <c r="B157" s="331">
        <f>B$21</f>
        <v>3</v>
      </c>
      <c r="C157" s="123"/>
      <c r="D157" s="209">
        <f t="shared" ref="D157:S157" si="77">IF(D47-(D$92*D206)&lt;0,0,(D47-(D$92*D206)))</f>
        <v>0</v>
      </c>
      <c r="E157" s="209">
        <f t="shared" si="77"/>
        <v>0</v>
      </c>
      <c r="F157" s="209">
        <f t="shared" si="77"/>
        <v>0</v>
      </c>
      <c r="G157" s="209">
        <f t="shared" si="77"/>
        <v>0</v>
      </c>
      <c r="H157" s="209">
        <f t="shared" si="77"/>
        <v>0</v>
      </c>
      <c r="I157" s="209">
        <f t="shared" si="77"/>
        <v>0</v>
      </c>
      <c r="J157" s="209">
        <f t="shared" si="77"/>
        <v>0</v>
      </c>
      <c r="K157" s="209">
        <f t="shared" si="77"/>
        <v>0</v>
      </c>
      <c r="L157" s="209">
        <f t="shared" si="77"/>
        <v>0</v>
      </c>
      <c r="M157" s="209">
        <f t="shared" si="77"/>
        <v>0</v>
      </c>
      <c r="N157" s="209">
        <f t="shared" si="77"/>
        <v>0</v>
      </c>
      <c r="O157" s="209">
        <f t="shared" si="77"/>
        <v>0</v>
      </c>
      <c r="P157" s="209">
        <f t="shared" si="77"/>
        <v>0</v>
      </c>
      <c r="Q157" s="209">
        <f t="shared" si="77"/>
        <v>0</v>
      </c>
      <c r="R157" s="209">
        <f t="shared" si="77"/>
        <v>0</v>
      </c>
      <c r="S157" s="209">
        <f t="shared" si="77"/>
        <v>0</v>
      </c>
      <c r="U157" s="313"/>
      <c r="V157" s="501"/>
      <c r="X157" s="509"/>
    </row>
    <row r="158" spans="1:24" ht="14.4" customHeight="1" x14ac:dyDescent="0.3">
      <c r="B158" s="331">
        <f>B$22</f>
        <v>4</v>
      </c>
      <c r="C158" s="123"/>
      <c r="D158" s="209">
        <f t="shared" ref="D158:S158" si="78">IF(D48-(D$92*D207)&lt;0,0,(D48-(D$92*D207)))</f>
        <v>0</v>
      </c>
      <c r="E158" s="209">
        <f t="shared" si="78"/>
        <v>0</v>
      </c>
      <c r="F158" s="209">
        <f t="shared" si="78"/>
        <v>0</v>
      </c>
      <c r="G158" s="209">
        <f t="shared" si="78"/>
        <v>0</v>
      </c>
      <c r="H158" s="209">
        <f t="shared" si="78"/>
        <v>0</v>
      </c>
      <c r="I158" s="209">
        <f t="shared" si="78"/>
        <v>0</v>
      </c>
      <c r="J158" s="209">
        <f t="shared" si="78"/>
        <v>0</v>
      </c>
      <c r="K158" s="209">
        <f t="shared" si="78"/>
        <v>0</v>
      </c>
      <c r="L158" s="209">
        <f t="shared" si="78"/>
        <v>0</v>
      </c>
      <c r="M158" s="209">
        <f t="shared" si="78"/>
        <v>0</v>
      </c>
      <c r="N158" s="209">
        <f t="shared" si="78"/>
        <v>0</v>
      </c>
      <c r="O158" s="209">
        <f t="shared" si="78"/>
        <v>0</v>
      </c>
      <c r="P158" s="209">
        <f t="shared" si="78"/>
        <v>0</v>
      </c>
      <c r="Q158" s="209">
        <f t="shared" si="78"/>
        <v>0</v>
      </c>
      <c r="R158" s="209">
        <f t="shared" si="78"/>
        <v>0</v>
      </c>
      <c r="S158" s="209">
        <f t="shared" si="78"/>
        <v>0</v>
      </c>
      <c r="U158" s="313"/>
      <c r="V158" s="501"/>
      <c r="X158" s="509"/>
    </row>
    <row r="159" spans="1:24" ht="14.4" customHeight="1" x14ac:dyDescent="0.3">
      <c r="B159" s="331">
        <f>B$23</f>
        <v>5</v>
      </c>
      <c r="C159" s="123"/>
      <c r="D159" s="209">
        <f t="shared" ref="D159:S159" si="79">IF(D49-(D$92*D208)&lt;0,0,(D49-(D$92*D208)))</f>
        <v>0</v>
      </c>
      <c r="E159" s="209">
        <f t="shared" si="79"/>
        <v>0</v>
      </c>
      <c r="F159" s="209">
        <f t="shared" si="79"/>
        <v>0</v>
      </c>
      <c r="G159" s="209">
        <f t="shared" si="79"/>
        <v>0</v>
      </c>
      <c r="H159" s="209">
        <f t="shared" si="79"/>
        <v>0</v>
      </c>
      <c r="I159" s="209">
        <f t="shared" si="79"/>
        <v>0</v>
      </c>
      <c r="J159" s="209">
        <f t="shared" si="79"/>
        <v>0</v>
      </c>
      <c r="K159" s="209">
        <f t="shared" si="79"/>
        <v>0</v>
      </c>
      <c r="L159" s="209">
        <f t="shared" si="79"/>
        <v>0</v>
      </c>
      <c r="M159" s="209">
        <f t="shared" si="79"/>
        <v>0</v>
      </c>
      <c r="N159" s="209">
        <f t="shared" si="79"/>
        <v>0</v>
      </c>
      <c r="O159" s="209">
        <f t="shared" si="79"/>
        <v>0</v>
      </c>
      <c r="P159" s="209">
        <f t="shared" si="79"/>
        <v>0</v>
      </c>
      <c r="Q159" s="209">
        <f t="shared" si="79"/>
        <v>0</v>
      </c>
      <c r="R159" s="209">
        <f t="shared" si="79"/>
        <v>0</v>
      </c>
      <c r="S159" s="209">
        <f t="shared" si="79"/>
        <v>0</v>
      </c>
      <c r="U159" s="313"/>
      <c r="V159" s="501"/>
      <c r="X159" s="509"/>
    </row>
    <row r="160" spans="1:24" ht="14.4" customHeight="1" x14ac:dyDescent="0.3">
      <c r="B160" s="331">
        <f>B$24</f>
        <v>6</v>
      </c>
      <c r="C160" s="123"/>
      <c r="D160" s="209">
        <f t="shared" ref="D160:S160" si="80">IF(D50-(D$92*D209)&lt;0,0,(D50-(D$92*D209)))</f>
        <v>0</v>
      </c>
      <c r="E160" s="209">
        <f t="shared" si="80"/>
        <v>0</v>
      </c>
      <c r="F160" s="209">
        <f t="shared" si="80"/>
        <v>0</v>
      </c>
      <c r="G160" s="209">
        <f t="shared" si="80"/>
        <v>0</v>
      </c>
      <c r="H160" s="209">
        <f t="shared" si="80"/>
        <v>0</v>
      </c>
      <c r="I160" s="209">
        <f t="shared" si="80"/>
        <v>0</v>
      </c>
      <c r="J160" s="209">
        <f t="shared" si="80"/>
        <v>0</v>
      </c>
      <c r="K160" s="209">
        <f t="shared" si="80"/>
        <v>0</v>
      </c>
      <c r="L160" s="209">
        <f t="shared" si="80"/>
        <v>0</v>
      </c>
      <c r="M160" s="209">
        <f t="shared" si="80"/>
        <v>0</v>
      </c>
      <c r="N160" s="209">
        <f t="shared" si="80"/>
        <v>0</v>
      </c>
      <c r="O160" s="209">
        <f t="shared" si="80"/>
        <v>0</v>
      </c>
      <c r="P160" s="209">
        <f t="shared" si="80"/>
        <v>0</v>
      </c>
      <c r="Q160" s="209">
        <f t="shared" si="80"/>
        <v>0</v>
      </c>
      <c r="R160" s="209">
        <f t="shared" si="80"/>
        <v>0</v>
      </c>
      <c r="S160" s="209">
        <f t="shared" si="80"/>
        <v>0</v>
      </c>
      <c r="U160" s="313"/>
      <c r="V160" s="501"/>
      <c r="X160" s="509"/>
    </row>
    <row r="161" spans="2:24" ht="14.4" customHeight="1" x14ac:dyDescent="0.3">
      <c r="B161" s="331">
        <f>B$25</f>
        <v>7</v>
      </c>
      <c r="C161" s="123"/>
      <c r="D161" s="209">
        <f t="shared" ref="D161:S161" si="81">IF(D51-(D$92*D210)&lt;0,0,(D51-(D$92*D210)))</f>
        <v>0</v>
      </c>
      <c r="E161" s="209">
        <f t="shared" si="81"/>
        <v>0</v>
      </c>
      <c r="F161" s="209">
        <f t="shared" si="81"/>
        <v>0</v>
      </c>
      <c r="G161" s="209">
        <f t="shared" si="81"/>
        <v>0</v>
      </c>
      <c r="H161" s="209">
        <f t="shared" si="81"/>
        <v>0</v>
      </c>
      <c r="I161" s="209">
        <f t="shared" si="81"/>
        <v>0</v>
      </c>
      <c r="J161" s="209">
        <f t="shared" si="81"/>
        <v>0</v>
      </c>
      <c r="K161" s="209">
        <f t="shared" si="81"/>
        <v>0</v>
      </c>
      <c r="L161" s="209">
        <f t="shared" si="81"/>
        <v>0</v>
      </c>
      <c r="M161" s="209">
        <f t="shared" si="81"/>
        <v>0</v>
      </c>
      <c r="N161" s="209">
        <f t="shared" si="81"/>
        <v>0</v>
      </c>
      <c r="O161" s="209">
        <f t="shared" si="81"/>
        <v>0</v>
      </c>
      <c r="P161" s="209">
        <f t="shared" si="81"/>
        <v>0</v>
      </c>
      <c r="Q161" s="209">
        <f t="shared" si="81"/>
        <v>0</v>
      </c>
      <c r="R161" s="209">
        <f t="shared" si="81"/>
        <v>0</v>
      </c>
      <c r="S161" s="209">
        <f t="shared" si="81"/>
        <v>0</v>
      </c>
      <c r="U161" s="313"/>
      <c r="V161" s="501"/>
      <c r="X161" s="509"/>
    </row>
    <row r="162" spans="2:24" ht="14.4" customHeight="1" x14ac:dyDescent="0.3">
      <c r="B162" s="331">
        <f>B$26</f>
        <v>8</v>
      </c>
      <c r="C162" s="123"/>
      <c r="D162" s="209">
        <f t="shared" ref="D162:S162" si="82">IF(D52-(D$92*D211)&lt;0,0,(D52-(D$92*D211)))</f>
        <v>0</v>
      </c>
      <c r="E162" s="209">
        <f t="shared" si="82"/>
        <v>0</v>
      </c>
      <c r="F162" s="209">
        <f t="shared" si="82"/>
        <v>0</v>
      </c>
      <c r="G162" s="209">
        <f t="shared" si="82"/>
        <v>0</v>
      </c>
      <c r="H162" s="209">
        <f t="shared" si="82"/>
        <v>0</v>
      </c>
      <c r="I162" s="209">
        <f t="shared" si="82"/>
        <v>0</v>
      </c>
      <c r="J162" s="209">
        <f t="shared" si="82"/>
        <v>0</v>
      </c>
      <c r="K162" s="209">
        <f t="shared" si="82"/>
        <v>0</v>
      </c>
      <c r="L162" s="209">
        <f t="shared" si="82"/>
        <v>0</v>
      </c>
      <c r="M162" s="209">
        <f t="shared" si="82"/>
        <v>0</v>
      </c>
      <c r="N162" s="209">
        <f t="shared" si="82"/>
        <v>0</v>
      </c>
      <c r="O162" s="209">
        <f t="shared" si="82"/>
        <v>0</v>
      </c>
      <c r="P162" s="209">
        <f t="shared" si="82"/>
        <v>0</v>
      </c>
      <c r="Q162" s="209">
        <f t="shared" si="82"/>
        <v>0</v>
      </c>
      <c r="R162" s="209">
        <f t="shared" si="82"/>
        <v>0</v>
      </c>
      <c r="S162" s="209">
        <f t="shared" si="82"/>
        <v>0</v>
      </c>
      <c r="U162" s="313"/>
      <c r="V162" s="501"/>
      <c r="X162" s="509"/>
    </row>
    <row r="163" spans="2:24" ht="14.4" customHeight="1" x14ac:dyDescent="0.3">
      <c r="B163" s="331">
        <f>B$27</f>
        <v>9</v>
      </c>
      <c r="C163" s="123"/>
      <c r="D163" s="209">
        <f t="shared" ref="D163:S163" si="83">IF(D53-(D$92*D212)&lt;0,0,(D53-(D$92*D212)))</f>
        <v>0</v>
      </c>
      <c r="E163" s="209">
        <f t="shared" si="83"/>
        <v>0</v>
      </c>
      <c r="F163" s="209">
        <f t="shared" si="83"/>
        <v>0</v>
      </c>
      <c r="G163" s="209">
        <f t="shared" si="83"/>
        <v>0</v>
      </c>
      <c r="H163" s="209">
        <f t="shared" si="83"/>
        <v>0</v>
      </c>
      <c r="I163" s="209">
        <f t="shared" si="83"/>
        <v>0</v>
      </c>
      <c r="J163" s="209">
        <f t="shared" si="83"/>
        <v>0</v>
      </c>
      <c r="K163" s="209">
        <f t="shared" si="83"/>
        <v>0</v>
      </c>
      <c r="L163" s="209">
        <f t="shared" si="83"/>
        <v>0</v>
      </c>
      <c r="M163" s="209">
        <f t="shared" si="83"/>
        <v>0</v>
      </c>
      <c r="N163" s="209">
        <f t="shared" si="83"/>
        <v>0</v>
      </c>
      <c r="O163" s="209">
        <f t="shared" si="83"/>
        <v>0</v>
      </c>
      <c r="P163" s="209">
        <f t="shared" si="83"/>
        <v>0</v>
      </c>
      <c r="Q163" s="209">
        <f t="shared" si="83"/>
        <v>0</v>
      </c>
      <c r="R163" s="209">
        <f t="shared" si="83"/>
        <v>0</v>
      </c>
      <c r="S163" s="209">
        <f t="shared" si="83"/>
        <v>0</v>
      </c>
      <c r="U163" s="313"/>
      <c r="V163" s="501"/>
      <c r="X163" s="509"/>
    </row>
    <row r="164" spans="2:24" ht="14.4" customHeight="1" x14ac:dyDescent="0.3">
      <c r="B164" s="331">
        <f>B$28</f>
        <v>10</v>
      </c>
      <c r="C164" s="123"/>
      <c r="D164" s="209">
        <f t="shared" ref="D164:S164" si="84">IF(D54-(D$92*D213)&lt;0,0,(D54-(D$92*D213)))</f>
        <v>0</v>
      </c>
      <c r="E164" s="209">
        <f t="shared" si="84"/>
        <v>0</v>
      </c>
      <c r="F164" s="209">
        <f t="shared" si="84"/>
        <v>0</v>
      </c>
      <c r="G164" s="209">
        <f t="shared" si="84"/>
        <v>0</v>
      </c>
      <c r="H164" s="209">
        <f t="shared" si="84"/>
        <v>0</v>
      </c>
      <c r="I164" s="209">
        <f t="shared" si="84"/>
        <v>0</v>
      </c>
      <c r="J164" s="209">
        <f t="shared" si="84"/>
        <v>0</v>
      </c>
      <c r="K164" s="209">
        <f t="shared" si="84"/>
        <v>0</v>
      </c>
      <c r="L164" s="209">
        <f t="shared" si="84"/>
        <v>0</v>
      </c>
      <c r="M164" s="209">
        <f t="shared" si="84"/>
        <v>0</v>
      </c>
      <c r="N164" s="209">
        <f t="shared" si="84"/>
        <v>0</v>
      </c>
      <c r="O164" s="209">
        <f t="shared" si="84"/>
        <v>0</v>
      </c>
      <c r="P164" s="209">
        <f t="shared" si="84"/>
        <v>0</v>
      </c>
      <c r="Q164" s="209">
        <f t="shared" si="84"/>
        <v>0</v>
      </c>
      <c r="R164" s="209">
        <f t="shared" si="84"/>
        <v>0</v>
      </c>
      <c r="S164" s="209">
        <f t="shared" si="84"/>
        <v>0</v>
      </c>
      <c r="U164" s="313"/>
      <c r="V164" s="501"/>
      <c r="X164" s="509"/>
    </row>
    <row r="165" spans="2:24" ht="14.4" customHeight="1" x14ac:dyDescent="0.3">
      <c r="B165" s="331">
        <f>B$29</f>
        <v>11</v>
      </c>
      <c r="C165" s="123"/>
      <c r="D165" s="209">
        <f t="shared" ref="D165:S165" si="85">IF(D55-(D$92*D214)&lt;0,0,(D55-(D$92*D214)))</f>
        <v>0</v>
      </c>
      <c r="E165" s="209">
        <f t="shared" si="85"/>
        <v>0</v>
      </c>
      <c r="F165" s="209">
        <f t="shared" si="85"/>
        <v>0</v>
      </c>
      <c r="G165" s="209">
        <f t="shared" si="85"/>
        <v>0</v>
      </c>
      <c r="H165" s="209">
        <f t="shared" si="85"/>
        <v>0</v>
      </c>
      <c r="I165" s="209">
        <f t="shared" si="85"/>
        <v>0</v>
      </c>
      <c r="J165" s="209">
        <f t="shared" si="85"/>
        <v>0</v>
      </c>
      <c r="K165" s="209">
        <f t="shared" si="85"/>
        <v>0</v>
      </c>
      <c r="L165" s="209">
        <f t="shared" si="85"/>
        <v>0</v>
      </c>
      <c r="M165" s="209">
        <f t="shared" si="85"/>
        <v>0</v>
      </c>
      <c r="N165" s="209">
        <f t="shared" si="85"/>
        <v>0</v>
      </c>
      <c r="O165" s="209">
        <f t="shared" si="85"/>
        <v>0</v>
      </c>
      <c r="P165" s="209">
        <f t="shared" si="85"/>
        <v>0</v>
      </c>
      <c r="Q165" s="209">
        <f t="shared" si="85"/>
        <v>0</v>
      </c>
      <c r="R165" s="209">
        <f t="shared" si="85"/>
        <v>0</v>
      </c>
      <c r="S165" s="209">
        <f t="shared" si="85"/>
        <v>0</v>
      </c>
      <c r="U165" s="313"/>
      <c r="V165" s="501"/>
      <c r="X165" s="509"/>
    </row>
    <row r="166" spans="2:24" ht="14.4" customHeight="1" x14ac:dyDescent="0.3">
      <c r="B166" s="331">
        <f>B$30</f>
        <v>12</v>
      </c>
      <c r="C166" s="123"/>
      <c r="D166" s="209">
        <f t="shared" ref="D166:S166" si="86">IF(D56-(D$92*D215)&lt;0,0,(D56-(D$92*D215)))</f>
        <v>0</v>
      </c>
      <c r="E166" s="209">
        <f t="shared" si="86"/>
        <v>0</v>
      </c>
      <c r="F166" s="209">
        <f t="shared" si="86"/>
        <v>0</v>
      </c>
      <c r="G166" s="209">
        <f t="shared" si="86"/>
        <v>0</v>
      </c>
      <c r="H166" s="209">
        <f t="shared" si="86"/>
        <v>0</v>
      </c>
      <c r="I166" s="209">
        <f t="shared" si="86"/>
        <v>0</v>
      </c>
      <c r="J166" s="209">
        <f t="shared" si="86"/>
        <v>0</v>
      </c>
      <c r="K166" s="209">
        <f t="shared" si="86"/>
        <v>0</v>
      </c>
      <c r="L166" s="209">
        <f t="shared" si="86"/>
        <v>0</v>
      </c>
      <c r="M166" s="209">
        <f t="shared" si="86"/>
        <v>0</v>
      </c>
      <c r="N166" s="209">
        <f t="shared" si="86"/>
        <v>0</v>
      </c>
      <c r="O166" s="209">
        <f t="shared" si="86"/>
        <v>0</v>
      </c>
      <c r="P166" s="209">
        <f t="shared" si="86"/>
        <v>0</v>
      </c>
      <c r="Q166" s="209">
        <f t="shared" si="86"/>
        <v>0</v>
      </c>
      <c r="R166" s="209">
        <f t="shared" si="86"/>
        <v>0</v>
      </c>
      <c r="S166" s="209">
        <f t="shared" si="86"/>
        <v>0</v>
      </c>
      <c r="U166" s="313"/>
      <c r="V166" s="501"/>
      <c r="X166" s="509"/>
    </row>
    <row r="167" spans="2:24" ht="14.4" customHeight="1" x14ac:dyDescent="0.3">
      <c r="B167" s="331">
        <f>B$31</f>
        <v>13</v>
      </c>
      <c r="C167" s="123"/>
      <c r="D167" s="209">
        <f t="shared" ref="D167:S167" si="87">IF(D57-(D$92*D216)&lt;0,0,(D57-(D$92*D216)))</f>
        <v>0</v>
      </c>
      <c r="E167" s="209">
        <f t="shared" si="87"/>
        <v>0</v>
      </c>
      <c r="F167" s="209">
        <f t="shared" si="87"/>
        <v>0</v>
      </c>
      <c r="G167" s="209">
        <f t="shared" si="87"/>
        <v>0</v>
      </c>
      <c r="H167" s="209">
        <f t="shared" si="87"/>
        <v>0</v>
      </c>
      <c r="I167" s="209">
        <f t="shared" si="87"/>
        <v>0</v>
      </c>
      <c r="J167" s="209">
        <f t="shared" si="87"/>
        <v>0</v>
      </c>
      <c r="K167" s="209">
        <f t="shared" si="87"/>
        <v>0</v>
      </c>
      <c r="L167" s="209">
        <f t="shared" si="87"/>
        <v>0</v>
      </c>
      <c r="M167" s="209">
        <f t="shared" si="87"/>
        <v>0</v>
      </c>
      <c r="N167" s="209">
        <f t="shared" si="87"/>
        <v>0</v>
      </c>
      <c r="O167" s="209">
        <f t="shared" si="87"/>
        <v>0</v>
      </c>
      <c r="P167" s="209">
        <f t="shared" si="87"/>
        <v>0</v>
      </c>
      <c r="Q167" s="209">
        <f t="shared" si="87"/>
        <v>0</v>
      </c>
      <c r="R167" s="209">
        <f t="shared" si="87"/>
        <v>0</v>
      </c>
      <c r="S167" s="209">
        <f t="shared" si="87"/>
        <v>0</v>
      </c>
      <c r="U167" s="313"/>
      <c r="V167" s="501"/>
      <c r="X167" s="509"/>
    </row>
    <row r="168" spans="2:24" ht="14.4" customHeight="1" x14ac:dyDescent="0.3">
      <c r="B168" s="331">
        <f>B$32</f>
        <v>14</v>
      </c>
      <c r="C168" s="123"/>
      <c r="D168" s="209">
        <f t="shared" ref="D168:S168" si="88">IF(D58-(D$92*D217)&lt;0,0,(D58-(D$92*D217)))</f>
        <v>0</v>
      </c>
      <c r="E168" s="209">
        <f t="shared" si="88"/>
        <v>0</v>
      </c>
      <c r="F168" s="209">
        <f t="shared" si="88"/>
        <v>0</v>
      </c>
      <c r="G168" s="209">
        <f t="shared" si="88"/>
        <v>0</v>
      </c>
      <c r="H168" s="209">
        <f t="shared" si="88"/>
        <v>0</v>
      </c>
      <c r="I168" s="209">
        <f t="shared" si="88"/>
        <v>0</v>
      </c>
      <c r="J168" s="209">
        <f t="shared" si="88"/>
        <v>0</v>
      </c>
      <c r="K168" s="209">
        <f t="shared" si="88"/>
        <v>0</v>
      </c>
      <c r="L168" s="209">
        <f t="shared" si="88"/>
        <v>0</v>
      </c>
      <c r="M168" s="209">
        <f t="shared" si="88"/>
        <v>0</v>
      </c>
      <c r="N168" s="209">
        <f t="shared" si="88"/>
        <v>0</v>
      </c>
      <c r="O168" s="209">
        <f t="shared" si="88"/>
        <v>0</v>
      </c>
      <c r="P168" s="209">
        <f t="shared" si="88"/>
        <v>0</v>
      </c>
      <c r="Q168" s="209">
        <f t="shared" si="88"/>
        <v>0</v>
      </c>
      <c r="R168" s="209">
        <f t="shared" si="88"/>
        <v>0</v>
      </c>
      <c r="S168" s="209">
        <f t="shared" si="88"/>
        <v>0</v>
      </c>
      <c r="U168" s="313"/>
      <c r="V168" s="501"/>
      <c r="X168" s="509"/>
    </row>
    <row r="169" spans="2:24" ht="14.4" customHeight="1" x14ac:dyDescent="0.3">
      <c r="B169" s="331">
        <f>B$33</f>
        <v>15</v>
      </c>
      <c r="C169" s="123"/>
      <c r="D169" s="209">
        <f t="shared" ref="D169:S169" si="89">IF(D59-(D$92*D218)&lt;0,0,(D59-(D$92*D218)))</f>
        <v>0</v>
      </c>
      <c r="E169" s="209">
        <f t="shared" si="89"/>
        <v>0</v>
      </c>
      <c r="F169" s="209">
        <f t="shared" si="89"/>
        <v>0</v>
      </c>
      <c r="G169" s="209">
        <f t="shared" si="89"/>
        <v>0</v>
      </c>
      <c r="H169" s="209">
        <f t="shared" si="89"/>
        <v>0</v>
      </c>
      <c r="I169" s="209">
        <f t="shared" si="89"/>
        <v>0</v>
      </c>
      <c r="J169" s="209">
        <f t="shared" si="89"/>
        <v>0</v>
      </c>
      <c r="K169" s="209">
        <f t="shared" si="89"/>
        <v>0</v>
      </c>
      <c r="L169" s="209">
        <f t="shared" si="89"/>
        <v>0</v>
      </c>
      <c r="M169" s="209">
        <f t="shared" si="89"/>
        <v>0</v>
      </c>
      <c r="N169" s="209">
        <f t="shared" si="89"/>
        <v>0</v>
      </c>
      <c r="O169" s="209">
        <f t="shared" si="89"/>
        <v>0</v>
      </c>
      <c r="P169" s="209">
        <f t="shared" si="89"/>
        <v>0</v>
      </c>
      <c r="Q169" s="209">
        <f t="shared" si="89"/>
        <v>0</v>
      </c>
      <c r="R169" s="209">
        <f t="shared" si="89"/>
        <v>0</v>
      </c>
      <c r="S169" s="209">
        <f t="shared" si="89"/>
        <v>0</v>
      </c>
      <c r="U169" s="313"/>
      <c r="V169" s="501"/>
      <c r="X169" s="509"/>
    </row>
    <row r="170" spans="2:24" ht="14.4" customHeight="1" x14ac:dyDescent="0.3">
      <c r="B170" s="331">
        <f>B$34</f>
        <v>16</v>
      </c>
      <c r="C170" s="123"/>
      <c r="D170" s="209">
        <f t="shared" ref="D170:S170" si="90">IF(D60-(D$92*D219)&lt;0,0,(D60-(D$92*D219)))</f>
        <v>0</v>
      </c>
      <c r="E170" s="209">
        <f t="shared" si="90"/>
        <v>0</v>
      </c>
      <c r="F170" s="209">
        <f t="shared" si="90"/>
        <v>0</v>
      </c>
      <c r="G170" s="209">
        <f t="shared" si="90"/>
        <v>0</v>
      </c>
      <c r="H170" s="209">
        <f t="shared" si="90"/>
        <v>0</v>
      </c>
      <c r="I170" s="209">
        <f t="shared" si="90"/>
        <v>0</v>
      </c>
      <c r="J170" s="209">
        <f t="shared" si="90"/>
        <v>0</v>
      </c>
      <c r="K170" s="209">
        <f t="shared" si="90"/>
        <v>0</v>
      </c>
      <c r="L170" s="209">
        <f t="shared" si="90"/>
        <v>0</v>
      </c>
      <c r="M170" s="209">
        <f t="shared" si="90"/>
        <v>0</v>
      </c>
      <c r="N170" s="209">
        <f t="shared" si="90"/>
        <v>0</v>
      </c>
      <c r="O170" s="209">
        <f t="shared" si="90"/>
        <v>0</v>
      </c>
      <c r="P170" s="209">
        <f t="shared" si="90"/>
        <v>0</v>
      </c>
      <c r="Q170" s="209">
        <f t="shared" si="90"/>
        <v>0</v>
      </c>
      <c r="R170" s="209">
        <f t="shared" si="90"/>
        <v>0</v>
      </c>
      <c r="S170" s="209">
        <f t="shared" si="90"/>
        <v>0</v>
      </c>
      <c r="U170" s="313"/>
      <c r="V170" s="501"/>
      <c r="X170" s="509"/>
    </row>
    <row r="171" spans="2:24" ht="14.4" customHeight="1" x14ac:dyDescent="0.3">
      <c r="B171" s="331">
        <f>B$35</f>
        <v>17</v>
      </c>
      <c r="C171" s="123"/>
      <c r="D171" s="209">
        <f t="shared" ref="D171:S171" si="91">IF(D61-(D$92*D220)&lt;0,0,(D61-(D$92*D220)))</f>
        <v>0</v>
      </c>
      <c r="E171" s="209">
        <f t="shared" si="91"/>
        <v>0</v>
      </c>
      <c r="F171" s="209">
        <f t="shared" si="91"/>
        <v>0</v>
      </c>
      <c r="G171" s="209">
        <f t="shared" si="91"/>
        <v>0</v>
      </c>
      <c r="H171" s="209">
        <f t="shared" si="91"/>
        <v>0</v>
      </c>
      <c r="I171" s="209">
        <f t="shared" si="91"/>
        <v>0</v>
      </c>
      <c r="J171" s="209">
        <f t="shared" si="91"/>
        <v>0</v>
      </c>
      <c r="K171" s="209">
        <f t="shared" si="91"/>
        <v>0</v>
      </c>
      <c r="L171" s="209">
        <f t="shared" si="91"/>
        <v>0</v>
      </c>
      <c r="M171" s="209">
        <f t="shared" si="91"/>
        <v>0</v>
      </c>
      <c r="N171" s="209">
        <f t="shared" si="91"/>
        <v>0</v>
      </c>
      <c r="O171" s="209">
        <f t="shared" si="91"/>
        <v>0</v>
      </c>
      <c r="P171" s="209">
        <f t="shared" si="91"/>
        <v>0</v>
      </c>
      <c r="Q171" s="209">
        <f t="shared" si="91"/>
        <v>0</v>
      </c>
      <c r="R171" s="209">
        <f t="shared" si="91"/>
        <v>0</v>
      </c>
      <c r="S171" s="209">
        <f t="shared" si="91"/>
        <v>0</v>
      </c>
      <c r="U171" s="313"/>
      <c r="V171" s="501"/>
      <c r="X171" s="509"/>
    </row>
    <row r="172" spans="2:24" ht="14.4" customHeight="1" x14ac:dyDescent="0.3">
      <c r="B172" s="331">
        <f>B$36</f>
        <v>18</v>
      </c>
      <c r="C172" s="123"/>
      <c r="D172" s="209">
        <f t="shared" ref="D172:S172" si="92">IF(D62-(D$92*D221)&lt;0,0,(D62-(D$92*D221)))</f>
        <v>0</v>
      </c>
      <c r="E172" s="209">
        <f t="shared" si="92"/>
        <v>0</v>
      </c>
      <c r="F172" s="209">
        <f t="shared" si="92"/>
        <v>0</v>
      </c>
      <c r="G172" s="209">
        <f t="shared" si="92"/>
        <v>0</v>
      </c>
      <c r="H172" s="209">
        <f t="shared" si="92"/>
        <v>0</v>
      </c>
      <c r="I172" s="209">
        <f t="shared" si="92"/>
        <v>0</v>
      </c>
      <c r="J172" s="209">
        <f t="shared" si="92"/>
        <v>0</v>
      </c>
      <c r="K172" s="209">
        <f t="shared" si="92"/>
        <v>0</v>
      </c>
      <c r="L172" s="209">
        <f t="shared" si="92"/>
        <v>0</v>
      </c>
      <c r="M172" s="209">
        <f t="shared" si="92"/>
        <v>0</v>
      </c>
      <c r="N172" s="209">
        <f t="shared" si="92"/>
        <v>0</v>
      </c>
      <c r="O172" s="209">
        <f t="shared" si="92"/>
        <v>0</v>
      </c>
      <c r="P172" s="209">
        <f t="shared" si="92"/>
        <v>0</v>
      </c>
      <c r="Q172" s="209">
        <f t="shared" si="92"/>
        <v>0</v>
      </c>
      <c r="R172" s="209">
        <f t="shared" si="92"/>
        <v>0</v>
      </c>
      <c r="S172" s="209">
        <f t="shared" si="92"/>
        <v>0</v>
      </c>
      <c r="U172" s="313"/>
      <c r="V172" s="501"/>
      <c r="X172" s="509"/>
    </row>
    <row r="173" spans="2:24" ht="14.4" customHeight="1" x14ac:dyDescent="0.3">
      <c r="B173" s="331">
        <f>B$37</f>
        <v>19</v>
      </c>
      <c r="C173" s="123"/>
      <c r="D173" s="209">
        <f t="shared" ref="D173:S173" si="93">IF(D63-(D$92*D222)&lt;0,0,(D63-(D$92*D222)))</f>
        <v>0</v>
      </c>
      <c r="E173" s="209">
        <f t="shared" si="93"/>
        <v>0</v>
      </c>
      <c r="F173" s="209">
        <f t="shared" si="93"/>
        <v>0</v>
      </c>
      <c r="G173" s="209">
        <f t="shared" si="93"/>
        <v>0</v>
      </c>
      <c r="H173" s="209">
        <f t="shared" si="93"/>
        <v>0</v>
      </c>
      <c r="I173" s="209">
        <f t="shared" si="93"/>
        <v>0</v>
      </c>
      <c r="J173" s="209">
        <f t="shared" si="93"/>
        <v>0</v>
      </c>
      <c r="K173" s="209">
        <f t="shared" si="93"/>
        <v>0</v>
      </c>
      <c r="L173" s="209">
        <f t="shared" si="93"/>
        <v>0</v>
      </c>
      <c r="M173" s="209">
        <f t="shared" si="93"/>
        <v>0</v>
      </c>
      <c r="N173" s="209">
        <f t="shared" si="93"/>
        <v>0</v>
      </c>
      <c r="O173" s="209">
        <f t="shared" si="93"/>
        <v>0</v>
      </c>
      <c r="P173" s="209">
        <f t="shared" si="93"/>
        <v>0</v>
      </c>
      <c r="Q173" s="209">
        <f t="shared" si="93"/>
        <v>0</v>
      </c>
      <c r="R173" s="209">
        <f t="shared" si="93"/>
        <v>0</v>
      </c>
      <c r="S173" s="209">
        <f t="shared" si="93"/>
        <v>0</v>
      </c>
      <c r="U173" s="313"/>
      <c r="V173" s="501"/>
      <c r="X173" s="509"/>
    </row>
    <row r="174" spans="2:24" x14ac:dyDescent="0.3">
      <c r="B174" s="331">
        <f>B$38</f>
        <v>20</v>
      </c>
      <c r="C174" s="123"/>
      <c r="D174" s="209">
        <f t="shared" ref="D174:S174" si="94">IF(D64-(D$92*D223)&lt;0,0,(D64-(D$92*D223)))</f>
        <v>0</v>
      </c>
      <c r="E174" s="209">
        <f t="shared" si="94"/>
        <v>0</v>
      </c>
      <c r="F174" s="209">
        <f t="shared" si="94"/>
        <v>0</v>
      </c>
      <c r="G174" s="209">
        <f t="shared" si="94"/>
        <v>0</v>
      </c>
      <c r="H174" s="209">
        <f t="shared" si="94"/>
        <v>0</v>
      </c>
      <c r="I174" s="209">
        <f t="shared" si="94"/>
        <v>0</v>
      </c>
      <c r="J174" s="209">
        <f t="shared" si="94"/>
        <v>0</v>
      </c>
      <c r="K174" s="209">
        <f t="shared" si="94"/>
        <v>0</v>
      </c>
      <c r="L174" s="209">
        <f t="shared" si="94"/>
        <v>0</v>
      </c>
      <c r="M174" s="209">
        <f t="shared" si="94"/>
        <v>0</v>
      </c>
      <c r="N174" s="209">
        <f t="shared" si="94"/>
        <v>0</v>
      </c>
      <c r="O174" s="209">
        <f t="shared" si="94"/>
        <v>0</v>
      </c>
      <c r="P174" s="209">
        <f t="shared" si="94"/>
        <v>0</v>
      </c>
      <c r="Q174" s="209">
        <f t="shared" si="94"/>
        <v>0</v>
      </c>
      <c r="R174" s="209">
        <f t="shared" si="94"/>
        <v>0</v>
      </c>
      <c r="S174" s="209">
        <f t="shared" si="94"/>
        <v>0</v>
      </c>
      <c r="T174" s="239" t="s">
        <v>175</v>
      </c>
      <c r="U174" s="313"/>
      <c r="V174" s="501"/>
      <c r="X174" s="509"/>
    </row>
    <row r="175" spans="2:24" x14ac:dyDescent="0.3">
      <c r="D175" s="210">
        <f t="shared" ref="D175:K175" si="95">SUM(D155:D174)</f>
        <v>0</v>
      </c>
      <c r="E175" s="210">
        <f t="shared" si="95"/>
        <v>0</v>
      </c>
      <c r="F175" s="210">
        <f t="shared" si="95"/>
        <v>0</v>
      </c>
      <c r="G175" s="210">
        <f t="shared" si="95"/>
        <v>0</v>
      </c>
      <c r="H175" s="210">
        <f t="shared" si="95"/>
        <v>0</v>
      </c>
      <c r="I175" s="210">
        <f t="shared" si="95"/>
        <v>0</v>
      </c>
      <c r="J175" s="210">
        <f t="shared" si="95"/>
        <v>0</v>
      </c>
      <c r="K175" s="210">
        <f t="shared" si="95"/>
        <v>0</v>
      </c>
      <c r="L175" s="210">
        <f t="shared" ref="L175:S175" si="96">SUM(L155:L174)</f>
        <v>0</v>
      </c>
      <c r="M175" s="210">
        <f t="shared" si="96"/>
        <v>0</v>
      </c>
      <c r="N175" s="210">
        <f t="shared" si="96"/>
        <v>0</v>
      </c>
      <c r="O175" s="210">
        <f t="shared" si="96"/>
        <v>0</v>
      </c>
      <c r="P175" s="210">
        <f t="shared" si="96"/>
        <v>0</v>
      </c>
      <c r="Q175" s="210">
        <f t="shared" si="96"/>
        <v>0</v>
      </c>
      <c r="R175" s="210">
        <f t="shared" si="96"/>
        <v>0</v>
      </c>
      <c r="S175" s="210">
        <f t="shared" si="96"/>
        <v>0</v>
      </c>
      <c r="T175" s="125">
        <f>SUM(D175:S175)</f>
        <v>0</v>
      </c>
      <c r="U175" s="313"/>
      <c r="V175" s="501"/>
      <c r="X175" s="509"/>
    </row>
    <row r="176" spans="2:24" x14ac:dyDescent="0.3">
      <c r="U176" s="313"/>
      <c r="V176" s="313"/>
      <c r="X176" s="509"/>
    </row>
    <row r="177" spans="1:24" ht="21" x14ac:dyDescent="0.35">
      <c r="A177" s="367">
        <f>MAX($A$43:A176)+1</f>
        <v>10</v>
      </c>
      <c r="B177" s="288" t="str">
        <f>_xlfn.CONCAT("Table ",A177)</f>
        <v>Table 10</v>
      </c>
      <c r="D177" s="521" t="s">
        <v>172</v>
      </c>
      <c r="E177" s="521"/>
      <c r="F177" s="521"/>
      <c r="G177" s="521"/>
      <c r="H177" s="521"/>
      <c r="I177" s="521"/>
      <c r="J177" s="521"/>
      <c r="K177" s="521"/>
      <c r="L177" s="521"/>
      <c r="M177" s="521"/>
      <c r="N177" s="521"/>
      <c r="O177" s="521"/>
      <c r="P177" s="521"/>
      <c r="Q177" s="521"/>
      <c r="R177" s="521"/>
      <c r="S177" s="521"/>
      <c r="U177" s="313"/>
      <c r="V177" s="314" t="str">
        <f>B177</f>
        <v>Table 10</v>
      </c>
      <c r="X177" s="509"/>
    </row>
    <row r="178" spans="1:24" ht="27.6" customHeight="1" x14ac:dyDescent="0.3">
      <c r="B178" s="217" t="s">
        <v>162</v>
      </c>
      <c r="C178" s="218"/>
      <c r="D178" s="188" t="str">
        <f>'Time by staff type'!E$3</f>
        <v>staff type 1</v>
      </c>
      <c r="E178" s="188" t="str">
        <f>'Time by staff type'!F$3</f>
        <v>staff type 2</v>
      </c>
      <c r="F178" s="188" t="str">
        <f>'Time by staff type'!G$3</f>
        <v>staff type 3</v>
      </c>
      <c r="G178" s="188" t="str">
        <f>'Time by staff type'!H$3</f>
        <v>staff type 4</v>
      </c>
      <c r="H178" s="188" t="str">
        <f>'Time by staff type'!I$3</f>
        <v>staff type 5</v>
      </c>
      <c r="I178" s="188" t="str">
        <f>'Time by staff type'!J$3</f>
        <v>staff type 6</v>
      </c>
      <c r="J178" s="188" t="str">
        <f>'Time by staff type'!K$3</f>
        <v>staff type 7</v>
      </c>
      <c r="K178" s="188" t="str">
        <f>'Time by staff type'!L$3</f>
        <v>staff type 8</v>
      </c>
      <c r="L178" s="188" t="str">
        <f>'Time by staff type'!M$3</f>
        <v>staff type 9</v>
      </c>
      <c r="M178" s="188" t="str">
        <f>'Time by staff type'!N$3</f>
        <v>staff type 10</v>
      </c>
      <c r="N178" s="188" t="str">
        <f>'Time by staff type'!O$3</f>
        <v>staff type 11</v>
      </c>
      <c r="O178" s="188" t="str">
        <f>'Time by staff type'!P$3</f>
        <v>staff type 12</v>
      </c>
      <c r="P178" s="188" t="str">
        <f>'Time by staff type'!Q$3</f>
        <v>staff type 13</v>
      </c>
      <c r="Q178" s="188" t="str">
        <f>'Time by staff type'!R$3</f>
        <v>staff type 14</v>
      </c>
      <c r="R178" s="188" t="str">
        <f>'Time by staff type'!S$3</f>
        <v>staff type 15</v>
      </c>
      <c r="S178" s="188" t="str">
        <f>'Time by staff type'!T$3</f>
        <v>staff type 16</v>
      </c>
      <c r="U178" s="313"/>
      <c r="V178" s="514" t="s">
        <v>223</v>
      </c>
      <c r="X178" s="509"/>
    </row>
    <row r="179" spans="1:24" ht="14.4" customHeight="1" x14ac:dyDescent="0.3">
      <c r="B179" s="330" t="str">
        <f>B$19</f>
        <v>Module 1</v>
      </c>
      <c r="C179" s="123"/>
      <c r="D179" s="209">
        <f t="shared" ref="D179:S179" si="97">IF(D130=$T$125,0,D$92*D204-D$92*D204*$T$125)</f>
        <v>0</v>
      </c>
      <c r="E179" s="209">
        <f t="shared" si="97"/>
        <v>0</v>
      </c>
      <c r="F179" s="209">
        <f t="shared" si="97"/>
        <v>0</v>
      </c>
      <c r="G179" s="209">
        <f t="shared" si="97"/>
        <v>0</v>
      </c>
      <c r="H179" s="209">
        <f t="shared" si="97"/>
        <v>0</v>
      </c>
      <c r="I179" s="209">
        <f t="shared" si="97"/>
        <v>0</v>
      </c>
      <c r="J179" s="209">
        <f t="shared" si="97"/>
        <v>0</v>
      </c>
      <c r="K179" s="209">
        <f t="shared" si="97"/>
        <v>0</v>
      </c>
      <c r="L179" s="209">
        <f t="shared" si="97"/>
        <v>0</v>
      </c>
      <c r="M179" s="209">
        <f t="shared" si="97"/>
        <v>0</v>
      </c>
      <c r="N179" s="209">
        <f t="shared" si="97"/>
        <v>0</v>
      </c>
      <c r="O179" s="209">
        <f t="shared" si="97"/>
        <v>0</v>
      </c>
      <c r="P179" s="209">
        <f t="shared" si="97"/>
        <v>0</v>
      </c>
      <c r="Q179" s="209">
        <f t="shared" si="97"/>
        <v>0</v>
      </c>
      <c r="R179" s="209">
        <f t="shared" si="97"/>
        <v>0</v>
      </c>
      <c r="S179" s="209">
        <f t="shared" si="97"/>
        <v>0</v>
      </c>
      <c r="U179" s="313"/>
      <c r="V179" s="514"/>
      <c r="X179" s="509"/>
    </row>
    <row r="180" spans="1:24" ht="14.4" customHeight="1" x14ac:dyDescent="0.3">
      <c r="B180" s="331">
        <f>B$20</f>
        <v>2</v>
      </c>
      <c r="C180" s="123"/>
      <c r="D180" s="209">
        <f t="shared" ref="D180:S180" si="98">IF(D131=$T$125,0,D$92*D205-D$92*D205*$T$125)</f>
        <v>0</v>
      </c>
      <c r="E180" s="209">
        <f t="shared" si="98"/>
        <v>0</v>
      </c>
      <c r="F180" s="209">
        <f t="shared" si="98"/>
        <v>0</v>
      </c>
      <c r="G180" s="209">
        <f t="shared" si="98"/>
        <v>0</v>
      </c>
      <c r="H180" s="209">
        <f t="shared" si="98"/>
        <v>0</v>
      </c>
      <c r="I180" s="209">
        <f t="shared" si="98"/>
        <v>0</v>
      </c>
      <c r="J180" s="209">
        <f t="shared" si="98"/>
        <v>0</v>
      </c>
      <c r="K180" s="209">
        <f t="shared" si="98"/>
        <v>0</v>
      </c>
      <c r="L180" s="209">
        <f t="shared" si="98"/>
        <v>0</v>
      </c>
      <c r="M180" s="209">
        <f t="shared" si="98"/>
        <v>0</v>
      </c>
      <c r="N180" s="209">
        <f t="shared" si="98"/>
        <v>0</v>
      </c>
      <c r="O180" s="209">
        <f t="shared" si="98"/>
        <v>0</v>
      </c>
      <c r="P180" s="209">
        <f t="shared" si="98"/>
        <v>0</v>
      </c>
      <c r="Q180" s="209">
        <f t="shared" si="98"/>
        <v>0</v>
      </c>
      <c r="R180" s="209">
        <f t="shared" si="98"/>
        <v>0</v>
      </c>
      <c r="S180" s="209">
        <f t="shared" si="98"/>
        <v>0</v>
      </c>
      <c r="U180" s="313"/>
      <c r="V180" s="514"/>
      <c r="X180" s="509"/>
    </row>
    <row r="181" spans="1:24" ht="14.4" customHeight="1" x14ac:dyDescent="0.3">
      <c r="B181" s="331">
        <f>B$21</f>
        <v>3</v>
      </c>
      <c r="C181" s="123"/>
      <c r="D181" s="209">
        <f t="shared" ref="D181:S181" si="99">IF(D132=$T$125,0,D$92*D206-D$92*D206*$T$125)</f>
        <v>0</v>
      </c>
      <c r="E181" s="209">
        <f t="shared" si="99"/>
        <v>0</v>
      </c>
      <c r="F181" s="209">
        <f t="shared" si="99"/>
        <v>0</v>
      </c>
      <c r="G181" s="209">
        <f t="shared" si="99"/>
        <v>0</v>
      </c>
      <c r="H181" s="209">
        <f t="shared" si="99"/>
        <v>0</v>
      </c>
      <c r="I181" s="209">
        <f t="shared" si="99"/>
        <v>0</v>
      </c>
      <c r="J181" s="209">
        <f t="shared" si="99"/>
        <v>0</v>
      </c>
      <c r="K181" s="209">
        <f t="shared" si="99"/>
        <v>0</v>
      </c>
      <c r="L181" s="209">
        <f t="shared" si="99"/>
        <v>0</v>
      </c>
      <c r="M181" s="209">
        <f t="shared" si="99"/>
        <v>0</v>
      </c>
      <c r="N181" s="209">
        <f t="shared" si="99"/>
        <v>0</v>
      </c>
      <c r="O181" s="209">
        <f t="shared" si="99"/>
        <v>0</v>
      </c>
      <c r="P181" s="209">
        <f t="shared" si="99"/>
        <v>0</v>
      </c>
      <c r="Q181" s="209">
        <f t="shared" si="99"/>
        <v>0</v>
      </c>
      <c r="R181" s="209">
        <f t="shared" si="99"/>
        <v>0</v>
      </c>
      <c r="S181" s="209">
        <f t="shared" si="99"/>
        <v>0</v>
      </c>
      <c r="U181" s="313"/>
      <c r="V181" s="514"/>
      <c r="X181" s="509"/>
    </row>
    <row r="182" spans="1:24" ht="14.4" customHeight="1" x14ac:dyDescent="0.3">
      <c r="B182" s="331">
        <f>B$22</f>
        <v>4</v>
      </c>
      <c r="C182" s="123"/>
      <c r="D182" s="209">
        <f t="shared" ref="D182:S182" si="100">IF(D133=$T$125,0,D$92*D207-D$92*D207*$T$125)</f>
        <v>0</v>
      </c>
      <c r="E182" s="209">
        <f t="shared" si="100"/>
        <v>0</v>
      </c>
      <c r="F182" s="209">
        <f t="shared" si="100"/>
        <v>0</v>
      </c>
      <c r="G182" s="209">
        <f t="shared" si="100"/>
        <v>0</v>
      </c>
      <c r="H182" s="209">
        <f t="shared" si="100"/>
        <v>0</v>
      </c>
      <c r="I182" s="209">
        <f t="shared" si="100"/>
        <v>0</v>
      </c>
      <c r="J182" s="209">
        <f t="shared" si="100"/>
        <v>0</v>
      </c>
      <c r="K182" s="209">
        <f t="shared" si="100"/>
        <v>0</v>
      </c>
      <c r="L182" s="209">
        <f t="shared" si="100"/>
        <v>0</v>
      </c>
      <c r="M182" s="209">
        <f t="shared" si="100"/>
        <v>0</v>
      </c>
      <c r="N182" s="209">
        <f t="shared" si="100"/>
        <v>0</v>
      </c>
      <c r="O182" s="209">
        <f t="shared" si="100"/>
        <v>0</v>
      </c>
      <c r="P182" s="209">
        <f t="shared" si="100"/>
        <v>0</v>
      </c>
      <c r="Q182" s="209">
        <f t="shared" si="100"/>
        <v>0</v>
      </c>
      <c r="R182" s="209">
        <f t="shared" si="100"/>
        <v>0</v>
      </c>
      <c r="S182" s="209">
        <f t="shared" si="100"/>
        <v>0</v>
      </c>
      <c r="U182" s="313"/>
      <c r="V182" s="514"/>
      <c r="X182" s="509"/>
    </row>
    <row r="183" spans="1:24" ht="14.4" customHeight="1" x14ac:dyDescent="0.3">
      <c r="B183" s="331">
        <f>B$23</f>
        <v>5</v>
      </c>
      <c r="C183" s="123"/>
      <c r="D183" s="209">
        <f t="shared" ref="D183:S183" si="101">IF(D134=$T$125,0,D$92*D208-D$92*D208*$T$125)</f>
        <v>0</v>
      </c>
      <c r="E183" s="209">
        <f t="shared" si="101"/>
        <v>0</v>
      </c>
      <c r="F183" s="209">
        <f t="shared" si="101"/>
        <v>0</v>
      </c>
      <c r="G183" s="209">
        <f t="shared" si="101"/>
        <v>0</v>
      </c>
      <c r="H183" s="209">
        <f t="shared" si="101"/>
        <v>0</v>
      </c>
      <c r="I183" s="209">
        <f t="shared" si="101"/>
        <v>0</v>
      </c>
      <c r="J183" s="209">
        <f t="shared" si="101"/>
        <v>0</v>
      </c>
      <c r="K183" s="209">
        <f t="shared" si="101"/>
        <v>0</v>
      </c>
      <c r="L183" s="209">
        <f t="shared" si="101"/>
        <v>0</v>
      </c>
      <c r="M183" s="209">
        <f t="shared" si="101"/>
        <v>0</v>
      </c>
      <c r="N183" s="209">
        <f t="shared" si="101"/>
        <v>0</v>
      </c>
      <c r="O183" s="209">
        <f t="shared" si="101"/>
        <v>0</v>
      </c>
      <c r="P183" s="209">
        <f t="shared" si="101"/>
        <v>0</v>
      </c>
      <c r="Q183" s="209">
        <f t="shared" si="101"/>
        <v>0</v>
      </c>
      <c r="R183" s="209">
        <f t="shared" si="101"/>
        <v>0</v>
      </c>
      <c r="S183" s="209">
        <f t="shared" si="101"/>
        <v>0</v>
      </c>
      <c r="U183" s="313"/>
      <c r="V183" s="514"/>
      <c r="X183" s="509"/>
    </row>
    <row r="184" spans="1:24" ht="14.4" customHeight="1" x14ac:dyDescent="0.3">
      <c r="B184" s="331">
        <f>B$24</f>
        <v>6</v>
      </c>
      <c r="C184" s="123"/>
      <c r="D184" s="209">
        <f t="shared" ref="D184:S184" si="102">IF(D135=$T$125,0,D$92*D209-D$92*D209*$T$125)</f>
        <v>0</v>
      </c>
      <c r="E184" s="209">
        <f t="shared" si="102"/>
        <v>0</v>
      </c>
      <c r="F184" s="209">
        <f t="shared" si="102"/>
        <v>0</v>
      </c>
      <c r="G184" s="209">
        <f t="shared" si="102"/>
        <v>0</v>
      </c>
      <c r="H184" s="209">
        <f t="shared" si="102"/>
        <v>0</v>
      </c>
      <c r="I184" s="209">
        <f t="shared" si="102"/>
        <v>0</v>
      </c>
      <c r="J184" s="209">
        <f t="shared" si="102"/>
        <v>0</v>
      </c>
      <c r="K184" s="209">
        <f t="shared" si="102"/>
        <v>0</v>
      </c>
      <c r="L184" s="209">
        <f t="shared" si="102"/>
        <v>0</v>
      </c>
      <c r="M184" s="209">
        <f t="shared" si="102"/>
        <v>0</v>
      </c>
      <c r="N184" s="209">
        <f t="shared" si="102"/>
        <v>0</v>
      </c>
      <c r="O184" s="209">
        <f t="shared" si="102"/>
        <v>0</v>
      </c>
      <c r="P184" s="209">
        <f t="shared" si="102"/>
        <v>0</v>
      </c>
      <c r="Q184" s="209">
        <f t="shared" si="102"/>
        <v>0</v>
      </c>
      <c r="R184" s="209">
        <f t="shared" si="102"/>
        <v>0</v>
      </c>
      <c r="S184" s="209">
        <f t="shared" si="102"/>
        <v>0</v>
      </c>
      <c r="U184" s="313"/>
      <c r="V184" s="514"/>
      <c r="X184" s="509"/>
    </row>
    <row r="185" spans="1:24" ht="14.4" customHeight="1" x14ac:dyDescent="0.3">
      <c r="B185" s="331">
        <f>B$25</f>
        <v>7</v>
      </c>
      <c r="C185" s="123"/>
      <c r="D185" s="209">
        <f t="shared" ref="D185:S185" si="103">IF(D136=$T$125,0,D$92*D210-D$92*D210*$T$125)</f>
        <v>0</v>
      </c>
      <c r="E185" s="209">
        <f t="shared" si="103"/>
        <v>0</v>
      </c>
      <c r="F185" s="209">
        <f t="shared" si="103"/>
        <v>0</v>
      </c>
      <c r="G185" s="209">
        <f t="shared" si="103"/>
        <v>0</v>
      </c>
      <c r="H185" s="209">
        <f t="shared" si="103"/>
        <v>0</v>
      </c>
      <c r="I185" s="209">
        <f t="shared" si="103"/>
        <v>0</v>
      </c>
      <c r="J185" s="209">
        <f t="shared" si="103"/>
        <v>0</v>
      </c>
      <c r="K185" s="209">
        <f t="shared" si="103"/>
        <v>0</v>
      </c>
      <c r="L185" s="209">
        <f t="shared" si="103"/>
        <v>0</v>
      </c>
      <c r="M185" s="209">
        <f t="shared" si="103"/>
        <v>0</v>
      </c>
      <c r="N185" s="209">
        <f t="shared" si="103"/>
        <v>0</v>
      </c>
      <c r="O185" s="209">
        <f t="shared" si="103"/>
        <v>0</v>
      </c>
      <c r="P185" s="209">
        <f t="shared" si="103"/>
        <v>0</v>
      </c>
      <c r="Q185" s="209">
        <f t="shared" si="103"/>
        <v>0</v>
      </c>
      <c r="R185" s="209">
        <f t="shared" si="103"/>
        <v>0</v>
      </c>
      <c r="S185" s="209">
        <f t="shared" si="103"/>
        <v>0</v>
      </c>
      <c r="U185" s="313"/>
      <c r="V185" s="514"/>
      <c r="X185" s="509"/>
    </row>
    <row r="186" spans="1:24" ht="14.4" customHeight="1" x14ac:dyDescent="0.3">
      <c r="B186" s="331">
        <f>B$26</f>
        <v>8</v>
      </c>
      <c r="C186" s="123"/>
      <c r="D186" s="209">
        <f t="shared" ref="D186:S186" si="104">IF(D137=$T$125,0,D$92*D211-D$92*D211*$T$125)</f>
        <v>0</v>
      </c>
      <c r="E186" s="209">
        <f t="shared" si="104"/>
        <v>0</v>
      </c>
      <c r="F186" s="209">
        <f t="shared" si="104"/>
        <v>0</v>
      </c>
      <c r="G186" s="209">
        <f t="shared" si="104"/>
        <v>0</v>
      </c>
      <c r="H186" s="209">
        <f t="shared" si="104"/>
        <v>0</v>
      </c>
      <c r="I186" s="209">
        <f t="shared" si="104"/>
        <v>0</v>
      </c>
      <c r="J186" s="209">
        <f t="shared" si="104"/>
        <v>0</v>
      </c>
      <c r="K186" s="209">
        <f t="shared" si="104"/>
        <v>0</v>
      </c>
      <c r="L186" s="209">
        <f t="shared" si="104"/>
        <v>0</v>
      </c>
      <c r="M186" s="209">
        <f t="shared" si="104"/>
        <v>0</v>
      </c>
      <c r="N186" s="209">
        <f t="shared" si="104"/>
        <v>0</v>
      </c>
      <c r="O186" s="209">
        <f t="shared" si="104"/>
        <v>0</v>
      </c>
      <c r="P186" s="209">
        <f t="shared" si="104"/>
        <v>0</v>
      </c>
      <c r="Q186" s="209">
        <f t="shared" si="104"/>
        <v>0</v>
      </c>
      <c r="R186" s="209">
        <f t="shared" si="104"/>
        <v>0</v>
      </c>
      <c r="S186" s="209">
        <f t="shared" si="104"/>
        <v>0</v>
      </c>
      <c r="U186" s="313"/>
      <c r="V186" s="514"/>
      <c r="X186" s="509"/>
    </row>
    <row r="187" spans="1:24" ht="14.4" customHeight="1" x14ac:dyDescent="0.3">
      <c r="B187" s="331">
        <f>B$27</f>
        <v>9</v>
      </c>
      <c r="C187" s="123"/>
      <c r="D187" s="209">
        <f t="shared" ref="D187:S187" si="105">IF(D138=$T$125,0,D$92*D212-D$92*D212*$T$125)</f>
        <v>0</v>
      </c>
      <c r="E187" s="209">
        <f t="shared" si="105"/>
        <v>0</v>
      </c>
      <c r="F187" s="209">
        <f t="shared" si="105"/>
        <v>0</v>
      </c>
      <c r="G187" s="209">
        <f t="shared" si="105"/>
        <v>0</v>
      </c>
      <c r="H187" s="209">
        <f t="shared" si="105"/>
        <v>0</v>
      </c>
      <c r="I187" s="209">
        <f t="shared" si="105"/>
        <v>0</v>
      </c>
      <c r="J187" s="209">
        <f t="shared" si="105"/>
        <v>0</v>
      </c>
      <c r="K187" s="209">
        <f t="shared" si="105"/>
        <v>0</v>
      </c>
      <c r="L187" s="209">
        <f t="shared" si="105"/>
        <v>0</v>
      </c>
      <c r="M187" s="209">
        <f t="shared" si="105"/>
        <v>0</v>
      </c>
      <c r="N187" s="209">
        <f t="shared" si="105"/>
        <v>0</v>
      </c>
      <c r="O187" s="209">
        <f t="shared" si="105"/>
        <v>0</v>
      </c>
      <c r="P187" s="209">
        <f t="shared" si="105"/>
        <v>0</v>
      </c>
      <c r="Q187" s="209">
        <f t="shared" si="105"/>
        <v>0</v>
      </c>
      <c r="R187" s="209">
        <f t="shared" si="105"/>
        <v>0</v>
      </c>
      <c r="S187" s="209">
        <f t="shared" si="105"/>
        <v>0</v>
      </c>
      <c r="U187" s="313"/>
      <c r="V187" s="514"/>
    </row>
    <row r="188" spans="1:24" ht="14.4" customHeight="1" x14ac:dyDescent="0.3">
      <c r="B188" s="331">
        <f>B$28</f>
        <v>10</v>
      </c>
      <c r="C188" s="123"/>
      <c r="D188" s="209">
        <f t="shared" ref="D188:S188" si="106">IF(D139=$T$125,0,D$92*D213-D$92*D213*$T$125)</f>
        <v>0</v>
      </c>
      <c r="E188" s="209">
        <f t="shared" si="106"/>
        <v>0</v>
      </c>
      <c r="F188" s="209">
        <f t="shared" si="106"/>
        <v>0</v>
      </c>
      <c r="G188" s="209">
        <f t="shared" si="106"/>
        <v>0</v>
      </c>
      <c r="H188" s="209">
        <f t="shared" si="106"/>
        <v>0</v>
      </c>
      <c r="I188" s="209">
        <f t="shared" si="106"/>
        <v>0</v>
      </c>
      <c r="J188" s="209">
        <f t="shared" si="106"/>
        <v>0</v>
      </c>
      <c r="K188" s="209">
        <f t="shared" si="106"/>
        <v>0</v>
      </c>
      <c r="L188" s="209">
        <f t="shared" si="106"/>
        <v>0</v>
      </c>
      <c r="M188" s="209">
        <f t="shared" si="106"/>
        <v>0</v>
      </c>
      <c r="N188" s="209">
        <f t="shared" si="106"/>
        <v>0</v>
      </c>
      <c r="O188" s="209">
        <f t="shared" si="106"/>
        <v>0</v>
      </c>
      <c r="P188" s="209">
        <f t="shared" si="106"/>
        <v>0</v>
      </c>
      <c r="Q188" s="209">
        <f t="shared" si="106"/>
        <v>0</v>
      </c>
      <c r="R188" s="209">
        <f t="shared" si="106"/>
        <v>0</v>
      </c>
      <c r="S188" s="209">
        <f t="shared" si="106"/>
        <v>0</v>
      </c>
      <c r="U188" s="313"/>
      <c r="V188" s="514"/>
    </row>
    <row r="189" spans="1:24" ht="14.4" customHeight="1" x14ac:dyDescent="0.3">
      <c r="B189" s="331">
        <f>B$29</f>
        <v>11</v>
      </c>
      <c r="C189" s="123"/>
      <c r="D189" s="209">
        <f t="shared" ref="D189:S189" si="107">IF(D140=$T$125,0,D$92*D214-D$92*D214*$T$125)</f>
        <v>0</v>
      </c>
      <c r="E189" s="209">
        <f t="shared" si="107"/>
        <v>0</v>
      </c>
      <c r="F189" s="209">
        <f t="shared" si="107"/>
        <v>0</v>
      </c>
      <c r="G189" s="209">
        <f t="shared" si="107"/>
        <v>0</v>
      </c>
      <c r="H189" s="209">
        <f t="shared" si="107"/>
        <v>0</v>
      </c>
      <c r="I189" s="209">
        <f t="shared" si="107"/>
        <v>0</v>
      </c>
      <c r="J189" s="209">
        <f t="shared" si="107"/>
        <v>0</v>
      </c>
      <c r="K189" s="209">
        <f t="shared" si="107"/>
        <v>0</v>
      </c>
      <c r="L189" s="209">
        <f t="shared" si="107"/>
        <v>0</v>
      </c>
      <c r="M189" s="209">
        <f t="shared" si="107"/>
        <v>0</v>
      </c>
      <c r="N189" s="209">
        <f t="shared" si="107"/>
        <v>0</v>
      </c>
      <c r="O189" s="209">
        <f t="shared" si="107"/>
        <v>0</v>
      </c>
      <c r="P189" s="209">
        <f t="shared" si="107"/>
        <v>0</v>
      </c>
      <c r="Q189" s="209">
        <f t="shared" si="107"/>
        <v>0</v>
      </c>
      <c r="R189" s="209">
        <f t="shared" si="107"/>
        <v>0</v>
      </c>
      <c r="S189" s="209">
        <f t="shared" si="107"/>
        <v>0</v>
      </c>
      <c r="U189" s="313"/>
      <c r="V189" s="514"/>
    </row>
    <row r="190" spans="1:24" ht="14.4" customHeight="1" x14ac:dyDescent="0.3">
      <c r="B190" s="331">
        <f>B$30</f>
        <v>12</v>
      </c>
      <c r="C190" s="123"/>
      <c r="D190" s="209">
        <f t="shared" ref="D190:S190" si="108">IF(D141=$T$125,0,D$92*D215-D$92*D215*$T$125)</f>
        <v>0</v>
      </c>
      <c r="E190" s="209">
        <f t="shared" si="108"/>
        <v>0</v>
      </c>
      <c r="F190" s="209">
        <f t="shared" si="108"/>
        <v>0</v>
      </c>
      <c r="G190" s="209">
        <f t="shared" si="108"/>
        <v>0</v>
      </c>
      <c r="H190" s="209">
        <f t="shared" si="108"/>
        <v>0</v>
      </c>
      <c r="I190" s="209">
        <f t="shared" si="108"/>
        <v>0</v>
      </c>
      <c r="J190" s="209">
        <f t="shared" si="108"/>
        <v>0</v>
      </c>
      <c r="K190" s="209">
        <f t="shared" si="108"/>
        <v>0</v>
      </c>
      <c r="L190" s="209">
        <f t="shared" si="108"/>
        <v>0</v>
      </c>
      <c r="M190" s="209">
        <f t="shared" si="108"/>
        <v>0</v>
      </c>
      <c r="N190" s="209">
        <f t="shared" si="108"/>
        <v>0</v>
      </c>
      <c r="O190" s="209">
        <f t="shared" si="108"/>
        <v>0</v>
      </c>
      <c r="P190" s="209">
        <f t="shared" si="108"/>
        <v>0</v>
      </c>
      <c r="Q190" s="209">
        <f t="shared" si="108"/>
        <v>0</v>
      </c>
      <c r="R190" s="209">
        <f t="shared" si="108"/>
        <v>0</v>
      </c>
      <c r="S190" s="209">
        <f t="shared" si="108"/>
        <v>0</v>
      </c>
      <c r="U190" s="313"/>
      <c r="V190" s="514"/>
    </row>
    <row r="191" spans="1:24" ht="14.4" customHeight="1" x14ac:dyDescent="0.3">
      <c r="B191" s="331">
        <f>B$31</f>
        <v>13</v>
      </c>
      <c r="C191" s="123"/>
      <c r="D191" s="209">
        <f t="shared" ref="D191:S191" si="109">IF(D142=$T$125,0,D$92*D216-D$92*D216*$T$125)</f>
        <v>0</v>
      </c>
      <c r="E191" s="209">
        <f t="shared" si="109"/>
        <v>0</v>
      </c>
      <c r="F191" s="209">
        <f t="shared" si="109"/>
        <v>0</v>
      </c>
      <c r="G191" s="209">
        <f t="shared" si="109"/>
        <v>0</v>
      </c>
      <c r="H191" s="209">
        <f t="shared" si="109"/>
        <v>0</v>
      </c>
      <c r="I191" s="209">
        <f t="shared" si="109"/>
        <v>0</v>
      </c>
      <c r="J191" s="209">
        <f t="shared" si="109"/>
        <v>0</v>
      </c>
      <c r="K191" s="209">
        <f t="shared" si="109"/>
        <v>0</v>
      </c>
      <c r="L191" s="209">
        <f t="shared" si="109"/>
        <v>0</v>
      </c>
      <c r="M191" s="209">
        <f t="shared" si="109"/>
        <v>0</v>
      </c>
      <c r="N191" s="209">
        <f t="shared" si="109"/>
        <v>0</v>
      </c>
      <c r="O191" s="209">
        <f t="shared" si="109"/>
        <v>0</v>
      </c>
      <c r="P191" s="209">
        <f t="shared" si="109"/>
        <v>0</v>
      </c>
      <c r="Q191" s="209">
        <f t="shared" si="109"/>
        <v>0</v>
      </c>
      <c r="R191" s="209">
        <f t="shared" si="109"/>
        <v>0</v>
      </c>
      <c r="S191" s="209">
        <f t="shared" si="109"/>
        <v>0</v>
      </c>
      <c r="U191" s="313"/>
      <c r="V191" s="514"/>
    </row>
    <row r="192" spans="1:24" ht="14.4" customHeight="1" x14ac:dyDescent="0.3">
      <c r="B192" s="331">
        <f>B$32</f>
        <v>14</v>
      </c>
      <c r="C192" s="123"/>
      <c r="D192" s="209">
        <f t="shared" ref="D192:S192" si="110">IF(D143=$T$125,0,D$92*D217-D$92*D217*$T$125)</f>
        <v>0</v>
      </c>
      <c r="E192" s="209">
        <f t="shared" si="110"/>
        <v>0</v>
      </c>
      <c r="F192" s="209">
        <f t="shared" si="110"/>
        <v>0</v>
      </c>
      <c r="G192" s="209">
        <f t="shared" si="110"/>
        <v>0</v>
      </c>
      <c r="H192" s="209">
        <f t="shared" si="110"/>
        <v>0</v>
      </c>
      <c r="I192" s="209">
        <f t="shared" si="110"/>
        <v>0</v>
      </c>
      <c r="J192" s="209">
        <f t="shared" si="110"/>
        <v>0</v>
      </c>
      <c r="K192" s="209">
        <f t="shared" si="110"/>
        <v>0</v>
      </c>
      <c r="L192" s="209">
        <f t="shared" si="110"/>
        <v>0</v>
      </c>
      <c r="M192" s="209">
        <f t="shared" si="110"/>
        <v>0</v>
      </c>
      <c r="N192" s="209">
        <f t="shared" si="110"/>
        <v>0</v>
      </c>
      <c r="O192" s="209">
        <f t="shared" si="110"/>
        <v>0</v>
      </c>
      <c r="P192" s="209">
        <f t="shared" si="110"/>
        <v>0</v>
      </c>
      <c r="Q192" s="209">
        <f t="shared" si="110"/>
        <v>0</v>
      </c>
      <c r="R192" s="209">
        <f t="shared" si="110"/>
        <v>0</v>
      </c>
      <c r="S192" s="209">
        <f t="shared" si="110"/>
        <v>0</v>
      </c>
      <c r="U192" s="313"/>
      <c r="V192" s="514"/>
    </row>
    <row r="193" spans="1:25" ht="14.4" customHeight="1" x14ac:dyDescent="0.3">
      <c r="B193" s="331">
        <f>B$33</f>
        <v>15</v>
      </c>
      <c r="C193" s="123"/>
      <c r="D193" s="209">
        <f t="shared" ref="D193:S193" si="111">IF(D144=$T$125,0,D$92*D218-D$92*D218*$T$125)</f>
        <v>0</v>
      </c>
      <c r="E193" s="209">
        <f t="shared" si="111"/>
        <v>0</v>
      </c>
      <c r="F193" s="209">
        <f t="shared" si="111"/>
        <v>0</v>
      </c>
      <c r="G193" s="209">
        <f t="shared" si="111"/>
        <v>0</v>
      </c>
      <c r="H193" s="209">
        <f t="shared" si="111"/>
        <v>0</v>
      </c>
      <c r="I193" s="209">
        <f t="shared" si="111"/>
        <v>0</v>
      </c>
      <c r="J193" s="209">
        <f t="shared" si="111"/>
        <v>0</v>
      </c>
      <c r="K193" s="209">
        <f t="shared" si="111"/>
        <v>0</v>
      </c>
      <c r="L193" s="209">
        <f t="shared" si="111"/>
        <v>0</v>
      </c>
      <c r="M193" s="209">
        <f t="shared" si="111"/>
        <v>0</v>
      </c>
      <c r="N193" s="209">
        <f t="shared" si="111"/>
        <v>0</v>
      </c>
      <c r="O193" s="209">
        <f t="shared" si="111"/>
        <v>0</v>
      </c>
      <c r="P193" s="209">
        <f t="shared" si="111"/>
        <v>0</v>
      </c>
      <c r="Q193" s="209">
        <f t="shared" si="111"/>
        <v>0</v>
      </c>
      <c r="R193" s="209">
        <f t="shared" si="111"/>
        <v>0</v>
      </c>
      <c r="S193" s="209">
        <f t="shared" si="111"/>
        <v>0</v>
      </c>
      <c r="U193" s="313"/>
      <c r="V193" s="514"/>
    </row>
    <row r="194" spans="1:25" ht="14.4" customHeight="1" x14ac:dyDescent="0.3">
      <c r="B194" s="331">
        <f>B$34</f>
        <v>16</v>
      </c>
      <c r="C194" s="123"/>
      <c r="D194" s="209">
        <f t="shared" ref="D194:S194" si="112">IF(D145=$T$125,0,D$92*D219-D$92*D219*$T$125)</f>
        <v>0</v>
      </c>
      <c r="E194" s="209">
        <f t="shared" si="112"/>
        <v>0</v>
      </c>
      <c r="F194" s="209">
        <f t="shared" si="112"/>
        <v>0</v>
      </c>
      <c r="G194" s="209">
        <f t="shared" si="112"/>
        <v>0</v>
      </c>
      <c r="H194" s="209">
        <f t="shared" si="112"/>
        <v>0</v>
      </c>
      <c r="I194" s="209">
        <f t="shared" si="112"/>
        <v>0</v>
      </c>
      <c r="J194" s="209">
        <f t="shared" si="112"/>
        <v>0</v>
      </c>
      <c r="K194" s="209">
        <f t="shared" si="112"/>
        <v>0</v>
      </c>
      <c r="L194" s="209">
        <f t="shared" si="112"/>
        <v>0</v>
      </c>
      <c r="M194" s="209">
        <f t="shared" si="112"/>
        <v>0</v>
      </c>
      <c r="N194" s="209">
        <f t="shared" si="112"/>
        <v>0</v>
      </c>
      <c r="O194" s="209">
        <f t="shared" si="112"/>
        <v>0</v>
      </c>
      <c r="P194" s="209">
        <f t="shared" si="112"/>
        <v>0</v>
      </c>
      <c r="Q194" s="209">
        <f t="shared" si="112"/>
        <v>0</v>
      </c>
      <c r="R194" s="209">
        <f t="shared" si="112"/>
        <v>0</v>
      </c>
      <c r="S194" s="209">
        <f t="shared" si="112"/>
        <v>0</v>
      </c>
      <c r="U194" s="313"/>
      <c r="V194" s="514"/>
    </row>
    <row r="195" spans="1:25" ht="14.4" customHeight="1" x14ac:dyDescent="0.3">
      <c r="B195" s="331">
        <f>B$35</f>
        <v>17</v>
      </c>
      <c r="C195" s="123"/>
      <c r="D195" s="209">
        <f t="shared" ref="D195:S195" si="113">IF(D146=$T$125,0,D$92*D220-D$92*D220*$T$125)</f>
        <v>0</v>
      </c>
      <c r="E195" s="209">
        <f t="shared" si="113"/>
        <v>0</v>
      </c>
      <c r="F195" s="209">
        <f t="shared" si="113"/>
        <v>0</v>
      </c>
      <c r="G195" s="209">
        <f t="shared" si="113"/>
        <v>0</v>
      </c>
      <c r="H195" s="209">
        <f t="shared" si="113"/>
        <v>0</v>
      </c>
      <c r="I195" s="209">
        <f t="shared" si="113"/>
        <v>0</v>
      </c>
      <c r="J195" s="209">
        <f t="shared" si="113"/>
        <v>0</v>
      </c>
      <c r="K195" s="209">
        <f t="shared" si="113"/>
        <v>0</v>
      </c>
      <c r="L195" s="209">
        <f t="shared" si="113"/>
        <v>0</v>
      </c>
      <c r="M195" s="209">
        <f t="shared" si="113"/>
        <v>0</v>
      </c>
      <c r="N195" s="209">
        <f t="shared" si="113"/>
        <v>0</v>
      </c>
      <c r="O195" s="209">
        <f t="shared" si="113"/>
        <v>0</v>
      </c>
      <c r="P195" s="209">
        <f t="shared" si="113"/>
        <v>0</v>
      </c>
      <c r="Q195" s="209">
        <f t="shared" si="113"/>
        <v>0</v>
      </c>
      <c r="R195" s="209">
        <f t="shared" si="113"/>
        <v>0</v>
      </c>
      <c r="S195" s="209">
        <f t="shared" si="113"/>
        <v>0</v>
      </c>
      <c r="U195" s="313"/>
      <c r="V195" s="514"/>
    </row>
    <row r="196" spans="1:25" ht="14.4" customHeight="1" x14ac:dyDescent="0.3">
      <c r="B196" s="331">
        <f>B$36</f>
        <v>18</v>
      </c>
      <c r="C196" s="123"/>
      <c r="D196" s="209">
        <f t="shared" ref="D196:S196" si="114">IF(D147=$T$125,0,D$92*D221-D$92*D221*$T$125)</f>
        <v>0</v>
      </c>
      <c r="E196" s="209">
        <f t="shared" si="114"/>
        <v>0</v>
      </c>
      <c r="F196" s="209">
        <f t="shared" si="114"/>
        <v>0</v>
      </c>
      <c r="G196" s="209">
        <f t="shared" si="114"/>
        <v>0</v>
      </c>
      <c r="H196" s="209">
        <f t="shared" si="114"/>
        <v>0</v>
      </c>
      <c r="I196" s="209">
        <f t="shared" si="114"/>
        <v>0</v>
      </c>
      <c r="J196" s="209">
        <f t="shared" si="114"/>
        <v>0</v>
      </c>
      <c r="K196" s="209">
        <f t="shared" si="114"/>
        <v>0</v>
      </c>
      <c r="L196" s="209">
        <f t="shared" si="114"/>
        <v>0</v>
      </c>
      <c r="M196" s="209">
        <f t="shared" si="114"/>
        <v>0</v>
      </c>
      <c r="N196" s="209">
        <f t="shared" si="114"/>
        <v>0</v>
      </c>
      <c r="O196" s="209">
        <f t="shared" si="114"/>
        <v>0</v>
      </c>
      <c r="P196" s="209">
        <f t="shared" si="114"/>
        <v>0</v>
      </c>
      <c r="Q196" s="209">
        <f t="shared" si="114"/>
        <v>0</v>
      </c>
      <c r="R196" s="209">
        <f t="shared" si="114"/>
        <v>0</v>
      </c>
      <c r="S196" s="209">
        <f t="shared" si="114"/>
        <v>0</v>
      </c>
      <c r="U196" s="313"/>
      <c r="V196" s="514"/>
    </row>
    <row r="197" spans="1:25" ht="14.4" customHeight="1" x14ac:dyDescent="0.3">
      <c r="B197" s="331">
        <f>B$37</f>
        <v>19</v>
      </c>
      <c r="C197" s="123"/>
      <c r="D197" s="209">
        <f t="shared" ref="D197:S197" si="115">IF(D148=$T$125,0,D$92*D222-D$92*D222*$T$125)</f>
        <v>0</v>
      </c>
      <c r="E197" s="209">
        <f t="shared" si="115"/>
        <v>0</v>
      </c>
      <c r="F197" s="209">
        <f t="shared" si="115"/>
        <v>0</v>
      </c>
      <c r="G197" s="209">
        <f t="shared" si="115"/>
        <v>0</v>
      </c>
      <c r="H197" s="209">
        <f t="shared" si="115"/>
        <v>0</v>
      </c>
      <c r="I197" s="209">
        <f t="shared" si="115"/>
        <v>0</v>
      </c>
      <c r="J197" s="209">
        <f t="shared" si="115"/>
        <v>0</v>
      </c>
      <c r="K197" s="209">
        <f t="shared" si="115"/>
        <v>0</v>
      </c>
      <c r="L197" s="209">
        <f t="shared" si="115"/>
        <v>0</v>
      </c>
      <c r="M197" s="209">
        <f t="shared" si="115"/>
        <v>0</v>
      </c>
      <c r="N197" s="209">
        <f t="shared" si="115"/>
        <v>0</v>
      </c>
      <c r="O197" s="209">
        <f t="shared" si="115"/>
        <v>0</v>
      </c>
      <c r="P197" s="209">
        <f t="shared" si="115"/>
        <v>0</v>
      </c>
      <c r="Q197" s="209">
        <f t="shared" si="115"/>
        <v>0</v>
      </c>
      <c r="R197" s="209">
        <f t="shared" si="115"/>
        <v>0</v>
      </c>
      <c r="S197" s="209">
        <f t="shared" si="115"/>
        <v>0</v>
      </c>
      <c r="U197" s="313"/>
      <c r="V197" s="514"/>
    </row>
    <row r="198" spans="1:25" ht="14.4" customHeight="1" x14ac:dyDescent="0.3">
      <c r="B198" s="331">
        <f>B$38</f>
        <v>20</v>
      </c>
      <c r="C198" s="123"/>
      <c r="D198" s="209">
        <f t="shared" ref="D198:S198" si="116">IF(D149=$T$125,0,D$92*D223-D$92*D223*$T$125)</f>
        <v>0</v>
      </c>
      <c r="E198" s="209">
        <f t="shared" si="116"/>
        <v>0</v>
      </c>
      <c r="F198" s="209">
        <f t="shared" si="116"/>
        <v>0</v>
      </c>
      <c r="G198" s="209">
        <f t="shared" si="116"/>
        <v>0</v>
      </c>
      <c r="H198" s="209">
        <f t="shared" si="116"/>
        <v>0</v>
      </c>
      <c r="I198" s="209">
        <f t="shared" si="116"/>
        <v>0</v>
      </c>
      <c r="J198" s="209">
        <f t="shared" si="116"/>
        <v>0</v>
      </c>
      <c r="K198" s="209">
        <f t="shared" si="116"/>
        <v>0</v>
      </c>
      <c r="L198" s="209">
        <f t="shared" si="116"/>
        <v>0</v>
      </c>
      <c r="M198" s="209">
        <f t="shared" si="116"/>
        <v>0</v>
      </c>
      <c r="N198" s="209">
        <f t="shared" si="116"/>
        <v>0</v>
      </c>
      <c r="O198" s="209">
        <f t="shared" si="116"/>
        <v>0</v>
      </c>
      <c r="P198" s="209">
        <f t="shared" si="116"/>
        <v>0</v>
      </c>
      <c r="Q198" s="209">
        <f t="shared" si="116"/>
        <v>0</v>
      </c>
      <c r="R198" s="209">
        <f t="shared" si="116"/>
        <v>0</v>
      </c>
      <c r="S198" s="209">
        <f t="shared" si="116"/>
        <v>0</v>
      </c>
      <c r="U198" s="313"/>
      <c r="V198" s="514"/>
    </row>
    <row r="199" spans="1:25" ht="14.4" customHeight="1" x14ac:dyDescent="0.3">
      <c r="D199" s="210">
        <f t="shared" ref="D199:K199" si="117">SUM(D179:D198)</f>
        <v>0</v>
      </c>
      <c r="E199" s="210">
        <f t="shared" si="117"/>
        <v>0</v>
      </c>
      <c r="F199" s="210">
        <f t="shared" si="117"/>
        <v>0</v>
      </c>
      <c r="G199" s="210">
        <f t="shared" si="117"/>
        <v>0</v>
      </c>
      <c r="H199" s="210">
        <f t="shared" si="117"/>
        <v>0</v>
      </c>
      <c r="I199" s="210">
        <f t="shared" si="117"/>
        <v>0</v>
      </c>
      <c r="J199" s="210">
        <f t="shared" si="117"/>
        <v>0</v>
      </c>
      <c r="K199" s="210">
        <f t="shared" si="117"/>
        <v>0</v>
      </c>
      <c r="L199" s="210">
        <f t="shared" ref="L199:S199" si="118">SUM(L179:L198)</f>
        <v>0</v>
      </c>
      <c r="M199" s="210">
        <f t="shared" si="118"/>
        <v>0</v>
      </c>
      <c r="N199" s="210">
        <f t="shared" si="118"/>
        <v>0</v>
      </c>
      <c r="O199" s="210">
        <f t="shared" si="118"/>
        <v>0</v>
      </c>
      <c r="P199" s="210">
        <f t="shared" si="118"/>
        <v>0</v>
      </c>
      <c r="Q199" s="210">
        <f t="shared" si="118"/>
        <v>0</v>
      </c>
      <c r="R199" s="210">
        <f t="shared" si="118"/>
        <v>0</v>
      </c>
      <c r="S199" s="210">
        <f t="shared" si="118"/>
        <v>0</v>
      </c>
      <c r="U199" s="313"/>
      <c r="V199" s="514"/>
    </row>
    <row r="200" spans="1:25" ht="14.4" customHeight="1" x14ac:dyDescent="0.3">
      <c r="U200" s="313"/>
      <c r="V200" s="313"/>
    </row>
    <row r="201" spans="1:25" ht="14.4" customHeight="1" x14ac:dyDescent="0.3">
      <c r="U201" s="324"/>
      <c r="V201" s="313"/>
      <c r="W201" s="25"/>
      <c r="X201" s="307"/>
      <c r="Y201" s="25"/>
    </row>
    <row r="202" spans="1:25" ht="57.6" customHeight="1" x14ac:dyDescent="0.3">
      <c r="A202" s="367">
        <f>MAX($A$43:A201)+1</f>
        <v>11</v>
      </c>
      <c r="B202" s="289" t="str">
        <f>_xlfn.CONCAT("Table ",A202)</f>
        <v>Table 11</v>
      </c>
      <c r="C202" s="510" t="s">
        <v>157</v>
      </c>
      <c r="D202" s="511"/>
      <c r="E202" s="511"/>
      <c r="F202" s="511"/>
      <c r="G202" s="511"/>
      <c r="H202" s="511"/>
      <c r="I202" s="511"/>
      <c r="J202" s="511"/>
      <c r="K202" s="511"/>
      <c r="L202" s="511"/>
      <c r="M202" s="511"/>
      <c r="N202" s="511"/>
      <c r="O202" s="511"/>
      <c r="P202" s="511"/>
      <c r="Q202" s="511"/>
      <c r="R202" s="511"/>
      <c r="S202" s="512"/>
      <c r="U202" s="313"/>
      <c r="V202" s="313"/>
    </row>
    <row r="203" spans="1:25" ht="31.65" customHeight="1" x14ac:dyDescent="0.3">
      <c r="B203" s="207" t="s">
        <v>162</v>
      </c>
      <c r="C203" s="197" t="s">
        <v>139</v>
      </c>
      <c r="D203" s="207" t="str">
        <f>'Time by staff type'!E$3</f>
        <v>staff type 1</v>
      </c>
      <c r="E203" s="207" t="str">
        <f>'Time by staff type'!F$3</f>
        <v>staff type 2</v>
      </c>
      <c r="F203" s="207" t="str">
        <f>'Time by staff type'!G$3</f>
        <v>staff type 3</v>
      </c>
      <c r="G203" s="207" t="str">
        <f>'Time by staff type'!H$3</f>
        <v>staff type 4</v>
      </c>
      <c r="H203" s="207" t="str">
        <f>'Time by staff type'!I$3</f>
        <v>staff type 5</v>
      </c>
      <c r="I203" s="207" t="str">
        <f>'Time by staff type'!J$3</f>
        <v>staff type 6</v>
      </c>
      <c r="J203" s="207" t="str">
        <f>'Time by staff type'!K$3</f>
        <v>staff type 7</v>
      </c>
      <c r="K203" s="207" t="str">
        <f>'Time by staff type'!L$3</f>
        <v>staff type 8</v>
      </c>
      <c r="L203" s="207" t="str">
        <f>'Time by staff type'!M$3</f>
        <v>staff type 9</v>
      </c>
      <c r="M203" s="207" t="str">
        <f>'Time by staff type'!N$3</f>
        <v>staff type 10</v>
      </c>
      <c r="N203" s="207" t="str">
        <f>'Time by staff type'!O$3</f>
        <v>staff type 11</v>
      </c>
      <c r="O203" s="207" t="str">
        <f>'Time by staff type'!P$3</f>
        <v>staff type 12</v>
      </c>
      <c r="P203" s="207" t="str">
        <f>'Time by staff type'!Q$3</f>
        <v>staff type 13</v>
      </c>
      <c r="Q203" s="207" t="str">
        <f>'Time by staff type'!R$3</f>
        <v>staff type 14</v>
      </c>
      <c r="R203" s="207" t="str">
        <f>'Time by staff type'!S$3</f>
        <v>staff type 15</v>
      </c>
      <c r="S203" s="207" t="str">
        <f>'Time by staff type'!T$3</f>
        <v>staff type 16</v>
      </c>
      <c r="U203" s="313"/>
      <c r="V203" s="313"/>
    </row>
    <row r="204" spans="1:25" x14ac:dyDescent="0.3">
      <c r="B204" s="214" t="str">
        <f>B$19</f>
        <v>Module 1</v>
      </c>
      <c r="C204" s="198">
        <f t="shared" ref="C204:C223" si="119">C19</f>
        <v>0</v>
      </c>
      <c r="D204" s="200">
        <f t="shared" ref="D204:S204" si="120">IFERROR(D45/D$65,0)</f>
        <v>0</v>
      </c>
      <c r="E204" s="200">
        <f t="shared" si="120"/>
        <v>0</v>
      </c>
      <c r="F204" s="200">
        <f t="shared" si="120"/>
        <v>0</v>
      </c>
      <c r="G204" s="200">
        <f t="shared" si="120"/>
        <v>0</v>
      </c>
      <c r="H204" s="200">
        <f t="shared" si="120"/>
        <v>0</v>
      </c>
      <c r="I204" s="200">
        <f t="shared" si="120"/>
        <v>0</v>
      </c>
      <c r="J204" s="200">
        <f t="shared" si="120"/>
        <v>0</v>
      </c>
      <c r="K204" s="200">
        <f t="shared" si="120"/>
        <v>0</v>
      </c>
      <c r="L204" s="200">
        <f t="shared" si="120"/>
        <v>0</v>
      </c>
      <c r="M204" s="200">
        <f t="shared" si="120"/>
        <v>0</v>
      </c>
      <c r="N204" s="200">
        <f t="shared" si="120"/>
        <v>0</v>
      </c>
      <c r="O204" s="200">
        <f t="shared" si="120"/>
        <v>0</v>
      </c>
      <c r="P204" s="200">
        <f t="shared" si="120"/>
        <v>0</v>
      </c>
      <c r="Q204" s="200">
        <f t="shared" si="120"/>
        <v>0</v>
      </c>
      <c r="R204" s="200">
        <f t="shared" si="120"/>
        <v>0</v>
      </c>
      <c r="S204" s="200">
        <f t="shared" si="120"/>
        <v>0</v>
      </c>
    </row>
    <row r="205" spans="1:25" x14ac:dyDescent="0.3">
      <c r="B205" s="215">
        <f>B$20</f>
        <v>2</v>
      </c>
      <c r="C205" s="198" t="str">
        <f t="shared" si="119"/>
        <v/>
      </c>
      <c r="D205" s="200">
        <f t="shared" ref="D205:S205" si="121">IFERROR(D46/D$65,0)</f>
        <v>0</v>
      </c>
      <c r="E205" s="200">
        <f t="shared" si="121"/>
        <v>0</v>
      </c>
      <c r="F205" s="200">
        <f t="shared" si="121"/>
        <v>0</v>
      </c>
      <c r="G205" s="200">
        <f t="shared" si="121"/>
        <v>0</v>
      </c>
      <c r="H205" s="200">
        <f t="shared" si="121"/>
        <v>0</v>
      </c>
      <c r="I205" s="200">
        <f t="shared" si="121"/>
        <v>0</v>
      </c>
      <c r="J205" s="200">
        <f t="shared" si="121"/>
        <v>0</v>
      </c>
      <c r="K205" s="200">
        <f t="shared" si="121"/>
        <v>0</v>
      </c>
      <c r="L205" s="200">
        <f t="shared" si="121"/>
        <v>0</v>
      </c>
      <c r="M205" s="200">
        <f t="shared" si="121"/>
        <v>0</v>
      </c>
      <c r="N205" s="200">
        <f t="shared" si="121"/>
        <v>0</v>
      </c>
      <c r="O205" s="200">
        <f t="shared" si="121"/>
        <v>0</v>
      </c>
      <c r="P205" s="200">
        <f t="shared" si="121"/>
        <v>0</v>
      </c>
      <c r="Q205" s="200">
        <f t="shared" si="121"/>
        <v>0</v>
      </c>
      <c r="R205" s="200">
        <f t="shared" si="121"/>
        <v>0</v>
      </c>
      <c r="S205" s="200">
        <f t="shared" si="121"/>
        <v>0</v>
      </c>
    </row>
    <row r="206" spans="1:25" x14ac:dyDescent="0.3">
      <c r="B206" s="215">
        <f>B$21</f>
        <v>3</v>
      </c>
      <c r="C206" s="198" t="str">
        <f t="shared" si="119"/>
        <v/>
      </c>
      <c r="D206" s="200">
        <f t="shared" ref="D206:S206" si="122">IFERROR(D47/D$65,0)</f>
        <v>0</v>
      </c>
      <c r="E206" s="200">
        <f t="shared" si="122"/>
        <v>0</v>
      </c>
      <c r="F206" s="200">
        <f t="shared" si="122"/>
        <v>0</v>
      </c>
      <c r="G206" s="200">
        <f t="shared" si="122"/>
        <v>0</v>
      </c>
      <c r="H206" s="200">
        <f t="shared" si="122"/>
        <v>0</v>
      </c>
      <c r="I206" s="200">
        <f t="shared" si="122"/>
        <v>0</v>
      </c>
      <c r="J206" s="200">
        <f t="shared" si="122"/>
        <v>0</v>
      </c>
      <c r="K206" s="200">
        <f t="shared" si="122"/>
        <v>0</v>
      </c>
      <c r="L206" s="200">
        <f t="shared" si="122"/>
        <v>0</v>
      </c>
      <c r="M206" s="200">
        <f t="shared" si="122"/>
        <v>0</v>
      </c>
      <c r="N206" s="200">
        <f t="shared" si="122"/>
        <v>0</v>
      </c>
      <c r="O206" s="200">
        <f t="shared" si="122"/>
        <v>0</v>
      </c>
      <c r="P206" s="200">
        <f t="shared" si="122"/>
        <v>0</v>
      </c>
      <c r="Q206" s="200">
        <f t="shared" si="122"/>
        <v>0</v>
      </c>
      <c r="R206" s="200">
        <f t="shared" si="122"/>
        <v>0</v>
      </c>
      <c r="S206" s="200">
        <f t="shared" si="122"/>
        <v>0</v>
      </c>
    </row>
    <row r="207" spans="1:25" x14ac:dyDescent="0.3">
      <c r="B207" s="215">
        <f>B$22</f>
        <v>4</v>
      </c>
      <c r="C207" s="198" t="str">
        <f t="shared" si="119"/>
        <v/>
      </c>
      <c r="D207" s="200">
        <f t="shared" ref="D207:S207" si="123">IFERROR(D48/D$65,0)</f>
        <v>0</v>
      </c>
      <c r="E207" s="200">
        <f t="shared" si="123"/>
        <v>0</v>
      </c>
      <c r="F207" s="200">
        <f t="shared" si="123"/>
        <v>0</v>
      </c>
      <c r="G207" s="200">
        <f t="shared" si="123"/>
        <v>0</v>
      </c>
      <c r="H207" s="200">
        <f t="shared" si="123"/>
        <v>0</v>
      </c>
      <c r="I207" s="200">
        <f t="shared" si="123"/>
        <v>0</v>
      </c>
      <c r="J207" s="200">
        <f t="shared" si="123"/>
        <v>0</v>
      </c>
      <c r="K207" s="200">
        <f t="shared" si="123"/>
        <v>0</v>
      </c>
      <c r="L207" s="200">
        <f t="shared" si="123"/>
        <v>0</v>
      </c>
      <c r="M207" s="200">
        <f t="shared" si="123"/>
        <v>0</v>
      </c>
      <c r="N207" s="200">
        <f t="shared" si="123"/>
        <v>0</v>
      </c>
      <c r="O207" s="200">
        <f t="shared" si="123"/>
        <v>0</v>
      </c>
      <c r="P207" s="200">
        <f t="shared" si="123"/>
        <v>0</v>
      </c>
      <c r="Q207" s="200">
        <f t="shared" si="123"/>
        <v>0</v>
      </c>
      <c r="R207" s="200">
        <f t="shared" si="123"/>
        <v>0</v>
      </c>
      <c r="S207" s="200">
        <f t="shared" si="123"/>
        <v>0</v>
      </c>
    </row>
    <row r="208" spans="1:25" x14ac:dyDescent="0.3">
      <c r="B208" s="215">
        <f>B$23</f>
        <v>5</v>
      </c>
      <c r="C208" s="198" t="str">
        <f t="shared" si="119"/>
        <v/>
      </c>
      <c r="D208" s="200">
        <f t="shared" ref="D208:S208" si="124">IFERROR(D49/D$65,0)</f>
        <v>0</v>
      </c>
      <c r="E208" s="200">
        <f t="shared" si="124"/>
        <v>0</v>
      </c>
      <c r="F208" s="200">
        <f t="shared" si="124"/>
        <v>0</v>
      </c>
      <c r="G208" s="200">
        <f t="shared" si="124"/>
        <v>0</v>
      </c>
      <c r="H208" s="200">
        <f t="shared" si="124"/>
        <v>0</v>
      </c>
      <c r="I208" s="200">
        <f t="shared" si="124"/>
        <v>0</v>
      </c>
      <c r="J208" s="200">
        <f t="shared" si="124"/>
        <v>0</v>
      </c>
      <c r="K208" s="200">
        <f t="shared" si="124"/>
        <v>0</v>
      </c>
      <c r="L208" s="200">
        <f t="shared" si="124"/>
        <v>0</v>
      </c>
      <c r="M208" s="200">
        <f t="shared" si="124"/>
        <v>0</v>
      </c>
      <c r="N208" s="200">
        <f t="shared" si="124"/>
        <v>0</v>
      </c>
      <c r="O208" s="200">
        <f t="shared" si="124"/>
        <v>0</v>
      </c>
      <c r="P208" s="200">
        <f t="shared" si="124"/>
        <v>0</v>
      </c>
      <c r="Q208" s="200">
        <f t="shared" si="124"/>
        <v>0</v>
      </c>
      <c r="R208" s="200">
        <f t="shared" si="124"/>
        <v>0</v>
      </c>
      <c r="S208" s="200">
        <f t="shared" si="124"/>
        <v>0</v>
      </c>
    </row>
    <row r="209" spans="2:25" x14ac:dyDescent="0.3">
      <c r="B209" s="215">
        <f>B$24</f>
        <v>6</v>
      </c>
      <c r="C209" s="198" t="str">
        <f t="shared" si="119"/>
        <v/>
      </c>
      <c r="D209" s="200">
        <f t="shared" ref="D209:S209" si="125">IFERROR(D50/D$65,0)</f>
        <v>0</v>
      </c>
      <c r="E209" s="200">
        <f t="shared" si="125"/>
        <v>0</v>
      </c>
      <c r="F209" s="200">
        <f t="shared" si="125"/>
        <v>0</v>
      </c>
      <c r="G209" s="200">
        <f t="shared" si="125"/>
        <v>0</v>
      </c>
      <c r="H209" s="200">
        <f t="shared" si="125"/>
        <v>0</v>
      </c>
      <c r="I209" s="200">
        <f t="shared" si="125"/>
        <v>0</v>
      </c>
      <c r="J209" s="200">
        <f t="shared" si="125"/>
        <v>0</v>
      </c>
      <c r="K209" s="200">
        <f t="shared" si="125"/>
        <v>0</v>
      </c>
      <c r="L209" s="200">
        <f t="shared" si="125"/>
        <v>0</v>
      </c>
      <c r="M209" s="200">
        <f t="shared" si="125"/>
        <v>0</v>
      </c>
      <c r="N209" s="200">
        <f t="shared" si="125"/>
        <v>0</v>
      </c>
      <c r="O209" s="200">
        <f t="shared" si="125"/>
        <v>0</v>
      </c>
      <c r="P209" s="200">
        <f t="shared" si="125"/>
        <v>0</v>
      </c>
      <c r="Q209" s="200">
        <f t="shared" si="125"/>
        <v>0</v>
      </c>
      <c r="R209" s="200">
        <f t="shared" si="125"/>
        <v>0</v>
      </c>
      <c r="S209" s="200">
        <f t="shared" si="125"/>
        <v>0</v>
      </c>
    </row>
    <row r="210" spans="2:25" x14ac:dyDescent="0.3">
      <c r="B210" s="215">
        <f>B$25</f>
        <v>7</v>
      </c>
      <c r="C210" s="198" t="str">
        <f t="shared" si="119"/>
        <v/>
      </c>
      <c r="D210" s="200">
        <f t="shared" ref="D210:S210" si="126">IFERROR(D51/D$65,0)</f>
        <v>0</v>
      </c>
      <c r="E210" s="200">
        <f t="shared" si="126"/>
        <v>0</v>
      </c>
      <c r="F210" s="200">
        <f t="shared" si="126"/>
        <v>0</v>
      </c>
      <c r="G210" s="200">
        <f t="shared" si="126"/>
        <v>0</v>
      </c>
      <c r="H210" s="200">
        <f t="shared" si="126"/>
        <v>0</v>
      </c>
      <c r="I210" s="200">
        <f t="shared" si="126"/>
        <v>0</v>
      </c>
      <c r="J210" s="200">
        <f t="shared" si="126"/>
        <v>0</v>
      </c>
      <c r="K210" s="200">
        <f t="shared" si="126"/>
        <v>0</v>
      </c>
      <c r="L210" s="200">
        <f t="shared" si="126"/>
        <v>0</v>
      </c>
      <c r="M210" s="200">
        <f t="shared" si="126"/>
        <v>0</v>
      </c>
      <c r="N210" s="200">
        <f t="shared" si="126"/>
        <v>0</v>
      </c>
      <c r="O210" s="200">
        <f t="shared" si="126"/>
        <v>0</v>
      </c>
      <c r="P210" s="200">
        <f t="shared" si="126"/>
        <v>0</v>
      </c>
      <c r="Q210" s="200">
        <f t="shared" si="126"/>
        <v>0</v>
      </c>
      <c r="R210" s="200">
        <f t="shared" si="126"/>
        <v>0</v>
      </c>
      <c r="S210" s="200">
        <f t="shared" si="126"/>
        <v>0</v>
      </c>
    </row>
    <row r="211" spans="2:25" x14ac:dyDescent="0.3">
      <c r="B211" s="215">
        <f>B$26</f>
        <v>8</v>
      </c>
      <c r="C211" s="198" t="str">
        <f t="shared" si="119"/>
        <v/>
      </c>
      <c r="D211" s="200">
        <f t="shared" ref="D211:S211" si="127">IFERROR(D52/D$65,0)</f>
        <v>0</v>
      </c>
      <c r="E211" s="200">
        <f t="shared" si="127"/>
        <v>0</v>
      </c>
      <c r="F211" s="200">
        <f t="shared" si="127"/>
        <v>0</v>
      </c>
      <c r="G211" s="200">
        <f t="shared" si="127"/>
        <v>0</v>
      </c>
      <c r="H211" s="200">
        <f t="shared" si="127"/>
        <v>0</v>
      </c>
      <c r="I211" s="200">
        <f t="shared" si="127"/>
        <v>0</v>
      </c>
      <c r="J211" s="200">
        <f t="shared" si="127"/>
        <v>0</v>
      </c>
      <c r="K211" s="200">
        <f t="shared" si="127"/>
        <v>0</v>
      </c>
      <c r="L211" s="200">
        <f t="shared" si="127"/>
        <v>0</v>
      </c>
      <c r="M211" s="200">
        <f t="shared" si="127"/>
        <v>0</v>
      </c>
      <c r="N211" s="200">
        <f t="shared" si="127"/>
        <v>0</v>
      </c>
      <c r="O211" s="200">
        <f t="shared" si="127"/>
        <v>0</v>
      </c>
      <c r="P211" s="200">
        <f t="shared" si="127"/>
        <v>0</v>
      </c>
      <c r="Q211" s="200">
        <f t="shared" si="127"/>
        <v>0</v>
      </c>
      <c r="R211" s="200">
        <f t="shared" si="127"/>
        <v>0</v>
      </c>
      <c r="S211" s="200">
        <f t="shared" si="127"/>
        <v>0</v>
      </c>
    </row>
    <row r="212" spans="2:25" x14ac:dyDescent="0.3">
      <c r="B212" s="215">
        <f>B$27</f>
        <v>9</v>
      </c>
      <c r="C212" s="198" t="str">
        <f t="shared" si="119"/>
        <v/>
      </c>
      <c r="D212" s="200">
        <f t="shared" ref="D212:S212" si="128">IFERROR(D53/D$65,0)</f>
        <v>0</v>
      </c>
      <c r="E212" s="200">
        <f t="shared" si="128"/>
        <v>0</v>
      </c>
      <c r="F212" s="200">
        <f t="shared" si="128"/>
        <v>0</v>
      </c>
      <c r="G212" s="200">
        <f t="shared" si="128"/>
        <v>0</v>
      </c>
      <c r="H212" s="200">
        <f t="shared" si="128"/>
        <v>0</v>
      </c>
      <c r="I212" s="200">
        <f t="shared" si="128"/>
        <v>0</v>
      </c>
      <c r="J212" s="200">
        <f t="shared" si="128"/>
        <v>0</v>
      </c>
      <c r="K212" s="200">
        <f t="shared" si="128"/>
        <v>0</v>
      </c>
      <c r="L212" s="200">
        <f t="shared" si="128"/>
        <v>0</v>
      </c>
      <c r="M212" s="200">
        <f t="shared" si="128"/>
        <v>0</v>
      </c>
      <c r="N212" s="200">
        <f t="shared" si="128"/>
        <v>0</v>
      </c>
      <c r="O212" s="200">
        <f t="shared" si="128"/>
        <v>0</v>
      </c>
      <c r="P212" s="200">
        <f t="shared" si="128"/>
        <v>0</v>
      </c>
      <c r="Q212" s="200">
        <f t="shared" si="128"/>
        <v>0</v>
      </c>
      <c r="R212" s="200">
        <f t="shared" si="128"/>
        <v>0</v>
      </c>
      <c r="S212" s="200">
        <f t="shared" si="128"/>
        <v>0</v>
      </c>
    </row>
    <row r="213" spans="2:25" x14ac:dyDescent="0.3">
      <c r="B213" s="215">
        <f>B$28</f>
        <v>10</v>
      </c>
      <c r="C213" s="198" t="str">
        <f t="shared" si="119"/>
        <v/>
      </c>
      <c r="D213" s="200">
        <f t="shared" ref="D213:S213" si="129">IFERROR(D54/D$65,0)</f>
        <v>0</v>
      </c>
      <c r="E213" s="200">
        <f t="shared" si="129"/>
        <v>0</v>
      </c>
      <c r="F213" s="200">
        <f t="shared" si="129"/>
        <v>0</v>
      </c>
      <c r="G213" s="200">
        <f t="shared" si="129"/>
        <v>0</v>
      </c>
      <c r="H213" s="200">
        <f t="shared" si="129"/>
        <v>0</v>
      </c>
      <c r="I213" s="200">
        <f t="shared" si="129"/>
        <v>0</v>
      </c>
      <c r="J213" s="200">
        <f t="shared" si="129"/>
        <v>0</v>
      </c>
      <c r="K213" s="200">
        <f t="shared" si="129"/>
        <v>0</v>
      </c>
      <c r="L213" s="200">
        <f t="shared" si="129"/>
        <v>0</v>
      </c>
      <c r="M213" s="200">
        <f t="shared" si="129"/>
        <v>0</v>
      </c>
      <c r="N213" s="200">
        <f t="shared" si="129"/>
        <v>0</v>
      </c>
      <c r="O213" s="200">
        <f t="shared" si="129"/>
        <v>0</v>
      </c>
      <c r="P213" s="200">
        <f t="shared" si="129"/>
        <v>0</v>
      </c>
      <c r="Q213" s="200">
        <f t="shared" si="129"/>
        <v>0</v>
      </c>
      <c r="R213" s="200">
        <f t="shared" si="129"/>
        <v>0</v>
      </c>
      <c r="S213" s="200">
        <f t="shared" si="129"/>
        <v>0</v>
      </c>
    </row>
    <row r="214" spans="2:25" x14ac:dyDescent="0.3">
      <c r="B214" s="215">
        <f>B$29</f>
        <v>11</v>
      </c>
      <c r="C214" s="198" t="str">
        <f t="shared" si="119"/>
        <v/>
      </c>
      <c r="D214" s="200">
        <f t="shared" ref="D214:S214" si="130">IFERROR(D55/D$65,0)</f>
        <v>0</v>
      </c>
      <c r="E214" s="200">
        <f t="shared" si="130"/>
        <v>0</v>
      </c>
      <c r="F214" s="200">
        <f t="shared" si="130"/>
        <v>0</v>
      </c>
      <c r="G214" s="200">
        <f t="shared" si="130"/>
        <v>0</v>
      </c>
      <c r="H214" s="200">
        <f t="shared" si="130"/>
        <v>0</v>
      </c>
      <c r="I214" s="200">
        <f t="shared" si="130"/>
        <v>0</v>
      </c>
      <c r="J214" s="200">
        <f t="shared" si="130"/>
        <v>0</v>
      </c>
      <c r="K214" s="200">
        <f t="shared" si="130"/>
        <v>0</v>
      </c>
      <c r="L214" s="200">
        <f t="shared" si="130"/>
        <v>0</v>
      </c>
      <c r="M214" s="200">
        <f t="shared" si="130"/>
        <v>0</v>
      </c>
      <c r="N214" s="200">
        <f t="shared" si="130"/>
        <v>0</v>
      </c>
      <c r="O214" s="200">
        <f t="shared" si="130"/>
        <v>0</v>
      </c>
      <c r="P214" s="200">
        <f t="shared" si="130"/>
        <v>0</v>
      </c>
      <c r="Q214" s="200">
        <f t="shared" si="130"/>
        <v>0</v>
      </c>
      <c r="R214" s="200">
        <f t="shared" si="130"/>
        <v>0</v>
      </c>
      <c r="S214" s="200">
        <f t="shared" si="130"/>
        <v>0</v>
      </c>
    </row>
    <row r="215" spans="2:25" x14ac:dyDescent="0.3">
      <c r="B215" s="215">
        <f>B$30</f>
        <v>12</v>
      </c>
      <c r="C215" s="198" t="str">
        <f t="shared" si="119"/>
        <v/>
      </c>
      <c r="D215" s="200">
        <f t="shared" ref="D215:S215" si="131">IFERROR(D56/D$65,0)</f>
        <v>0</v>
      </c>
      <c r="E215" s="200">
        <f t="shared" si="131"/>
        <v>0</v>
      </c>
      <c r="F215" s="200">
        <f t="shared" si="131"/>
        <v>0</v>
      </c>
      <c r="G215" s="200">
        <f t="shared" si="131"/>
        <v>0</v>
      </c>
      <c r="H215" s="200">
        <f t="shared" si="131"/>
        <v>0</v>
      </c>
      <c r="I215" s="200">
        <f t="shared" si="131"/>
        <v>0</v>
      </c>
      <c r="J215" s="200">
        <f t="shared" si="131"/>
        <v>0</v>
      </c>
      <c r="K215" s="200">
        <f t="shared" si="131"/>
        <v>0</v>
      </c>
      <c r="L215" s="200">
        <f t="shared" si="131"/>
        <v>0</v>
      </c>
      <c r="M215" s="200">
        <f t="shared" si="131"/>
        <v>0</v>
      </c>
      <c r="N215" s="200">
        <f t="shared" si="131"/>
        <v>0</v>
      </c>
      <c r="O215" s="200">
        <f t="shared" si="131"/>
        <v>0</v>
      </c>
      <c r="P215" s="200">
        <f t="shared" si="131"/>
        <v>0</v>
      </c>
      <c r="Q215" s="200">
        <f t="shared" si="131"/>
        <v>0</v>
      </c>
      <c r="R215" s="200">
        <f t="shared" si="131"/>
        <v>0</v>
      </c>
      <c r="S215" s="200">
        <f t="shared" si="131"/>
        <v>0</v>
      </c>
    </row>
    <row r="216" spans="2:25" x14ac:dyDescent="0.3">
      <c r="B216" s="215">
        <f>B$31</f>
        <v>13</v>
      </c>
      <c r="C216" s="198" t="str">
        <f t="shared" si="119"/>
        <v/>
      </c>
      <c r="D216" s="200">
        <f t="shared" ref="D216:S216" si="132">IFERROR(D57/D$65,0)</f>
        <v>0</v>
      </c>
      <c r="E216" s="200">
        <f t="shared" si="132"/>
        <v>0</v>
      </c>
      <c r="F216" s="200">
        <f t="shared" si="132"/>
        <v>0</v>
      </c>
      <c r="G216" s="200">
        <f t="shared" si="132"/>
        <v>0</v>
      </c>
      <c r="H216" s="200">
        <f t="shared" si="132"/>
        <v>0</v>
      </c>
      <c r="I216" s="200">
        <f t="shared" si="132"/>
        <v>0</v>
      </c>
      <c r="J216" s="200">
        <f t="shared" si="132"/>
        <v>0</v>
      </c>
      <c r="K216" s="200">
        <f t="shared" si="132"/>
        <v>0</v>
      </c>
      <c r="L216" s="200">
        <f t="shared" si="132"/>
        <v>0</v>
      </c>
      <c r="M216" s="200">
        <f t="shared" si="132"/>
        <v>0</v>
      </c>
      <c r="N216" s="200">
        <f t="shared" si="132"/>
        <v>0</v>
      </c>
      <c r="O216" s="200">
        <f t="shared" si="132"/>
        <v>0</v>
      </c>
      <c r="P216" s="200">
        <f t="shared" si="132"/>
        <v>0</v>
      </c>
      <c r="Q216" s="200">
        <f t="shared" si="132"/>
        <v>0</v>
      </c>
      <c r="R216" s="200">
        <f t="shared" si="132"/>
        <v>0</v>
      </c>
      <c r="S216" s="200">
        <f t="shared" si="132"/>
        <v>0</v>
      </c>
    </row>
    <row r="217" spans="2:25" x14ac:dyDescent="0.3">
      <c r="B217" s="215">
        <f>B$32</f>
        <v>14</v>
      </c>
      <c r="C217" s="198" t="str">
        <f t="shared" si="119"/>
        <v/>
      </c>
      <c r="D217" s="200">
        <f t="shared" ref="D217:S217" si="133">IFERROR(D58/D$65,0)</f>
        <v>0</v>
      </c>
      <c r="E217" s="200">
        <f t="shared" si="133"/>
        <v>0</v>
      </c>
      <c r="F217" s="200">
        <f t="shared" si="133"/>
        <v>0</v>
      </c>
      <c r="G217" s="200">
        <f t="shared" si="133"/>
        <v>0</v>
      </c>
      <c r="H217" s="200">
        <f t="shared" si="133"/>
        <v>0</v>
      </c>
      <c r="I217" s="200">
        <f t="shared" si="133"/>
        <v>0</v>
      </c>
      <c r="J217" s="200">
        <f t="shared" si="133"/>
        <v>0</v>
      </c>
      <c r="K217" s="200">
        <f t="shared" si="133"/>
        <v>0</v>
      </c>
      <c r="L217" s="200">
        <f t="shared" si="133"/>
        <v>0</v>
      </c>
      <c r="M217" s="200">
        <f t="shared" si="133"/>
        <v>0</v>
      </c>
      <c r="N217" s="200">
        <f t="shared" si="133"/>
        <v>0</v>
      </c>
      <c r="O217" s="200">
        <f t="shared" si="133"/>
        <v>0</v>
      </c>
      <c r="P217" s="200">
        <f t="shared" si="133"/>
        <v>0</v>
      </c>
      <c r="Q217" s="200">
        <f t="shared" si="133"/>
        <v>0</v>
      </c>
      <c r="R217" s="200">
        <f t="shared" si="133"/>
        <v>0</v>
      </c>
      <c r="S217" s="200">
        <f t="shared" si="133"/>
        <v>0</v>
      </c>
    </row>
    <row r="218" spans="2:25" x14ac:dyDescent="0.3">
      <c r="B218" s="215">
        <f>B$33</f>
        <v>15</v>
      </c>
      <c r="C218" s="198" t="str">
        <f t="shared" si="119"/>
        <v/>
      </c>
      <c r="D218" s="200">
        <f t="shared" ref="D218:S218" si="134">IFERROR(D59/D$65,0)</f>
        <v>0</v>
      </c>
      <c r="E218" s="200">
        <f t="shared" si="134"/>
        <v>0</v>
      </c>
      <c r="F218" s="200">
        <f t="shared" si="134"/>
        <v>0</v>
      </c>
      <c r="G218" s="200">
        <f t="shared" si="134"/>
        <v>0</v>
      </c>
      <c r="H218" s="200">
        <f t="shared" si="134"/>
        <v>0</v>
      </c>
      <c r="I218" s="200">
        <f t="shared" si="134"/>
        <v>0</v>
      </c>
      <c r="J218" s="200">
        <f t="shared" si="134"/>
        <v>0</v>
      </c>
      <c r="K218" s="200">
        <f t="shared" si="134"/>
        <v>0</v>
      </c>
      <c r="L218" s="200">
        <f t="shared" si="134"/>
        <v>0</v>
      </c>
      <c r="M218" s="200">
        <f t="shared" si="134"/>
        <v>0</v>
      </c>
      <c r="N218" s="200">
        <f t="shared" si="134"/>
        <v>0</v>
      </c>
      <c r="O218" s="200">
        <f t="shared" si="134"/>
        <v>0</v>
      </c>
      <c r="P218" s="200">
        <f t="shared" si="134"/>
        <v>0</v>
      </c>
      <c r="Q218" s="200">
        <f t="shared" si="134"/>
        <v>0</v>
      </c>
      <c r="R218" s="200">
        <f t="shared" si="134"/>
        <v>0</v>
      </c>
      <c r="S218" s="200">
        <f t="shared" si="134"/>
        <v>0</v>
      </c>
    </row>
    <row r="219" spans="2:25" x14ac:dyDescent="0.3">
      <c r="B219" s="215">
        <f>B$34</f>
        <v>16</v>
      </c>
      <c r="C219" s="198" t="str">
        <f t="shared" si="119"/>
        <v/>
      </c>
      <c r="D219" s="200">
        <f t="shared" ref="D219:S219" si="135">IFERROR(D60/D$65,0)</f>
        <v>0</v>
      </c>
      <c r="E219" s="200">
        <f t="shared" si="135"/>
        <v>0</v>
      </c>
      <c r="F219" s="200">
        <f t="shared" si="135"/>
        <v>0</v>
      </c>
      <c r="G219" s="200">
        <f t="shared" si="135"/>
        <v>0</v>
      </c>
      <c r="H219" s="200">
        <f t="shared" si="135"/>
        <v>0</v>
      </c>
      <c r="I219" s="200">
        <f t="shared" si="135"/>
        <v>0</v>
      </c>
      <c r="J219" s="200">
        <f t="shared" si="135"/>
        <v>0</v>
      </c>
      <c r="K219" s="200">
        <f t="shared" si="135"/>
        <v>0</v>
      </c>
      <c r="L219" s="200">
        <f t="shared" si="135"/>
        <v>0</v>
      </c>
      <c r="M219" s="200">
        <f t="shared" si="135"/>
        <v>0</v>
      </c>
      <c r="N219" s="200">
        <f t="shared" si="135"/>
        <v>0</v>
      </c>
      <c r="O219" s="200">
        <f t="shared" si="135"/>
        <v>0</v>
      </c>
      <c r="P219" s="200">
        <f t="shared" si="135"/>
        <v>0</v>
      </c>
      <c r="Q219" s="200">
        <f t="shared" si="135"/>
        <v>0</v>
      </c>
      <c r="R219" s="200">
        <f t="shared" si="135"/>
        <v>0</v>
      </c>
      <c r="S219" s="200">
        <f t="shared" si="135"/>
        <v>0</v>
      </c>
    </row>
    <row r="220" spans="2:25" x14ac:dyDescent="0.3">
      <c r="B220" s="215">
        <f>B$35</f>
        <v>17</v>
      </c>
      <c r="C220" s="198" t="str">
        <f t="shared" si="119"/>
        <v/>
      </c>
      <c r="D220" s="200">
        <f t="shared" ref="D220:S220" si="136">IFERROR(D61/D$65,0)</f>
        <v>0</v>
      </c>
      <c r="E220" s="200">
        <f t="shared" si="136"/>
        <v>0</v>
      </c>
      <c r="F220" s="200">
        <f t="shared" si="136"/>
        <v>0</v>
      </c>
      <c r="G220" s="200">
        <f t="shared" si="136"/>
        <v>0</v>
      </c>
      <c r="H220" s="200">
        <f t="shared" si="136"/>
        <v>0</v>
      </c>
      <c r="I220" s="200">
        <f t="shared" si="136"/>
        <v>0</v>
      </c>
      <c r="J220" s="200">
        <f t="shared" si="136"/>
        <v>0</v>
      </c>
      <c r="K220" s="200">
        <f t="shared" si="136"/>
        <v>0</v>
      </c>
      <c r="L220" s="200">
        <f t="shared" si="136"/>
        <v>0</v>
      </c>
      <c r="M220" s="200">
        <f t="shared" si="136"/>
        <v>0</v>
      </c>
      <c r="N220" s="200">
        <f t="shared" si="136"/>
        <v>0</v>
      </c>
      <c r="O220" s="200">
        <f t="shared" si="136"/>
        <v>0</v>
      </c>
      <c r="P220" s="200">
        <f t="shared" si="136"/>
        <v>0</v>
      </c>
      <c r="Q220" s="200">
        <f t="shared" si="136"/>
        <v>0</v>
      </c>
      <c r="R220" s="200">
        <f t="shared" si="136"/>
        <v>0</v>
      </c>
      <c r="S220" s="200">
        <f t="shared" si="136"/>
        <v>0</v>
      </c>
    </row>
    <row r="221" spans="2:25" x14ac:dyDescent="0.3">
      <c r="B221" s="215">
        <f>B$36</f>
        <v>18</v>
      </c>
      <c r="C221" s="198" t="str">
        <f t="shared" si="119"/>
        <v/>
      </c>
      <c r="D221" s="200">
        <f t="shared" ref="D221:S221" si="137">IFERROR(D62/D$65,0)</f>
        <v>0</v>
      </c>
      <c r="E221" s="200">
        <f t="shared" si="137"/>
        <v>0</v>
      </c>
      <c r="F221" s="200">
        <f t="shared" si="137"/>
        <v>0</v>
      </c>
      <c r="G221" s="200">
        <f t="shared" si="137"/>
        <v>0</v>
      </c>
      <c r="H221" s="200">
        <f t="shared" si="137"/>
        <v>0</v>
      </c>
      <c r="I221" s="200">
        <f t="shared" si="137"/>
        <v>0</v>
      </c>
      <c r="J221" s="200">
        <f t="shared" si="137"/>
        <v>0</v>
      </c>
      <c r="K221" s="200">
        <f t="shared" si="137"/>
        <v>0</v>
      </c>
      <c r="L221" s="200">
        <f t="shared" si="137"/>
        <v>0</v>
      </c>
      <c r="M221" s="200">
        <f t="shared" si="137"/>
        <v>0</v>
      </c>
      <c r="N221" s="200">
        <f t="shared" si="137"/>
        <v>0</v>
      </c>
      <c r="O221" s="200">
        <f t="shared" si="137"/>
        <v>0</v>
      </c>
      <c r="P221" s="200">
        <f t="shared" si="137"/>
        <v>0</v>
      </c>
      <c r="Q221" s="200">
        <f t="shared" si="137"/>
        <v>0</v>
      </c>
      <c r="R221" s="200">
        <f t="shared" si="137"/>
        <v>0</v>
      </c>
      <c r="S221" s="200">
        <f t="shared" si="137"/>
        <v>0</v>
      </c>
    </row>
    <row r="222" spans="2:25" x14ac:dyDescent="0.3">
      <c r="B222" s="215">
        <f>B$37</f>
        <v>19</v>
      </c>
      <c r="C222" s="198" t="str">
        <f t="shared" si="119"/>
        <v/>
      </c>
      <c r="D222" s="200">
        <f t="shared" ref="D222:S222" si="138">IFERROR(D63/D$65,0)</f>
        <v>0</v>
      </c>
      <c r="E222" s="200">
        <f t="shared" si="138"/>
        <v>0</v>
      </c>
      <c r="F222" s="200">
        <f t="shared" si="138"/>
        <v>0</v>
      </c>
      <c r="G222" s="200">
        <f t="shared" si="138"/>
        <v>0</v>
      </c>
      <c r="H222" s="200">
        <f t="shared" si="138"/>
        <v>0</v>
      </c>
      <c r="I222" s="200">
        <f t="shared" si="138"/>
        <v>0</v>
      </c>
      <c r="J222" s="200">
        <f t="shared" si="138"/>
        <v>0</v>
      </c>
      <c r="K222" s="200">
        <f t="shared" si="138"/>
        <v>0</v>
      </c>
      <c r="L222" s="200">
        <f t="shared" si="138"/>
        <v>0</v>
      </c>
      <c r="M222" s="200">
        <f t="shared" si="138"/>
        <v>0</v>
      </c>
      <c r="N222" s="200">
        <f t="shared" si="138"/>
        <v>0</v>
      </c>
      <c r="O222" s="200">
        <f t="shared" si="138"/>
        <v>0</v>
      </c>
      <c r="P222" s="200">
        <f t="shared" si="138"/>
        <v>0</v>
      </c>
      <c r="Q222" s="200">
        <f t="shared" si="138"/>
        <v>0</v>
      </c>
      <c r="R222" s="200">
        <f t="shared" si="138"/>
        <v>0</v>
      </c>
      <c r="S222" s="200">
        <f t="shared" si="138"/>
        <v>0</v>
      </c>
    </row>
    <row r="223" spans="2:25" ht="14.4" customHeight="1" x14ac:dyDescent="0.3">
      <c r="B223" s="215">
        <f>B$38</f>
        <v>20</v>
      </c>
      <c r="C223" s="198" t="str">
        <f t="shared" si="119"/>
        <v/>
      </c>
      <c r="D223" s="200">
        <f t="shared" ref="D223:S223" si="139">IFERROR(D64/D$65,0)</f>
        <v>0</v>
      </c>
      <c r="E223" s="200">
        <f t="shared" si="139"/>
        <v>0</v>
      </c>
      <c r="F223" s="200">
        <f t="shared" si="139"/>
        <v>0</v>
      </c>
      <c r="G223" s="200">
        <f t="shared" si="139"/>
        <v>0</v>
      </c>
      <c r="H223" s="200">
        <f t="shared" si="139"/>
        <v>0</v>
      </c>
      <c r="I223" s="200">
        <f t="shared" si="139"/>
        <v>0</v>
      </c>
      <c r="J223" s="200">
        <f t="shared" si="139"/>
        <v>0</v>
      </c>
      <c r="K223" s="200">
        <f t="shared" si="139"/>
        <v>0</v>
      </c>
      <c r="L223" s="200">
        <f t="shared" si="139"/>
        <v>0</v>
      </c>
      <c r="M223" s="200">
        <f t="shared" si="139"/>
        <v>0</v>
      </c>
      <c r="N223" s="200">
        <f t="shared" si="139"/>
        <v>0</v>
      </c>
      <c r="O223" s="200">
        <f t="shared" si="139"/>
        <v>0</v>
      </c>
      <c r="P223" s="200">
        <f t="shared" si="139"/>
        <v>0</v>
      </c>
      <c r="Q223" s="200">
        <f t="shared" si="139"/>
        <v>0</v>
      </c>
      <c r="R223" s="200">
        <f t="shared" si="139"/>
        <v>0</v>
      </c>
      <c r="S223" s="200">
        <f t="shared" si="139"/>
        <v>0</v>
      </c>
      <c r="U223" s="316"/>
      <c r="W223" s="194"/>
      <c r="X223" s="307"/>
      <c r="Y223" s="25"/>
    </row>
    <row r="224" spans="2:25" x14ac:dyDescent="0.3">
      <c r="C224" s="199">
        <f t="shared" ref="C224:K224" si="140">SUM(C204:C223)</f>
        <v>0</v>
      </c>
      <c r="D224" s="201">
        <f t="shared" si="140"/>
        <v>0</v>
      </c>
      <c r="E224" s="201">
        <f t="shared" si="140"/>
        <v>0</v>
      </c>
      <c r="F224" s="201">
        <f t="shared" si="140"/>
        <v>0</v>
      </c>
      <c r="G224" s="201">
        <f t="shared" si="140"/>
        <v>0</v>
      </c>
      <c r="H224" s="201">
        <f t="shared" si="140"/>
        <v>0</v>
      </c>
      <c r="I224" s="201">
        <f t="shared" si="140"/>
        <v>0</v>
      </c>
      <c r="J224" s="201">
        <f t="shared" si="140"/>
        <v>0</v>
      </c>
      <c r="K224" s="201">
        <f t="shared" si="140"/>
        <v>0</v>
      </c>
      <c r="L224" s="201">
        <f t="shared" ref="L224:S224" si="141">SUM(L204:L223)</f>
        <v>0</v>
      </c>
      <c r="M224" s="201">
        <f t="shared" si="141"/>
        <v>0</v>
      </c>
      <c r="N224" s="201">
        <f t="shared" si="141"/>
        <v>0</v>
      </c>
      <c r="O224" s="201">
        <f t="shared" si="141"/>
        <v>0</v>
      </c>
      <c r="P224" s="201">
        <f t="shared" si="141"/>
        <v>0</v>
      </c>
      <c r="Q224" s="201">
        <f t="shared" si="141"/>
        <v>0</v>
      </c>
      <c r="R224" s="201">
        <f t="shared" si="141"/>
        <v>0</v>
      </c>
      <c r="S224" s="201">
        <f t="shared" si="141"/>
        <v>0</v>
      </c>
      <c r="U224" s="317"/>
      <c r="W224" s="194"/>
      <c r="X224" s="307"/>
      <c r="Y224" s="25"/>
    </row>
    <row r="225" spans="1:35" x14ac:dyDescent="0.3">
      <c r="U225" s="317"/>
      <c r="W225" s="194"/>
      <c r="X225" s="307"/>
      <c r="Y225" s="25"/>
    </row>
    <row r="226" spans="1:35" ht="21" x14ac:dyDescent="0.3">
      <c r="A226" s="367">
        <f>MAX($A$43:A225)+1</f>
        <v>12</v>
      </c>
      <c r="B226" s="289" t="str">
        <f>_xlfn.CONCAT("Table ",A226)</f>
        <v>Table 12</v>
      </c>
      <c r="C226" s="510" t="s">
        <v>195</v>
      </c>
      <c r="D226" s="511"/>
      <c r="E226" s="511"/>
      <c r="F226" s="511"/>
      <c r="G226" s="511"/>
      <c r="H226" s="511"/>
      <c r="I226" s="511"/>
      <c r="J226" s="511"/>
      <c r="K226" s="511"/>
      <c r="L226" s="511"/>
      <c r="M226" s="511"/>
      <c r="N226" s="511"/>
      <c r="O226" s="511"/>
      <c r="P226" s="511"/>
      <c r="Q226" s="511"/>
      <c r="R226" s="511"/>
      <c r="S226" s="512"/>
      <c r="T226" s="252"/>
      <c r="U226" s="325"/>
      <c r="V226" s="309"/>
      <c r="W226" s="246"/>
      <c r="X226" s="309"/>
      <c r="Y226" s="149"/>
      <c r="Z226" s="148"/>
      <c r="AA226" s="141" t="s">
        <v>125</v>
      </c>
      <c r="AB226" s="142">
        <f>'key staffing variables'!$F$5</f>
        <v>0.75</v>
      </c>
      <c r="AC226" s="143">
        <f>'key staffing variables'!$F$13</f>
        <v>0.79846153846153844</v>
      </c>
      <c r="AD226" s="144" t="s">
        <v>21</v>
      </c>
      <c r="AE226" s="144"/>
      <c r="AF226" s="144"/>
      <c r="AG226" s="144"/>
      <c r="AH226" s="144"/>
      <c r="AI226" s="144"/>
    </row>
    <row r="227" spans="1:35" ht="57.6" x14ac:dyDescent="0.3">
      <c r="B227" s="207" t="s">
        <v>162</v>
      </c>
      <c r="C227" s="220" t="s">
        <v>163</v>
      </c>
      <c r="D227" s="207" t="str">
        <f>'Time by staff type'!E$3</f>
        <v>staff type 1</v>
      </c>
      <c r="E227" s="207" t="str">
        <f>'Time by staff type'!F$3</f>
        <v>staff type 2</v>
      </c>
      <c r="F227" s="207" t="str">
        <f>'Time by staff type'!G$3</f>
        <v>staff type 3</v>
      </c>
      <c r="G227" s="207" t="str">
        <f>'Time by staff type'!H$3</f>
        <v>staff type 4</v>
      </c>
      <c r="H227" s="207" t="str">
        <f>'Time by staff type'!I$3</f>
        <v>staff type 5</v>
      </c>
      <c r="I227" s="207" t="str">
        <f>'Time by staff type'!J$3</f>
        <v>staff type 6</v>
      </c>
      <c r="J227" s="207" t="str">
        <f>'Time by staff type'!K$3</f>
        <v>staff type 7</v>
      </c>
      <c r="K227" s="207" t="str">
        <f>'Time by staff type'!L$3</f>
        <v>staff type 8</v>
      </c>
      <c r="L227" s="207" t="str">
        <f>'Time by staff type'!M$3</f>
        <v>staff type 9</v>
      </c>
      <c r="M227" s="207" t="str">
        <f>'Time by staff type'!N$3</f>
        <v>staff type 10</v>
      </c>
      <c r="N227" s="207" t="str">
        <f>'Time by staff type'!O$3</f>
        <v>staff type 11</v>
      </c>
      <c r="O227" s="207" t="str">
        <f>'Time by staff type'!P$3</f>
        <v>staff type 12</v>
      </c>
      <c r="P227" s="207" t="str">
        <f>'Time by staff type'!Q$3</f>
        <v>staff type 13</v>
      </c>
      <c r="Q227" s="207" t="str">
        <f>'Time by staff type'!R$3</f>
        <v>staff type 14</v>
      </c>
      <c r="R227" s="207" t="str">
        <f>'Time by staff type'!S$3</f>
        <v>staff type 15</v>
      </c>
      <c r="S227" s="207" t="str">
        <f>'Time by staff type'!T$3</f>
        <v>staff type 16</v>
      </c>
      <c r="T227" s="135"/>
      <c r="U227" s="317"/>
      <c r="W227" s="194"/>
      <c r="X227" s="307"/>
      <c r="Y227" s="25"/>
      <c r="AA227" s="141" t="s">
        <v>126</v>
      </c>
      <c r="AB227" s="145" t="s">
        <v>127</v>
      </c>
      <c r="AC227" s="146" t="s">
        <v>128</v>
      </c>
      <c r="AD227" s="146" t="s">
        <v>133</v>
      </c>
      <c r="AE227" s="144"/>
      <c r="AF227" s="144"/>
      <c r="AG227" s="144"/>
      <c r="AH227" s="144"/>
      <c r="AI227" s="144"/>
    </row>
    <row r="228" spans="1:35" x14ac:dyDescent="0.3">
      <c r="B228" s="215" t="str">
        <f>B$19</f>
        <v>Module 1</v>
      </c>
      <c r="C228" s="198">
        <f t="shared" ref="C228:C247" si="142">IF(C19="",0,C19)</f>
        <v>0</v>
      </c>
      <c r="D228" s="198" t="e">
        <f>'Time by staff type'!$D20/60*'Time by staff type'!E$21*$C228</f>
        <v>#DIV/0!</v>
      </c>
      <c r="E228" s="198" t="e">
        <f>'Time by staff type'!$D20/60*'Time by staff type'!F$21*$C228</f>
        <v>#DIV/0!</v>
      </c>
      <c r="F228" s="198" t="e">
        <f>'Time by staff type'!$D20/60*'Time by staff type'!G$21*$C228</f>
        <v>#DIV/0!</v>
      </c>
      <c r="G228" s="198" t="e">
        <f>'Time by staff type'!$D20/60*'Time by staff type'!H$21*$C228</f>
        <v>#DIV/0!</v>
      </c>
      <c r="H228" s="198" t="e">
        <f>'Time by staff type'!$D20/60*'Time by staff type'!I$21*$C228</f>
        <v>#DIV/0!</v>
      </c>
      <c r="I228" s="198" t="e">
        <f>'Time by staff type'!$D20/60*'Time by staff type'!J$21*$C228</f>
        <v>#DIV/0!</v>
      </c>
      <c r="J228" s="198" t="e">
        <f>'Time by staff type'!$D20/60*'Time by staff type'!K$21*$C228</f>
        <v>#DIV/0!</v>
      </c>
      <c r="K228" s="198" t="e">
        <f>'Time by staff type'!$D20/60*'Time by staff type'!L$21*$C228</f>
        <v>#DIV/0!</v>
      </c>
      <c r="L228" s="198" t="e">
        <f>'Time by staff type'!$D20/60*'Time by staff type'!M$21*$C228</f>
        <v>#DIV/0!</v>
      </c>
      <c r="M228" s="198" t="e">
        <f>'Time by staff type'!$D20/60*'Time by staff type'!N$21*$C228</f>
        <v>#DIV/0!</v>
      </c>
      <c r="N228" s="198" t="e">
        <f>'Time by staff type'!$D20/60*'Time by staff type'!O$21*$C228</f>
        <v>#DIV/0!</v>
      </c>
      <c r="O228" s="198" t="e">
        <f>'Time by staff type'!$D20/60*'Time by staff type'!P$21*$C228</f>
        <v>#DIV/0!</v>
      </c>
      <c r="P228" s="198" t="e">
        <f>'Time by staff type'!$D20/60*'Time by staff type'!Q$21*$C228</f>
        <v>#DIV/0!</v>
      </c>
      <c r="Q228" s="198" t="e">
        <f>'Time by staff type'!$D20/60*'Time by staff type'!R$21*$C228</f>
        <v>#DIV/0!</v>
      </c>
      <c r="R228" s="198" t="e">
        <f>'Time by staff type'!$D20/60*'Time by staff type'!S$21*$C228</f>
        <v>#DIV/0!</v>
      </c>
      <c r="S228" s="198" t="e">
        <f>'Time by staff type'!$D20/60*'Time by staff type'!T$21*$C228</f>
        <v>#DIV/0!</v>
      </c>
      <c r="T228" s="136"/>
      <c r="U228" s="187"/>
      <c r="W228" s="25"/>
      <c r="X228" s="307"/>
      <c r="Y228" s="25"/>
      <c r="AA228" s="147" t="e">
        <f t="shared" ref="AA228:AA247" si="143">SUM(D228:S228)</f>
        <v>#DIV/0!</v>
      </c>
      <c r="AB228" s="163" t="e">
        <f>AA228/$F19</f>
        <v>#DIV/0!</v>
      </c>
      <c r="AC228" s="164" t="e">
        <f t="shared" ref="AC228:AC247" si="144">AB228/$AC$226</f>
        <v>#DIV/0!</v>
      </c>
      <c r="AD228" s="164" t="e">
        <f t="shared" ref="AD228:AD247" si="145">AC228/37.5/52</f>
        <v>#DIV/0!</v>
      </c>
      <c r="AE228" s="164"/>
      <c r="AF228" s="144"/>
      <c r="AG228" s="144"/>
      <c r="AH228" s="144"/>
      <c r="AI228" s="144"/>
    </row>
    <row r="229" spans="1:35" x14ac:dyDescent="0.3">
      <c r="B229" s="215">
        <f>B$20</f>
        <v>2</v>
      </c>
      <c r="C229" s="198">
        <f t="shared" si="142"/>
        <v>0</v>
      </c>
      <c r="D229" s="198">
        <f>'Time by staff type'!$D40/60*'Time by staff type'!E$41*$C229</f>
        <v>0</v>
      </c>
      <c r="E229" s="198">
        <f>'Time by staff type'!$D40/60*'Time by staff type'!F$41*$C229</f>
        <v>0</v>
      </c>
      <c r="F229" s="198">
        <f>'Time by staff type'!$D40/60*'Time by staff type'!G$41*$C229</f>
        <v>0</v>
      </c>
      <c r="G229" s="198">
        <f>'Time by staff type'!$D40/60*'Time by staff type'!H$41*$C229</f>
        <v>0</v>
      </c>
      <c r="H229" s="198">
        <f>'Time by staff type'!$D40/60*'Time by staff type'!I$41*$C229</f>
        <v>0</v>
      </c>
      <c r="I229" s="198">
        <f>'Time by staff type'!$D40/60*'Time by staff type'!J$41*$C229</f>
        <v>0</v>
      </c>
      <c r="J229" s="198">
        <f>'Time by staff type'!$D40/60*'Time by staff type'!K$41*$C229</f>
        <v>0</v>
      </c>
      <c r="K229" s="198">
        <f>'Time by staff type'!$D40/60*'Time by staff type'!L$41*$C229</f>
        <v>0</v>
      </c>
      <c r="L229" s="198">
        <f>'Time by staff type'!$D40/60*'Time by staff type'!M$41*$C229</f>
        <v>0</v>
      </c>
      <c r="M229" s="198">
        <f>'Time by staff type'!$D40/60*'Time by staff type'!N$41*$C229</f>
        <v>0</v>
      </c>
      <c r="N229" s="198">
        <f>'Time by staff type'!$D40/60*'Time by staff type'!O$41*$C229</f>
        <v>0</v>
      </c>
      <c r="O229" s="198">
        <f>'Time by staff type'!$D40/60*'Time by staff type'!P$41*$C229</f>
        <v>0</v>
      </c>
      <c r="P229" s="198">
        <f>'Time by staff type'!$D40/60*'Time by staff type'!Q$41*$C229</f>
        <v>0</v>
      </c>
      <c r="Q229" s="198">
        <f>'Time by staff type'!$D40/60*'Time by staff type'!R$41*$C229</f>
        <v>0</v>
      </c>
      <c r="R229" s="198">
        <f>'Time by staff type'!$D40/60*'Time by staff type'!S$41*$C229</f>
        <v>0</v>
      </c>
      <c r="S229" s="198">
        <f>'Time by staff type'!$D40/60*'Time by staff type'!T$41*$C229</f>
        <v>0</v>
      </c>
      <c r="T229" s="136"/>
      <c r="AA229" s="147">
        <f t="shared" si="143"/>
        <v>0</v>
      </c>
      <c r="AB229" s="163">
        <f t="shared" ref="AB229:AB246" si="146">AA229/$U20</f>
        <v>0</v>
      </c>
      <c r="AC229" s="164">
        <f t="shared" si="144"/>
        <v>0</v>
      </c>
      <c r="AD229" s="164">
        <f t="shared" si="145"/>
        <v>0</v>
      </c>
      <c r="AE229" s="164"/>
      <c r="AF229" s="144"/>
      <c r="AG229" s="144"/>
      <c r="AH229" s="144"/>
      <c r="AI229" s="144"/>
    </row>
    <row r="230" spans="1:35" x14ac:dyDescent="0.3">
      <c r="B230" s="215">
        <f>B$21</f>
        <v>3</v>
      </c>
      <c r="C230" s="198">
        <f t="shared" si="142"/>
        <v>0</v>
      </c>
      <c r="D230" s="198">
        <f>'Time by staff type'!$D60/60*'Time by staff type'!E$61*$C230</f>
        <v>0</v>
      </c>
      <c r="E230" s="198">
        <f>'Time by staff type'!$D60/60*'Time by staff type'!F$61*$C230</f>
        <v>0</v>
      </c>
      <c r="F230" s="198">
        <f>'Time by staff type'!$D60/60*'Time by staff type'!G$61*$C230</f>
        <v>0</v>
      </c>
      <c r="G230" s="198">
        <f>'Time by staff type'!$D60/60*'Time by staff type'!H$61*$C230</f>
        <v>0</v>
      </c>
      <c r="H230" s="198">
        <f>'Time by staff type'!$D60/60*'Time by staff type'!I$61*$C230</f>
        <v>0</v>
      </c>
      <c r="I230" s="198">
        <f>'Time by staff type'!$D60/60*'Time by staff type'!J$61*$C230</f>
        <v>0</v>
      </c>
      <c r="J230" s="198">
        <f>'Time by staff type'!$D60/60*'Time by staff type'!K$61*$C230</f>
        <v>0</v>
      </c>
      <c r="K230" s="198">
        <f>'Time by staff type'!$D60/60*'Time by staff type'!L$61*$C230</f>
        <v>0</v>
      </c>
      <c r="L230" s="198">
        <f>'Time by staff type'!$D60/60*'Time by staff type'!M$61*$C230</f>
        <v>0</v>
      </c>
      <c r="M230" s="198">
        <f>'Time by staff type'!$D60/60*'Time by staff type'!N$61*$C230</f>
        <v>0</v>
      </c>
      <c r="N230" s="198">
        <f>'Time by staff type'!$D60/60*'Time by staff type'!O$61*$C230</f>
        <v>0</v>
      </c>
      <c r="O230" s="198">
        <f>'Time by staff type'!$D60/60*'Time by staff type'!P$61*$C230</f>
        <v>0</v>
      </c>
      <c r="P230" s="198">
        <f>'Time by staff type'!$D60/60*'Time by staff type'!Q$61*$C230</f>
        <v>0</v>
      </c>
      <c r="Q230" s="198">
        <f>'Time by staff type'!$D60/60*'Time by staff type'!R$61*$C230</f>
        <v>0</v>
      </c>
      <c r="R230" s="198">
        <f>'Time by staff type'!$D60/60*'Time by staff type'!S$61*$C230</f>
        <v>0</v>
      </c>
      <c r="S230" s="198">
        <f>'Time by staff type'!$D60/60*'Time by staff type'!T$61*$C230</f>
        <v>0</v>
      </c>
      <c r="T230" s="136"/>
      <c r="AA230" s="147">
        <f t="shared" si="143"/>
        <v>0</v>
      </c>
      <c r="AB230" s="163">
        <f t="shared" si="146"/>
        <v>0</v>
      </c>
      <c r="AC230" s="164">
        <f t="shared" si="144"/>
        <v>0</v>
      </c>
      <c r="AD230" s="164">
        <f t="shared" si="145"/>
        <v>0</v>
      </c>
      <c r="AE230" s="164"/>
      <c r="AF230" s="144"/>
      <c r="AG230" s="144"/>
      <c r="AH230" s="144"/>
      <c r="AI230" s="144"/>
    </row>
    <row r="231" spans="1:35" x14ac:dyDescent="0.3">
      <c r="B231" s="215">
        <f>B$22</f>
        <v>4</v>
      </c>
      <c r="C231" s="198">
        <f t="shared" si="142"/>
        <v>0</v>
      </c>
      <c r="D231" s="198">
        <f>'Time by staff type'!$D80/60*'Time by staff type'!E$81*$C231</f>
        <v>0</v>
      </c>
      <c r="E231" s="198">
        <f>'Time by staff type'!$D80/60*'Time by staff type'!F$81*$C231</f>
        <v>0</v>
      </c>
      <c r="F231" s="198">
        <f>'Time by staff type'!$D80/60*'Time by staff type'!G$81*$C231</f>
        <v>0</v>
      </c>
      <c r="G231" s="198">
        <f>'Time by staff type'!$D80/60*'Time by staff type'!H$81*$C231</f>
        <v>0</v>
      </c>
      <c r="H231" s="198">
        <f>'Time by staff type'!$D80/60*'Time by staff type'!I$81*$C231</f>
        <v>0</v>
      </c>
      <c r="I231" s="198">
        <f>'Time by staff type'!$D80/60*'Time by staff type'!J$81*$C231</f>
        <v>0</v>
      </c>
      <c r="J231" s="198">
        <f>'Time by staff type'!$D80/60*'Time by staff type'!K$81*$C231</f>
        <v>0</v>
      </c>
      <c r="K231" s="198">
        <f>'Time by staff type'!$D80/60*'Time by staff type'!L$81*$C231</f>
        <v>0</v>
      </c>
      <c r="L231" s="198">
        <f>'Time by staff type'!$D80/60*'Time by staff type'!M$81*$C231</f>
        <v>0</v>
      </c>
      <c r="M231" s="198">
        <f>'Time by staff type'!$D80/60*'Time by staff type'!N$81*$C231</f>
        <v>0</v>
      </c>
      <c r="N231" s="198">
        <f>'Time by staff type'!$D80/60*'Time by staff type'!O$81*$C231</f>
        <v>0</v>
      </c>
      <c r="O231" s="198">
        <f>'Time by staff type'!$D80/60*'Time by staff type'!P$81*$C231</f>
        <v>0</v>
      </c>
      <c r="P231" s="198">
        <f>'Time by staff type'!$D80/60*'Time by staff type'!Q$81*$C231</f>
        <v>0</v>
      </c>
      <c r="Q231" s="198">
        <f>'Time by staff type'!$D80/60*'Time by staff type'!R$81*$C231</f>
        <v>0</v>
      </c>
      <c r="R231" s="198">
        <f>'Time by staff type'!$D80/60*'Time by staff type'!S$81*$C231</f>
        <v>0</v>
      </c>
      <c r="S231" s="198">
        <f>'Time by staff type'!$D80/60*'Time by staff type'!T$81*$C231</f>
        <v>0</v>
      </c>
      <c r="T231" s="136"/>
      <c r="AA231" s="147">
        <f t="shared" si="143"/>
        <v>0</v>
      </c>
      <c r="AB231" s="163">
        <f t="shared" si="146"/>
        <v>0</v>
      </c>
      <c r="AC231" s="164">
        <f t="shared" si="144"/>
        <v>0</v>
      </c>
      <c r="AD231" s="164">
        <f t="shared" si="145"/>
        <v>0</v>
      </c>
      <c r="AE231" s="164"/>
      <c r="AF231" s="144"/>
      <c r="AG231" s="144"/>
      <c r="AH231" s="144"/>
      <c r="AI231" s="144"/>
    </row>
    <row r="232" spans="1:35" x14ac:dyDescent="0.3">
      <c r="B232" s="215">
        <f>B$23</f>
        <v>5</v>
      </c>
      <c r="C232" s="198">
        <f t="shared" si="142"/>
        <v>0</v>
      </c>
      <c r="D232" s="198">
        <f>'Time by staff type'!$D100/60*'Time by staff type'!E$101*$C232</f>
        <v>0</v>
      </c>
      <c r="E232" s="198">
        <f>'Time by staff type'!$D100/60*'Time by staff type'!F$101*$C232</f>
        <v>0</v>
      </c>
      <c r="F232" s="198">
        <f>'Time by staff type'!$D100/60*'Time by staff type'!G$101*$C232</f>
        <v>0</v>
      </c>
      <c r="G232" s="198">
        <f>'Time by staff type'!$D100/60*'Time by staff type'!H$101*$C232</f>
        <v>0</v>
      </c>
      <c r="H232" s="198">
        <f>'Time by staff type'!$D100/60*'Time by staff type'!I$101*$C232</f>
        <v>0</v>
      </c>
      <c r="I232" s="198">
        <f>'Time by staff type'!$D100/60*'Time by staff type'!J$101*$C232</f>
        <v>0</v>
      </c>
      <c r="J232" s="198">
        <f>'Time by staff type'!$D100/60*'Time by staff type'!K$101*$C232</f>
        <v>0</v>
      </c>
      <c r="K232" s="198">
        <f>'Time by staff type'!$D100/60*'Time by staff type'!L$101*$C232</f>
        <v>0</v>
      </c>
      <c r="L232" s="198">
        <f>'Time by staff type'!$D100/60*'Time by staff type'!M$101*$C232</f>
        <v>0</v>
      </c>
      <c r="M232" s="198">
        <f>'Time by staff type'!$D100/60*'Time by staff type'!N$101*$C232</f>
        <v>0</v>
      </c>
      <c r="N232" s="198">
        <f>'Time by staff type'!$D100/60*'Time by staff type'!O$101*$C232</f>
        <v>0</v>
      </c>
      <c r="O232" s="198">
        <f>'Time by staff type'!$D100/60*'Time by staff type'!P$101*$C232</f>
        <v>0</v>
      </c>
      <c r="P232" s="198">
        <f>'Time by staff type'!$D100/60*'Time by staff type'!Q$101*$C232</f>
        <v>0</v>
      </c>
      <c r="Q232" s="198">
        <f>'Time by staff type'!$D100/60*'Time by staff type'!R$101*$C232</f>
        <v>0</v>
      </c>
      <c r="R232" s="198">
        <f>'Time by staff type'!$D100/60*'Time by staff type'!S$101*$C232</f>
        <v>0</v>
      </c>
      <c r="S232" s="198">
        <f>'Time by staff type'!$D100/60*'Time by staff type'!T$101*$C232</f>
        <v>0</v>
      </c>
      <c r="T232" s="136"/>
      <c r="AA232" s="147">
        <f t="shared" si="143"/>
        <v>0</v>
      </c>
      <c r="AB232" s="163">
        <f t="shared" si="146"/>
        <v>0</v>
      </c>
      <c r="AC232" s="164">
        <f t="shared" si="144"/>
        <v>0</v>
      </c>
      <c r="AD232" s="164">
        <f t="shared" si="145"/>
        <v>0</v>
      </c>
      <c r="AE232" s="164"/>
      <c r="AF232" s="144"/>
      <c r="AG232" s="144"/>
      <c r="AH232" s="144"/>
      <c r="AI232" s="144"/>
    </row>
    <row r="233" spans="1:35" x14ac:dyDescent="0.3">
      <c r="B233" s="215">
        <f>B$24</f>
        <v>6</v>
      </c>
      <c r="C233" s="198">
        <f t="shared" si="142"/>
        <v>0</v>
      </c>
      <c r="D233" s="198">
        <f>'Time by staff type'!$D120/60*'Time by staff type'!E$121*$C233</f>
        <v>0</v>
      </c>
      <c r="E233" s="198">
        <f>'Time by staff type'!$D120/60*'Time by staff type'!F$121*$C233</f>
        <v>0</v>
      </c>
      <c r="F233" s="198">
        <f>'Time by staff type'!$D120/60*'Time by staff type'!G$121*$C233</f>
        <v>0</v>
      </c>
      <c r="G233" s="198">
        <f>'Time by staff type'!$D120/60*'Time by staff type'!H$121*$C233</f>
        <v>0</v>
      </c>
      <c r="H233" s="198">
        <f>'Time by staff type'!$D120/60*'Time by staff type'!I$121*$C233</f>
        <v>0</v>
      </c>
      <c r="I233" s="198">
        <f>'Time by staff type'!$D120/60*'Time by staff type'!J$121*$C233</f>
        <v>0</v>
      </c>
      <c r="J233" s="198">
        <f>'Time by staff type'!$D120/60*'Time by staff type'!K$121*$C233</f>
        <v>0</v>
      </c>
      <c r="K233" s="198">
        <f>'Time by staff type'!$D120/60*'Time by staff type'!L$121*$C233</f>
        <v>0</v>
      </c>
      <c r="L233" s="198">
        <f>'Time by staff type'!$D120/60*'Time by staff type'!M$121*$C233</f>
        <v>0</v>
      </c>
      <c r="M233" s="198">
        <f>'Time by staff type'!$D120/60*'Time by staff type'!N$121*$C233</f>
        <v>0</v>
      </c>
      <c r="N233" s="198">
        <f>'Time by staff type'!$D120/60*'Time by staff type'!O$121*$C233</f>
        <v>0</v>
      </c>
      <c r="O233" s="198">
        <f>'Time by staff type'!$D120/60*'Time by staff type'!P$121*$C233</f>
        <v>0</v>
      </c>
      <c r="P233" s="198">
        <f>'Time by staff type'!$D120/60*'Time by staff type'!Q$121*$C233</f>
        <v>0</v>
      </c>
      <c r="Q233" s="198">
        <f>'Time by staff type'!$D120/60*'Time by staff type'!R$121*$C233</f>
        <v>0</v>
      </c>
      <c r="R233" s="198">
        <f>'Time by staff type'!$D120/60*'Time by staff type'!S$121*$C233</f>
        <v>0</v>
      </c>
      <c r="S233" s="198">
        <f>'Time by staff type'!$D120/60*'Time by staff type'!T$121*$C233</f>
        <v>0</v>
      </c>
      <c r="T233" s="136"/>
      <c r="AA233" s="147">
        <f t="shared" si="143"/>
        <v>0</v>
      </c>
      <c r="AB233" s="163">
        <f t="shared" si="146"/>
        <v>0</v>
      </c>
      <c r="AC233" s="164">
        <f t="shared" si="144"/>
        <v>0</v>
      </c>
      <c r="AD233" s="164">
        <f t="shared" si="145"/>
        <v>0</v>
      </c>
      <c r="AE233" s="164"/>
      <c r="AF233" s="144"/>
      <c r="AG233" s="144"/>
      <c r="AH233" s="144"/>
      <c r="AI233" s="144"/>
    </row>
    <row r="234" spans="1:35" x14ac:dyDescent="0.3">
      <c r="B234" s="215">
        <f>B$25</f>
        <v>7</v>
      </c>
      <c r="C234" s="198">
        <f t="shared" si="142"/>
        <v>0</v>
      </c>
      <c r="D234" s="198">
        <f>'Time by staff type'!$D140/60*'Time by staff type'!E$141*$C234</f>
        <v>0</v>
      </c>
      <c r="E234" s="198">
        <f>'Time by staff type'!$D140/60*'Time by staff type'!F$141*$C234</f>
        <v>0</v>
      </c>
      <c r="F234" s="198">
        <f>'Time by staff type'!$D140/60*'Time by staff type'!G$141*$C234</f>
        <v>0</v>
      </c>
      <c r="G234" s="198">
        <f>'Time by staff type'!$D140/60*'Time by staff type'!H$141*$C234</f>
        <v>0</v>
      </c>
      <c r="H234" s="198">
        <f>'Time by staff type'!$D140/60*'Time by staff type'!I$141*$C234</f>
        <v>0</v>
      </c>
      <c r="I234" s="198">
        <f>'Time by staff type'!$D140/60*'Time by staff type'!J$141*$C234</f>
        <v>0</v>
      </c>
      <c r="J234" s="198">
        <f>'Time by staff type'!$D140/60*'Time by staff type'!K$141*$C234</f>
        <v>0</v>
      </c>
      <c r="K234" s="198">
        <f>'Time by staff type'!$D140/60*'Time by staff type'!L$141*$C234</f>
        <v>0</v>
      </c>
      <c r="L234" s="198">
        <f>'Time by staff type'!$D140/60*'Time by staff type'!M$141*$C234</f>
        <v>0</v>
      </c>
      <c r="M234" s="198">
        <f>'Time by staff type'!$D140/60*'Time by staff type'!N$141*$C234</f>
        <v>0</v>
      </c>
      <c r="N234" s="198">
        <f>'Time by staff type'!$D140/60*'Time by staff type'!O$141*$C234</f>
        <v>0</v>
      </c>
      <c r="O234" s="198">
        <f>'Time by staff type'!$D140/60*'Time by staff type'!P$141*$C234</f>
        <v>0</v>
      </c>
      <c r="P234" s="198">
        <f>'Time by staff type'!$D140/60*'Time by staff type'!Q$141*$C234</f>
        <v>0</v>
      </c>
      <c r="Q234" s="198">
        <f>'Time by staff type'!$D140/60*'Time by staff type'!R$141*$C234</f>
        <v>0</v>
      </c>
      <c r="R234" s="198">
        <f>'Time by staff type'!$D140/60*'Time by staff type'!S$141*$C234</f>
        <v>0</v>
      </c>
      <c r="S234" s="198">
        <f>'Time by staff type'!$D140/60*'Time by staff type'!T$141*$C234</f>
        <v>0</v>
      </c>
      <c r="T234" s="136"/>
      <c r="AA234" s="147">
        <f t="shared" si="143"/>
        <v>0</v>
      </c>
      <c r="AB234" s="163">
        <f t="shared" si="146"/>
        <v>0</v>
      </c>
      <c r="AC234" s="164">
        <f t="shared" si="144"/>
        <v>0</v>
      </c>
      <c r="AD234" s="164">
        <f t="shared" si="145"/>
        <v>0</v>
      </c>
      <c r="AE234" s="164"/>
      <c r="AF234" s="144"/>
      <c r="AG234" s="144"/>
      <c r="AH234" s="144"/>
      <c r="AI234" s="144"/>
    </row>
    <row r="235" spans="1:35" x14ac:dyDescent="0.3">
      <c r="B235" s="215">
        <f>B$26</f>
        <v>8</v>
      </c>
      <c r="C235" s="198">
        <f t="shared" si="142"/>
        <v>0</v>
      </c>
      <c r="D235" s="198">
        <f>'Time by staff type'!$D160/60*'Time by staff type'!E$161*$C235</f>
        <v>0</v>
      </c>
      <c r="E235" s="198">
        <f>'Time by staff type'!$D160/60*'Time by staff type'!F$161*$C235</f>
        <v>0</v>
      </c>
      <c r="F235" s="198">
        <f>'Time by staff type'!$D160/60*'Time by staff type'!G$161*$C235</f>
        <v>0</v>
      </c>
      <c r="G235" s="198">
        <f>'Time by staff type'!$D160/60*'Time by staff type'!H$161*$C235</f>
        <v>0</v>
      </c>
      <c r="H235" s="198">
        <f>'Time by staff type'!$D160/60*'Time by staff type'!I$161*$C235</f>
        <v>0</v>
      </c>
      <c r="I235" s="198">
        <f>'Time by staff type'!$D160/60*'Time by staff type'!J$161*$C235</f>
        <v>0</v>
      </c>
      <c r="J235" s="198">
        <f>'Time by staff type'!$D160/60*'Time by staff type'!K$161*$C235</f>
        <v>0</v>
      </c>
      <c r="K235" s="198">
        <f>'Time by staff type'!$D160/60*'Time by staff type'!L$161*$C235</f>
        <v>0</v>
      </c>
      <c r="L235" s="198">
        <f>'Time by staff type'!$D160/60*'Time by staff type'!M$161*$C235</f>
        <v>0</v>
      </c>
      <c r="M235" s="198">
        <f>'Time by staff type'!$D160/60*'Time by staff type'!N$161*$C235</f>
        <v>0</v>
      </c>
      <c r="N235" s="198">
        <f>'Time by staff type'!$D160/60*'Time by staff type'!O$161*$C235</f>
        <v>0</v>
      </c>
      <c r="O235" s="198">
        <f>'Time by staff type'!$D160/60*'Time by staff type'!P$161*$C235</f>
        <v>0</v>
      </c>
      <c r="P235" s="198">
        <f>'Time by staff type'!$D160/60*'Time by staff type'!Q$161*$C235</f>
        <v>0</v>
      </c>
      <c r="Q235" s="198">
        <f>'Time by staff type'!$D160/60*'Time by staff type'!R$161*$C235</f>
        <v>0</v>
      </c>
      <c r="R235" s="198">
        <f>'Time by staff type'!$D160/60*'Time by staff type'!S$161*$C235</f>
        <v>0</v>
      </c>
      <c r="S235" s="198">
        <f>'Time by staff type'!$D160/60*'Time by staff type'!T$161*$C235</f>
        <v>0</v>
      </c>
      <c r="T235" s="136"/>
      <c r="AA235" s="147">
        <f t="shared" si="143"/>
        <v>0</v>
      </c>
      <c r="AB235" s="163">
        <f t="shared" si="146"/>
        <v>0</v>
      </c>
      <c r="AC235" s="164">
        <f t="shared" si="144"/>
        <v>0</v>
      </c>
      <c r="AD235" s="164">
        <f t="shared" si="145"/>
        <v>0</v>
      </c>
      <c r="AE235" s="164"/>
      <c r="AF235" s="144"/>
      <c r="AG235" s="144"/>
      <c r="AH235" s="144"/>
      <c r="AI235" s="144"/>
    </row>
    <row r="236" spans="1:35" x14ac:dyDescent="0.3">
      <c r="B236" s="215">
        <f>B$27</f>
        <v>9</v>
      </c>
      <c r="C236" s="198">
        <f t="shared" si="142"/>
        <v>0</v>
      </c>
      <c r="D236" s="198">
        <f>'Time by staff type'!$D180/60*'Time by staff type'!E$181*$C236</f>
        <v>0</v>
      </c>
      <c r="E236" s="198">
        <f>'Time by staff type'!$D180/60*'Time by staff type'!F$181*$C236</f>
        <v>0</v>
      </c>
      <c r="F236" s="198">
        <f>'Time by staff type'!$D180/60*'Time by staff type'!G$181*$C236</f>
        <v>0</v>
      </c>
      <c r="G236" s="198">
        <f>'Time by staff type'!$D180/60*'Time by staff type'!H$181*$C236</f>
        <v>0</v>
      </c>
      <c r="H236" s="198">
        <f>'Time by staff type'!$D180/60*'Time by staff type'!I$181*$C236</f>
        <v>0</v>
      </c>
      <c r="I236" s="198">
        <f>'Time by staff type'!$D180/60*'Time by staff type'!J$181*$C236</f>
        <v>0</v>
      </c>
      <c r="J236" s="198">
        <f>'Time by staff type'!$D180/60*'Time by staff type'!K$181*$C236</f>
        <v>0</v>
      </c>
      <c r="K236" s="198">
        <f>'Time by staff type'!$D180/60*'Time by staff type'!L$181*$C236</f>
        <v>0</v>
      </c>
      <c r="L236" s="198">
        <f>'Time by staff type'!$D180/60*'Time by staff type'!M$181*$C236</f>
        <v>0</v>
      </c>
      <c r="M236" s="198">
        <f>'Time by staff type'!$D180/60*'Time by staff type'!N$181*$C236</f>
        <v>0</v>
      </c>
      <c r="N236" s="198">
        <f>'Time by staff type'!$D180/60*'Time by staff type'!O$181*$C236</f>
        <v>0</v>
      </c>
      <c r="O236" s="198">
        <f>'Time by staff type'!$D180/60*'Time by staff type'!P$181*$C236</f>
        <v>0</v>
      </c>
      <c r="P236" s="198">
        <f>'Time by staff type'!$D180/60*'Time by staff type'!Q$181*$C236</f>
        <v>0</v>
      </c>
      <c r="Q236" s="198">
        <f>'Time by staff type'!$D180/60*'Time by staff type'!R$181*$C236</f>
        <v>0</v>
      </c>
      <c r="R236" s="198">
        <f>'Time by staff type'!$D180/60*'Time by staff type'!S$181*$C236</f>
        <v>0</v>
      </c>
      <c r="S236" s="198">
        <f>'Time by staff type'!$D180/60*'Time by staff type'!T$181*$C236</f>
        <v>0</v>
      </c>
      <c r="T236" s="136"/>
      <c r="AA236" s="147">
        <f t="shared" si="143"/>
        <v>0</v>
      </c>
      <c r="AB236" s="163">
        <f t="shared" si="146"/>
        <v>0</v>
      </c>
      <c r="AC236" s="164">
        <f t="shared" si="144"/>
        <v>0</v>
      </c>
      <c r="AD236" s="164">
        <f t="shared" si="145"/>
        <v>0</v>
      </c>
      <c r="AE236" s="164"/>
      <c r="AF236" s="144"/>
      <c r="AG236" s="144"/>
      <c r="AH236" s="144"/>
      <c r="AI236" s="144"/>
    </row>
    <row r="237" spans="1:35" x14ac:dyDescent="0.3">
      <c r="B237" s="215">
        <f>B$28</f>
        <v>10</v>
      </c>
      <c r="C237" s="198">
        <f t="shared" si="142"/>
        <v>0</v>
      </c>
      <c r="D237" s="198">
        <f>'Time by staff type'!$D200/60*'Time by staff type'!E$201*$C237</f>
        <v>0</v>
      </c>
      <c r="E237" s="198">
        <f>'Time by staff type'!$D200/60*'Time by staff type'!F$201*$C237</f>
        <v>0</v>
      </c>
      <c r="F237" s="198">
        <f>'Time by staff type'!$D200/60*'Time by staff type'!G$201*$C237</f>
        <v>0</v>
      </c>
      <c r="G237" s="198">
        <f>'Time by staff type'!$D200/60*'Time by staff type'!H$201*$C237</f>
        <v>0</v>
      </c>
      <c r="H237" s="198">
        <f>'Time by staff type'!$D200/60*'Time by staff type'!I$201*$C237</f>
        <v>0</v>
      </c>
      <c r="I237" s="198">
        <f>'Time by staff type'!$D200/60*'Time by staff type'!J$201*$C237</f>
        <v>0</v>
      </c>
      <c r="J237" s="198">
        <f>'Time by staff type'!$D200/60*'Time by staff type'!K$201*$C237</f>
        <v>0</v>
      </c>
      <c r="K237" s="198">
        <f>'Time by staff type'!$D200/60*'Time by staff type'!L$201*$C237</f>
        <v>0</v>
      </c>
      <c r="L237" s="198">
        <f>'Time by staff type'!$D200/60*'Time by staff type'!M$201*$C237</f>
        <v>0</v>
      </c>
      <c r="M237" s="198">
        <f>'Time by staff type'!$D200/60*'Time by staff type'!N$201*$C237</f>
        <v>0</v>
      </c>
      <c r="N237" s="198">
        <f>'Time by staff type'!$D200/60*'Time by staff type'!O$201*$C237</f>
        <v>0</v>
      </c>
      <c r="O237" s="198">
        <f>'Time by staff type'!$D200/60*'Time by staff type'!P$201*$C237</f>
        <v>0</v>
      </c>
      <c r="P237" s="198">
        <f>'Time by staff type'!$D200/60*'Time by staff type'!Q$201*$C237</f>
        <v>0</v>
      </c>
      <c r="Q237" s="198">
        <f>'Time by staff type'!$D200/60*'Time by staff type'!R$201*$C237</f>
        <v>0</v>
      </c>
      <c r="R237" s="198">
        <f>'Time by staff type'!$D200/60*'Time by staff type'!S$201*$C237</f>
        <v>0</v>
      </c>
      <c r="S237" s="198">
        <f>'Time by staff type'!$D200/60*'Time by staff type'!T$201*$C237</f>
        <v>0</v>
      </c>
      <c r="T237" s="136"/>
      <c r="AA237" s="147">
        <f t="shared" si="143"/>
        <v>0</v>
      </c>
      <c r="AB237" s="163">
        <f t="shared" si="146"/>
        <v>0</v>
      </c>
      <c r="AC237" s="164">
        <f t="shared" si="144"/>
        <v>0</v>
      </c>
      <c r="AD237" s="164">
        <f t="shared" si="145"/>
        <v>0</v>
      </c>
      <c r="AE237" s="164"/>
      <c r="AF237" s="144"/>
      <c r="AG237" s="144"/>
      <c r="AH237" s="144"/>
      <c r="AI237" s="144"/>
    </row>
    <row r="238" spans="1:35" x14ac:dyDescent="0.3">
      <c r="B238" s="215">
        <f>B$29</f>
        <v>11</v>
      </c>
      <c r="C238" s="198">
        <f t="shared" si="142"/>
        <v>0</v>
      </c>
      <c r="D238" s="198">
        <f>'Time by staff type'!$D220/60*'Time by staff type'!E$221*$C238</f>
        <v>0</v>
      </c>
      <c r="E238" s="198">
        <f>'Time by staff type'!$D220/60*'Time by staff type'!F$221*$C238</f>
        <v>0</v>
      </c>
      <c r="F238" s="198">
        <f>'Time by staff type'!$D220/60*'Time by staff type'!G$221*$C238</f>
        <v>0</v>
      </c>
      <c r="G238" s="198">
        <f>'Time by staff type'!$D220/60*'Time by staff type'!H$221*$C238</f>
        <v>0</v>
      </c>
      <c r="H238" s="198">
        <f>'Time by staff type'!$D220/60*'Time by staff type'!I$221*$C238</f>
        <v>0</v>
      </c>
      <c r="I238" s="198">
        <f>'Time by staff type'!$D220/60*'Time by staff type'!J$221*$C238</f>
        <v>0</v>
      </c>
      <c r="J238" s="198">
        <f>'Time by staff type'!$D220/60*'Time by staff type'!K$221*$C238</f>
        <v>0</v>
      </c>
      <c r="K238" s="198">
        <f>'Time by staff type'!$D220/60*'Time by staff type'!L$221*$C238</f>
        <v>0</v>
      </c>
      <c r="L238" s="198">
        <f>'Time by staff type'!$D220/60*'Time by staff type'!M$221*$C238</f>
        <v>0</v>
      </c>
      <c r="M238" s="198">
        <f>'Time by staff type'!$D220/60*'Time by staff type'!N$221*$C238</f>
        <v>0</v>
      </c>
      <c r="N238" s="198">
        <f>'Time by staff type'!$D220/60*'Time by staff type'!O$221*$C238</f>
        <v>0</v>
      </c>
      <c r="O238" s="198">
        <f>'Time by staff type'!$D220/60*'Time by staff type'!P$221*$C238</f>
        <v>0</v>
      </c>
      <c r="P238" s="198">
        <f>'Time by staff type'!$D220/60*'Time by staff type'!Q$221*$C238</f>
        <v>0</v>
      </c>
      <c r="Q238" s="198">
        <f>'Time by staff type'!$D220/60*'Time by staff type'!R$221*$C238</f>
        <v>0</v>
      </c>
      <c r="R238" s="198">
        <f>'Time by staff type'!$D220/60*'Time by staff type'!S$221*$C238</f>
        <v>0</v>
      </c>
      <c r="S238" s="198">
        <f>'Time by staff type'!$D220/60*'Time by staff type'!T$221*$C238</f>
        <v>0</v>
      </c>
      <c r="T238" s="136"/>
      <c r="AA238" s="147">
        <f t="shared" si="143"/>
        <v>0</v>
      </c>
      <c r="AB238" s="163">
        <f t="shared" si="146"/>
        <v>0</v>
      </c>
      <c r="AC238" s="164">
        <f t="shared" si="144"/>
        <v>0</v>
      </c>
      <c r="AD238" s="164">
        <f t="shared" si="145"/>
        <v>0</v>
      </c>
      <c r="AE238" s="164"/>
      <c r="AF238" s="144"/>
      <c r="AG238" s="144"/>
      <c r="AH238" s="144"/>
      <c r="AI238" s="144"/>
    </row>
    <row r="239" spans="1:35" x14ac:dyDescent="0.3">
      <c r="B239" s="215">
        <f>B$30</f>
        <v>12</v>
      </c>
      <c r="C239" s="198">
        <f t="shared" si="142"/>
        <v>0</v>
      </c>
      <c r="D239" s="198">
        <f>'Time by staff type'!$D240/60*'Time by staff type'!E$241*$C239</f>
        <v>0</v>
      </c>
      <c r="E239" s="198">
        <f>'Time by staff type'!$D240/60*'Time by staff type'!F$241*$C239</f>
        <v>0</v>
      </c>
      <c r="F239" s="198">
        <f>'Time by staff type'!$D240/60*'Time by staff type'!G$241*$C239</f>
        <v>0</v>
      </c>
      <c r="G239" s="198">
        <f>'Time by staff type'!$D240/60*'Time by staff type'!H$241*$C239</f>
        <v>0</v>
      </c>
      <c r="H239" s="198">
        <f>'Time by staff type'!$D240/60*'Time by staff type'!I$241*$C239</f>
        <v>0</v>
      </c>
      <c r="I239" s="198">
        <f>'Time by staff type'!$D240/60*'Time by staff type'!J$241*$C239</f>
        <v>0</v>
      </c>
      <c r="J239" s="198">
        <f>'Time by staff type'!$D240/60*'Time by staff type'!K$241*$C239</f>
        <v>0</v>
      </c>
      <c r="K239" s="198">
        <f>'Time by staff type'!$D240/60*'Time by staff type'!L$241*$C239</f>
        <v>0</v>
      </c>
      <c r="L239" s="198">
        <f>'Time by staff type'!$D240/60*'Time by staff type'!M$241*$C239</f>
        <v>0</v>
      </c>
      <c r="M239" s="198">
        <f>'Time by staff type'!$D240/60*'Time by staff type'!N$241*$C239</f>
        <v>0</v>
      </c>
      <c r="N239" s="198">
        <f>'Time by staff type'!$D240/60*'Time by staff type'!O$241*$C239</f>
        <v>0</v>
      </c>
      <c r="O239" s="198">
        <f>'Time by staff type'!$D240/60*'Time by staff type'!P$241*$C239</f>
        <v>0</v>
      </c>
      <c r="P239" s="198">
        <f>'Time by staff type'!$D240/60*'Time by staff type'!Q$241*$C239</f>
        <v>0</v>
      </c>
      <c r="Q239" s="198">
        <f>'Time by staff type'!$D240/60*'Time by staff type'!R$241*$C239</f>
        <v>0</v>
      </c>
      <c r="R239" s="198">
        <f>'Time by staff type'!$D240/60*'Time by staff type'!S$241*$C239</f>
        <v>0</v>
      </c>
      <c r="S239" s="198">
        <f>'Time by staff type'!$D240/60*'Time by staff type'!T$241*$C239</f>
        <v>0</v>
      </c>
      <c r="T239" s="136"/>
      <c r="AA239" s="147">
        <f t="shared" si="143"/>
        <v>0</v>
      </c>
      <c r="AB239" s="163">
        <f t="shared" si="146"/>
        <v>0</v>
      </c>
      <c r="AC239" s="164">
        <f t="shared" si="144"/>
        <v>0</v>
      </c>
      <c r="AD239" s="164">
        <f t="shared" si="145"/>
        <v>0</v>
      </c>
      <c r="AE239" s="164"/>
      <c r="AF239" s="144"/>
      <c r="AG239" s="144"/>
      <c r="AH239" s="144"/>
      <c r="AI239" s="144"/>
    </row>
    <row r="240" spans="1:35" x14ac:dyDescent="0.3">
      <c r="B240" s="215">
        <f>B$31</f>
        <v>13</v>
      </c>
      <c r="C240" s="198">
        <f t="shared" si="142"/>
        <v>0</v>
      </c>
      <c r="D240" s="198">
        <f>'Time by staff type'!$D260/60*'Time by staff type'!E$261*$C240</f>
        <v>0</v>
      </c>
      <c r="E240" s="198">
        <f>'Time by staff type'!$D260/60*'Time by staff type'!F$261*$C240</f>
        <v>0</v>
      </c>
      <c r="F240" s="198">
        <f>'Time by staff type'!$D260/60*'Time by staff type'!G$261*$C240</f>
        <v>0</v>
      </c>
      <c r="G240" s="198">
        <f>'Time by staff type'!$D260/60*'Time by staff type'!H$261*$C240</f>
        <v>0</v>
      </c>
      <c r="H240" s="198">
        <f>'Time by staff type'!$D260/60*'Time by staff type'!I$261*$C240</f>
        <v>0</v>
      </c>
      <c r="I240" s="198">
        <f>'Time by staff type'!$D260/60*'Time by staff type'!J$261*$C240</f>
        <v>0</v>
      </c>
      <c r="J240" s="198">
        <f>'Time by staff type'!$D260/60*'Time by staff type'!K$261*$C240</f>
        <v>0</v>
      </c>
      <c r="K240" s="198">
        <f>'Time by staff type'!$D260/60*'Time by staff type'!L$261*$C240</f>
        <v>0</v>
      </c>
      <c r="L240" s="198">
        <f>'Time by staff type'!$D260/60*'Time by staff type'!M$261*$C240</f>
        <v>0</v>
      </c>
      <c r="M240" s="198">
        <f>'Time by staff type'!$D260/60*'Time by staff type'!N$261*$C240</f>
        <v>0</v>
      </c>
      <c r="N240" s="198">
        <f>'Time by staff type'!$D260/60*'Time by staff type'!O$261*$C240</f>
        <v>0</v>
      </c>
      <c r="O240" s="198">
        <f>'Time by staff type'!$D260/60*'Time by staff type'!P$261*$C240</f>
        <v>0</v>
      </c>
      <c r="P240" s="198">
        <f>'Time by staff type'!$D260/60*'Time by staff type'!Q$261*$C240</f>
        <v>0</v>
      </c>
      <c r="Q240" s="198">
        <f>'Time by staff type'!$D260/60*'Time by staff type'!R$261*$C240</f>
        <v>0</v>
      </c>
      <c r="R240" s="198">
        <f>'Time by staff type'!$D260/60*'Time by staff type'!S$261*$C240</f>
        <v>0</v>
      </c>
      <c r="S240" s="198">
        <f>'Time by staff type'!$D260/60*'Time by staff type'!T$261*$C240</f>
        <v>0</v>
      </c>
      <c r="T240" s="136"/>
      <c r="AA240" s="147">
        <f t="shared" si="143"/>
        <v>0</v>
      </c>
      <c r="AB240" s="163">
        <f t="shared" si="146"/>
        <v>0</v>
      </c>
      <c r="AC240" s="164">
        <f t="shared" si="144"/>
        <v>0</v>
      </c>
      <c r="AD240" s="164">
        <f t="shared" si="145"/>
        <v>0</v>
      </c>
      <c r="AE240" s="164"/>
      <c r="AF240" s="144"/>
      <c r="AG240" s="144"/>
      <c r="AH240" s="144"/>
      <c r="AI240" s="144"/>
    </row>
    <row r="241" spans="1:35" x14ac:dyDescent="0.3">
      <c r="B241" s="215">
        <f>B$32</f>
        <v>14</v>
      </c>
      <c r="C241" s="198">
        <f t="shared" si="142"/>
        <v>0</v>
      </c>
      <c r="D241" s="198">
        <f>'Time by staff type'!$D280/60*'Time by staff type'!E$281*$C241</f>
        <v>0</v>
      </c>
      <c r="E241" s="198">
        <f>'Time by staff type'!$D280/60*'Time by staff type'!F$281*$C241</f>
        <v>0</v>
      </c>
      <c r="F241" s="198">
        <f>'Time by staff type'!$D280/60*'Time by staff type'!G$281*$C241</f>
        <v>0</v>
      </c>
      <c r="G241" s="198">
        <f>'Time by staff type'!$D280/60*'Time by staff type'!H$281*$C241</f>
        <v>0</v>
      </c>
      <c r="H241" s="198">
        <f>'Time by staff type'!$D280/60*'Time by staff type'!I$281*$C241</f>
        <v>0</v>
      </c>
      <c r="I241" s="198">
        <f>'Time by staff type'!$D280/60*'Time by staff type'!J$281*$C241</f>
        <v>0</v>
      </c>
      <c r="J241" s="198">
        <f>'Time by staff type'!$D280/60*'Time by staff type'!K$281*$C241</f>
        <v>0</v>
      </c>
      <c r="K241" s="198">
        <f>'Time by staff type'!$D280/60*'Time by staff type'!L$281*$C241</f>
        <v>0</v>
      </c>
      <c r="L241" s="198">
        <f>'Time by staff type'!$D280/60*'Time by staff type'!M$281*$C241</f>
        <v>0</v>
      </c>
      <c r="M241" s="198">
        <f>'Time by staff type'!$D280/60*'Time by staff type'!N$281*$C241</f>
        <v>0</v>
      </c>
      <c r="N241" s="198">
        <f>'Time by staff type'!$D280/60*'Time by staff type'!O$281*$C241</f>
        <v>0</v>
      </c>
      <c r="O241" s="198">
        <f>'Time by staff type'!$D280/60*'Time by staff type'!P$281*$C241</f>
        <v>0</v>
      </c>
      <c r="P241" s="198">
        <f>'Time by staff type'!$D280/60*'Time by staff type'!Q$281*$C241</f>
        <v>0</v>
      </c>
      <c r="Q241" s="198">
        <f>'Time by staff type'!$D280/60*'Time by staff type'!R$281*$C241</f>
        <v>0</v>
      </c>
      <c r="R241" s="198">
        <f>'Time by staff type'!$D280/60*'Time by staff type'!S$281*$C241</f>
        <v>0</v>
      </c>
      <c r="S241" s="198">
        <f>'Time by staff type'!$D280/60*'Time by staff type'!T$281*$C241</f>
        <v>0</v>
      </c>
      <c r="T241" s="136"/>
      <c r="AA241" s="147">
        <f t="shared" ref="AA241:AA246" si="147">SUM(D241:S241)</f>
        <v>0</v>
      </c>
      <c r="AB241" s="163">
        <f t="shared" si="146"/>
        <v>0</v>
      </c>
      <c r="AC241" s="164">
        <f t="shared" ref="AC241:AC246" si="148">AB241/$AC$226</f>
        <v>0</v>
      </c>
      <c r="AD241" s="164">
        <f t="shared" ref="AD241:AD246" si="149">AC241/37.5/52</f>
        <v>0</v>
      </c>
      <c r="AE241" s="164"/>
      <c r="AF241" s="144"/>
      <c r="AG241" s="144"/>
      <c r="AH241" s="144"/>
      <c r="AI241" s="144"/>
    </row>
    <row r="242" spans="1:35" x14ac:dyDescent="0.3">
      <c r="B242" s="215">
        <f>B$33</f>
        <v>15</v>
      </c>
      <c r="C242" s="198">
        <f t="shared" si="142"/>
        <v>0</v>
      </c>
      <c r="D242" s="198">
        <f>'Time by staff type'!$D300/60*'Time by staff type'!E$301*$C242</f>
        <v>0</v>
      </c>
      <c r="E242" s="198">
        <f>'Time by staff type'!$D300/60*'Time by staff type'!F$301*$C242</f>
        <v>0</v>
      </c>
      <c r="F242" s="198">
        <f>'Time by staff type'!$D300/60*'Time by staff type'!G$301*$C242</f>
        <v>0</v>
      </c>
      <c r="G242" s="198">
        <f>'Time by staff type'!$D300/60*'Time by staff type'!H$301*$C242</f>
        <v>0</v>
      </c>
      <c r="H242" s="198">
        <f>'Time by staff type'!$D300/60*'Time by staff type'!I$301*$C242</f>
        <v>0</v>
      </c>
      <c r="I242" s="198">
        <f>'Time by staff type'!$D300/60*'Time by staff type'!J$301*$C242</f>
        <v>0</v>
      </c>
      <c r="J242" s="198">
        <f>'Time by staff type'!$D300/60*'Time by staff type'!K$301*$C242</f>
        <v>0</v>
      </c>
      <c r="K242" s="198">
        <f>'Time by staff type'!$D300/60*'Time by staff type'!L$301*$C242</f>
        <v>0</v>
      </c>
      <c r="L242" s="198">
        <f>'Time by staff type'!$D300/60*'Time by staff type'!M$301*$C242</f>
        <v>0</v>
      </c>
      <c r="M242" s="198">
        <f>'Time by staff type'!$D300/60*'Time by staff type'!N$301*$C242</f>
        <v>0</v>
      </c>
      <c r="N242" s="198">
        <f>'Time by staff type'!$D300/60*'Time by staff type'!O$301*$C242</f>
        <v>0</v>
      </c>
      <c r="O242" s="198">
        <f>'Time by staff type'!$D300/60*'Time by staff type'!P$301*$C242</f>
        <v>0</v>
      </c>
      <c r="P242" s="198">
        <f>'Time by staff type'!$D300/60*'Time by staff type'!Q$301*$C242</f>
        <v>0</v>
      </c>
      <c r="Q242" s="198">
        <f>'Time by staff type'!$D300/60*'Time by staff type'!R$301*$C242</f>
        <v>0</v>
      </c>
      <c r="R242" s="198">
        <f>'Time by staff type'!$D300/60*'Time by staff type'!S$301*$C242</f>
        <v>0</v>
      </c>
      <c r="S242" s="198">
        <f>'Time by staff type'!$D300/60*'Time by staff type'!T$301*$C242</f>
        <v>0</v>
      </c>
      <c r="T242" s="136"/>
      <c r="AA242" s="147">
        <f t="shared" si="147"/>
        <v>0</v>
      </c>
      <c r="AB242" s="163">
        <f t="shared" si="146"/>
        <v>0</v>
      </c>
      <c r="AC242" s="164">
        <f t="shared" si="148"/>
        <v>0</v>
      </c>
      <c r="AD242" s="164">
        <f t="shared" si="149"/>
        <v>0</v>
      </c>
      <c r="AE242" s="164"/>
      <c r="AF242" s="144"/>
      <c r="AG242" s="144"/>
      <c r="AH242" s="144"/>
      <c r="AI242" s="144"/>
    </row>
    <row r="243" spans="1:35" x14ac:dyDescent="0.3">
      <c r="B243" s="215">
        <f>B$34</f>
        <v>16</v>
      </c>
      <c r="C243" s="198">
        <f t="shared" si="142"/>
        <v>0</v>
      </c>
      <c r="D243" s="198">
        <f>'Time by staff type'!$D320/60*'Time by staff type'!E$321*$C243</f>
        <v>0</v>
      </c>
      <c r="E243" s="198">
        <f>'Time by staff type'!$D320/60*'Time by staff type'!F$321*$C243</f>
        <v>0</v>
      </c>
      <c r="F243" s="198">
        <f>'Time by staff type'!$D320/60*'Time by staff type'!G$321*$C243</f>
        <v>0</v>
      </c>
      <c r="G243" s="198">
        <f>'Time by staff type'!$D320/60*'Time by staff type'!H$321*$C243</f>
        <v>0</v>
      </c>
      <c r="H243" s="198">
        <f>'Time by staff type'!$D320/60*'Time by staff type'!I$321*$C243</f>
        <v>0</v>
      </c>
      <c r="I243" s="198">
        <f>'Time by staff type'!$D320/60*'Time by staff type'!J$321*$C243</f>
        <v>0</v>
      </c>
      <c r="J243" s="198">
        <f>'Time by staff type'!$D320/60*'Time by staff type'!K$321*$C243</f>
        <v>0</v>
      </c>
      <c r="K243" s="198">
        <f>'Time by staff type'!$D320/60*'Time by staff type'!L$321*$C243</f>
        <v>0</v>
      </c>
      <c r="L243" s="198">
        <f>'Time by staff type'!$D320/60*'Time by staff type'!M$321*$C243</f>
        <v>0</v>
      </c>
      <c r="M243" s="198">
        <f>'Time by staff type'!$D320/60*'Time by staff type'!N$321*$C243</f>
        <v>0</v>
      </c>
      <c r="N243" s="198">
        <f>'Time by staff type'!$D320/60*'Time by staff type'!O$321*$C243</f>
        <v>0</v>
      </c>
      <c r="O243" s="198">
        <f>'Time by staff type'!$D320/60*'Time by staff type'!P$321*$C243</f>
        <v>0</v>
      </c>
      <c r="P243" s="198">
        <f>'Time by staff type'!$D320/60*'Time by staff type'!Q$321*$C243</f>
        <v>0</v>
      </c>
      <c r="Q243" s="198">
        <f>'Time by staff type'!$D320/60*'Time by staff type'!R$321*$C243</f>
        <v>0</v>
      </c>
      <c r="R243" s="198">
        <f>'Time by staff type'!$D320/60*'Time by staff type'!S$321*$C243</f>
        <v>0</v>
      </c>
      <c r="S243" s="198">
        <f>'Time by staff type'!$D320/60*'Time by staff type'!T$321*$C243</f>
        <v>0</v>
      </c>
      <c r="T243" s="136"/>
      <c r="AA243" s="147">
        <f t="shared" si="147"/>
        <v>0</v>
      </c>
      <c r="AB243" s="163">
        <f t="shared" si="146"/>
        <v>0</v>
      </c>
      <c r="AC243" s="164">
        <f t="shared" si="148"/>
        <v>0</v>
      </c>
      <c r="AD243" s="164">
        <f t="shared" si="149"/>
        <v>0</v>
      </c>
      <c r="AE243" s="164"/>
      <c r="AF243" s="144"/>
      <c r="AG243" s="144"/>
      <c r="AH243" s="144"/>
      <c r="AI243" s="144"/>
    </row>
    <row r="244" spans="1:35" x14ac:dyDescent="0.3">
      <c r="B244" s="215">
        <f>B$35</f>
        <v>17</v>
      </c>
      <c r="C244" s="198">
        <f t="shared" si="142"/>
        <v>0</v>
      </c>
      <c r="D244" s="198">
        <f>'Time by staff type'!$D340/60*'Time by staff type'!E$341*$C244</f>
        <v>0</v>
      </c>
      <c r="E244" s="198">
        <f>'Time by staff type'!$D340/60*'Time by staff type'!F$341*$C244</f>
        <v>0</v>
      </c>
      <c r="F244" s="198">
        <f>'Time by staff type'!$D340/60*'Time by staff type'!G$341*$C244</f>
        <v>0</v>
      </c>
      <c r="G244" s="198">
        <f>'Time by staff type'!$D340/60*'Time by staff type'!H$341*$C244</f>
        <v>0</v>
      </c>
      <c r="H244" s="198">
        <f>'Time by staff type'!$D340/60*'Time by staff type'!I$341*$C244</f>
        <v>0</v>
      </c>
      <c r="I244" s="198">
        <f>'Time by staff type'!$D340/60*'Time by staff type'!J$341*$C244</f>
        <v>0</v>
      </c>
      <c r="J244" s="198">
        <f>'Time by staff type'!$D340/60*'Time by staff type'!K$341*$C244</f>
        <v>0</v>
      </c>
      <c r="K244" s="198">
        <f>'Time by staff type'!$D340/60*'Time by staff type'!L$341*$C244</f>
        <v>0</v>
      </c>
      <c r="L244" s="198">
        <f>'Time by staff type'!$D340/60*'Time by staff type'!M$341*$C244</f>
        <v>0</v>
      </c>
      <c r="M244" s="198">
        <f>'Time by staff type'!$D340/60*'Time by staff type'!N$341*$C244</f>
        <v>0</v>
      </c>
      <c r="N244" s="198">
        <f>'Time by staff type'!$D340/60*'Time by staff type'!O$341*$C244</f>
        <v>0</v>
      </c>
      <c r="O244" s="198">
        <f>'Time by staff type'!$D340/60*'Time by staff type'!P$341*$C244</f>
        <v>0</v>
      </c>
      <c r="P244" s="198">
        <f>'Time by staff type'!$D340/60*'Time by staff type'!Q$341*$C244</f>
        <v>0</v>
      </c>
      <c r="Q244" s="198">
        <f>'Time by staff type'!$D340/60*'Time by staff type'!R$341*$C244</f>
        <v>0</v>
      </c>
      <c r="R244" s="198">
        <f>'Time by staff type'!$D340/60*'Time by staff type'!S$341*$C244</f>
        <v>0</v>
      </c>
      <c r="S244" s="198">
        <f>'Time by staff type'!$D340/60*'Time by staff type'!T$341*$C244</f>
        <v>0</v>
      </c>
      <c r="T244" s="136"/>
      <c r="AA244" s="147">
        <f t="shared" si="147"/>
        <v>0</v>
      </c>
      <c r="AB244" s="163">
        <f t="shared" si="146"/>
        <v>0</v>
      </c>
      <c r="AC244" s="164">
        <f t="shared" si="148"/>
        <v>0</v>
      </c>
      <c r="AD244" s="164">
        <f t="shared" si="149"/>
        <v>0</v>
      </c>
      <c r="AE244" s="164"/>
      <c r="AF244" s="144"/>
      <c r="AG244" s="144"/>
      <c r="AH244" s="144"/>
      <c r="AI244" s="144"/>
    </row>
    <row r="245" spans="1:35" x14ac:dyDescent="0.3">
      <c r="B245" s="215">
        <f>B$36</f>
        <v>18</v>
      </c>
      <c r="C245" s="198">
        <f t="shared" si="142"/>
        <v>0</v>
      </c>
      <c r="D245" s="198">
        <f>'Time by staff type'!$D360/60*'Time by staff type'!E$361*$C245</f>
        <v>0</v>
      </c>
      <c r="E245" s="198">
        <f>'Time by staff type'!$D360/60*'Time by staff type'!F$361*$C245</f>
        <v>0</v>
      </c>
      <c r="F245" s="198">
        <f>'Time by staff type'!$D360/60*'Time by staff type'!G$361*$C245</f>
        <v>0</v>
      </c>
      <c r="G245" s="198">
        <f>'Time by staff type'!$D360/60*'Time by staff type'!H$361*$C245</f>
        <v>0</v>
      </c>
      <c r="H245" s="198">
        <f>'Time by staff type'!$D360/60*'Time by staff type'!I$361*$C245</f>
        <v>0</v>
      </c>
      <c r="I245" s="198">
        <f>'Time by staff type'!$D360/60*'Time by staff type'!J$361*$C245</f>
        <v>0</v>
      </c>
      <c r="J245" s="198">
        <f>'Time by staff type'!$D360/60*'Time by staff type'!K$361*$C245</f>
        <v>0</v>
      </c>
      <c r="K245" s="198">
        <f>'Time by staff type'!$D360/60*'Time by staff type'!L$361*$C245</f>
        <v>0</v>
      </c>
      <c r="L245" s="198">
        <f>'Time by staff type'!$D360/60*'Time by staff type'!M$361*$C245</f>
        <v>0</v>
      </c>
      <c r="M245" s="198">
        <f>'Time by staff type'!$D360/60*'Time by staff type'!N$361*$C245</f>
        <v>0</v>
      </c>
      <c r="N245" s="198">
        <f>'Time by staff type'!$D360/60*'Time by staff type'!O$361*$C245</f>
        <v>0</v>
      </c>
      <c r="O245" s="198">
        <f>'Time by staff type'!$D360/60*'Time by staff type'!P$361*$C245</f>
        <v>0</v>
      </c>
      <c r="P245" s="198">
        <f>'Time by staff type'!$D360/60*'Time by staff type'!Q$361*$C245</f>
        <v>0</v>
      </c>
      <c r="Q245" s="198">
        <f>'Time by staff type'!$D360/60*'Time by staff type'!R$361*$C245</f>
        <v>0</v>
      </c>
      <c r="R245" s="198">
        <f>'Time by staff type'!$D360/60*'Time by staff type'!S$361*$C245</f>
        <v>0</v>
      </c>
      <c r="S245" s="198">
        <f>'Time by staff type'!$D360/60*'Time by staff type'!T$361*$C245</f>
        <v>0</v>
      </c>
      <c r="T245" s="136"/>
      <c r="AA245" s="147">
        <f t="shared" si="147"/>
        <v>0</v>
      </c>
      <c r="AB245" s="163">
        <f t="shared" si="146"/>
        <v>0</v>
      </c>
      <c r="AC245" s="164">
        <f t="shared" si="148"/>
        <v>0</v>
      </c>
      <c r="AD245" s="164">
        <f t="shared" si="149"/>
        <v>0</v>
      </c>
      <c r="AE245" s="164"/>
      <c r="AF245" s="144"/>
      <c r="AG245" s="144"/>
      <c r="AH245" s="144"/>
      <c r="AI245" s="144"/>
    </row>
    <row r="246" spans="1:35" x14ac:dyDescent="0.3">
      <c r="B246" s="215">
        <f>B$37</f>
        <v>19</v>
      </c>
      <c r="C246" s="198">
        <f t="shared" si="142"/>
        <v>0</v>
      </c>
      <c r="D246" s="198">
        <f>'Time by staff type'!$D380/60*'Time by staff type'!E$381*$C246</f>
        <v>0</v>
      </c>
      <c r="E246" s="198">
        <f>'Time by staff type'!$D380/60*'Time by staff type'!F$381*$C246</f>
        <v>0</v>
      </c>
      <c r="F246" s="198">
        <f>'Time by staff type'!$D380/60*'Time by staff type'!G$381*$C246</f>
        <v>0</v>
      </c>
      <c r="G246" s="198">
        <f>'Time by staff type'!$D380/60*'Time by staff type'!H$381*$C246</f>
        <v>0</v>
      </c>
      <c r="H246" s="198">
        <f>'Time by staff type'!$D380/60*'Time by staff type'!I$381*$C246</f>
        <v>0</v>
      </c>
      <c r="I246" s="198">
        <f>'Time by staff type'!$D380/60*'Time by staff type'!J$381*$C246</f>
        <v>0</v>
      </c>
      <c r="J246" s="198">
        <f>'Time by staff type'!$D380/60*'Time by staff type'!K$381*$C246</f>
        <v>0</v>
      </c>
      <c r="K246" s="198">
        <f>'Time by staff type'!$D380/60*'Time by staff type'!L$381*$C246</f>
        <v>0</v>
      </c>
      <c r="L246" s="198">
        <f>'Time by staff type'!$D380/60*'Time by staff type'!M$381*$C246</f>
        <v>0</v>
      </c>
      <c r="M246" s="198">
        <f>'Time by staff type'!$D380/60*'Time by staff type'!N$381*$C246</f>
        <v>0</v>
      </c>
      <c r="N246" s="198">
        <f>'Time by staff type'!$D380/60*'Time by staff type'!O$381*$C246</f>
        <v>0</v>
      </c>
      <c r="O246" s="198">
        <f>'Time by staff type'!$D380/60*'Time by staff type'!P$381*$C246</f>
        <v>0</v>
      </c>
      <c r="P246" s="198">
        <f>'Time by staff type'!$D380/60*'Time by staff type'!Q$381*$C246</f>
        <v>0</v>
      </c>
      <c r="Q246" s="198">
        <f>'Time by staff type'!$D380/60*'Time by staff type'!R$381*$C246</f>
        <v>0</v>
      </c>
      <c r="R246" s="198">
        <f>'Time by staff type'!$D380/60*'Time by staff type'!S$381*$C246</f>
        <v>0</v>
      </c>
      <c r="S246" s="198">
        <f>'Time by staff type'!$D380/60*'Time by staff type'!T$381*$C246</f>
        <v>0</v>
      </c>
      <c r="T246" s="136"/>
      <c r="AA246" s="147">
        <f t="shared" si="147"/>
        <v>0</v>
      </c>
      <c r="AB246" s="163">
        <f t="shared" si="146"/>
        <v>0</v>
      </c>
      <c r="AC246" s="164">
        <f t="shared" si="148"/>
        <v>0</v>
      </c>
      <c r="AD246" s="164">
        <f t="shared" si="149"/>
        <v>0</v>
      </c>
      <c r="AE246" s="164"/>
      <c r="AF246" s="144"/>
      <c r="AG246" s="144"/>
      <c r="AH246" s="144"/>
      <c r="AI246" s="144"/>
    </row>
    <row r="247" spans="1:35" x14ac:dyDescent="0.3">
      <c r="B247" s="215">
        <f>B$38</f>
        <v>20</v>
      </c>
      <c r="C247" s="198">
        <f t="shared" si="142"/>
        <v>0</v>
      </c>
      <c r="D247" s="198">
        <f>'Time by staff type'!$D400/60*'Time by staff type'!E$401*$C247</f>
        <v>0</v>
      </c>
      <c r="E247" s="198">
        <f>'Time by staff type'!$D400/60*'Time by staff type'!F$401*$C247</f>
        <v>0</v>
      </c>
      <c r="F247" s="198">
        <f>'Time by staff type'!$D400/60*'Time by staff type'!G$401*$C247</f>
        <v>0</v>
      </c>
      <c r="G247" s="198">
        <f>'Time by staff type'!$D400/60*'Time by staff type'!H$401*$C247</f>
        <v>0</v>
      </c>
      <c r="H247" s="198">
        <f>'Time by staff type'!$D400/60*'Time by staff type'!I$401*$C247</f>
        <v>0</v>
      </c>
      <c r="I247" s="198">
        <f>'Time by staff type'!$D400/60*'Time by staff type'!J$401*$C247</f>
        <v>0</v>
      </c>
      <c r="J247" s="198">
        <f>'Time by staff type'!$D400/60*'Time by staff type'!K$401*$C247</f>
        <v>0</v>
      </c>
      <c r="K247" s="198">
        <f>'Time by staff type'!$D400/60*'Time by staff type'!L$401*$C247</f>
        <v>0</v>
      </c>
      <c r="L247" s="198">
        <f>'Time by staff type'!$D400/60*'Time by staff type'!M$401*$C247</f>
        <v>0</v>
      </c>
      <c r="M247" s="198">
        <f>'Time by staff type'!$D400/60*'Time by staff type'!N$401*$C247</f>
        <v>0</v>
      </c>
      <c r="N247" s="198">
        <f>'Time by staff type'!$D400/60*'Time by staff type'!O$401*$C247</f>
        <v>0</v>
      </c>
      <c r="O247" s="198">
        <f>'Time by staff type'!$D400/60*'Time by staff type'!P$401*$C247</f>
        <v>0</v>
      </c>
      <c r="P247" s="198">
        <f>'Time by staff type'!$D400/60*'Time by staff type'!Q$401*$C247</f>
        <v>0</v>
      </c>
      <c r="Q247" s="198">
        <f>'Time by staff type'!$D400/60*'Time by staff type'!R$401*$C247</f>
        <v>0</v>
      </c>
      <c r="R247" s="198">
        <f>'Time by staff type'!$D400/60*'Time by staff type'!S$401*$C247</f>
        <v>0</v>
      </c>
      <c r="S247" s="198">
        <f>'Time by staff type'!$D400/60*'Time by staff type'!T$401*$C247</f>
        <v>0</v>
      </c>
      <c r="T247" s="136"/>
      <c r="AA247" s="147">
        <f t="shared" si="143"/>
        <v>0</v>
      </c>
      <c r="AB247" s="163">
        <f>AA247/$U32</f>
        <v>0</v>
      </c>
      <c r="AC247" s="164">
        <f t="shared" si="144"/>
        <v>0</v>
      </c>
      <c r="AD247" s="164">
        <f t="shared" si="145"/>
        <v>0</v>
      </c>
      <c r="AE247" s="164"/>
      <c r="AF247" s="144"/>
      <c r="AG247" s="144"/>
      <c r="AH247" s="144"/>
      <c r="AI247" s="144"/>
    </row>
    <row r="248" spans="1:35" x14ac:dyDescent="0.3">
      <c r="B248" s="215" t="s">
        <v>130</v>
      </c>
      <c r="C248" s="199">
        <f t="shared" ref="C248:D248" si="150">SUM(C228:C247)</f>
        <v>0</v>
      </c>
      <c r="D248" s="199" t="e">
        <f t="shared" si="150"/>
        <v>#DIV/0!</v>
      </c>
      <c r="E248" s="199" t="e">
        <f t="shared" ref="E248:R248" si="151">SUM(E228:E247)</f>
        <v>#DIV/0!</v>
      </c>
      <c r="F248" s="199" t="e">
        <f t="shared" si="151"/>
        <v>#DIV/0!</v>
      </c>
      <c r="G248" s="199" t="e">
        <f t="shared" si="151"/>
        <v>#DIV/0!</v>
      </c>
      <c r="H248" s="199" t="e">
        <f t="shared" si="151"/>
        <v>#DIV/0!</v>
      </c>
      <c r="I248" s="199" t="e">
        <f t="shared" si="151"/>
        <v>#DIV/0!</v>
      </c>
      <c r="J248" s="199" t="e">
        <f t="shared" si="151"/>
        <v>#DIV/0!</v>
      </c>
      <c r="K248" s="199" t="e">
        <f t="shared" si="151"/>
        <v>#DIV/0!</v>
      </c>
      <c r="L248" s="199" t="e">
        <f t="shared" si="151"/>
        <v>#DIV/0!</v>
      </c>
      <c r="M248" s="199" t="e">
        <f t="shared" si="151"/>
        <v>#DIV/0!</v>
      </c>
      <c r="N248" s="199" t="e">
        <f t="shared" si="151"/>
        <v>#DIV/0!</v>
      </c>
      <c r="O248" s="199" t="e">
        <f t="shared" si="151"/>
        <v>#DIV/0!</v>
      </c>
      <c r="P248" s="199" t="e">
        <f t="shared" si="151"/>
        <v>#DIV/0!</v>
      </c>
      <c r="Q248" s="199" t="e">
        <f t="shared" si="151"/>
        <v>#DIV/0!</v>
      </c>
      <c r="R248" s="199" t="e">
        <f t="shared" si="151"/>
        <v>#DIV/0!</v>
      </c>
      <c r="S248" s="199" t="e">
        <f t="shared" ref="S248" si="152">SUM(S228:S247)</f>
        <v>#DIV/0!</v>
      </c>
      <c r="T248" s="137"/>
      <c r="V248" s="316"/>
      <c r="AA248" s="149"/>
      <c r="AB248" s="163"/>
      <c r="AC248" s="164"/>
      <c r="AD248" s="165" t="e">
        <f>SUM(AD228:AD247)</f>
        <v>#DIV/0!</v>
      </c>
      <c r="AE248" s="164"/>
      <c r="AF248" s="144"/>
      <c r="AG248" s="144"/>
      <c r="AH248" s="144"/>
      <c r="AI248" s="144"/>
    </row>
    <row r="249" spans="1:35" x14ac:dyDescent="0.3">
      <c r="B249" s="221"/>
      <c r="C249" s="222"/>
      <c r="D249" s="223"/>
      <c r="E249" s="223"/>
      <c r="F249" s="223"/>
      <c r="G249" s="223"/>
      <c r="H249" s="223"/>
      <c r="I249" s="223"/>
      <c r="J249" s="223"/>
      <c r="K249" s="223"/>
      <c r="L249" s="223"/>
      <c r="M249" s="223"/>
      <c r="N249" s="223"/>
      <c r="O249" s="223"/>
      <c r="P249" s="223"/>
      <c r="Q249" s="223"/>
      <c r="R249" s="223"/>
      <c r="S249" s="223"/>
      <c r="T249" s="128"/>
      <c r="V249" s="317"/>
      <c r="AA249" s="148"/>
      <c r="AB249" s="144"/>
      <c r="AC249" s="144"/>
      <c r="AD249" s="144"/>
      <c r="AE249" s="144"/>
      <c r="AF249" s="144"/>
      <c r="AG249" s="144"/>
      <c r="AH249" s="144"/>
      <c r="AI249" s="144"/>
    </row>
    <row r="250" spans="1:35" x14ac:dyDescent="0.3">
      <c r="B250" s="224" t="s">
        <v>156</v>
      </c>
      <c r="C250" s="225"/>
      <c r="D250" s="226" t="e">
        <f>IF(D248=0,0,D248/'Staffing Variables'!$F$9)</f>
        <v>#DIV/0!</v>
      </c>
      <c r="E250" s="226" t="e">
        <f>IF(E248=0,0,E248/'Staffing Variables'!$F$9)</f>
        <v>#DIV/0!</v>
      </c>
      <c r="F250" s="226" t="e">
        <f>IF(F248=0,0,F248/'Staffing Variables'!$F$9)</f>
        <v>#DIV/0!</v>
      </c>
      <c r="G250" s="226" t="e">
        <f>IF(G248=0,0,G248/'Staffing Variables'!$F$9)</f>
        <v>#DIV/0!</v>
      </c>
      <c r="H250" s="226" t="e">
        <f>IF(H248=0,0,H248/'Staffing Variables'!$F$9)</f>
        <v>#DIV/0!</v>
      </c>
      <c r="I250" s="226" t="e">
        <f>IF(I248=0,0,I248/'Staffing Variables'!$F$9)</f>
        <v>#DIV/0!</v>
      </c>
      <c r="J250" s="226" t="e">
        <f>IF(J248=0,0,J248/'Staffing Variables'!$F$9)</f>
        <v>#DIV/0!</v>
      </c>
      <c r="K250" s="226" t="e">
        <f>IF(K248=0,0,K248/'Staffing Variables'!$F$9)</f>
        <v>#DIV/0!</v>
      </c>
      <c r="L250" s="226" t="e">
        <f>IF(L248=0,0,L248/'Staffing Variables'!$F$9)</f>
        <v>#DIV/0!</v>
      </c>
      <c r="M250" s="226" t="e">
        <f>IF(M248=0,0,M248/'Staffing Variables'!$F$9)</f>
        <v>#DIV/0!</v>
      </c>
      <c r="N250" s="226" t="e">
        <f>IF(N248=0,0,N248/'Staffing Variables'!$F$9)</f>
        <v>#DIV/0!</v>
      </c>
      <c r="O250" s="226" t="e">
        <f>IF(O248=0,0,O248/'Staffing Variables'!$F$9)</f>
        <v>#DIV/0!</v>
      </c>
      <c r="P250" s="226" t="e">
        <f>IF(P248=0,0,P248/'Staffing Variables'!$F$9)</f>
        <v>#DIV/0!</v>
      </c>
      <c r="Q250" s="226" t="e">
        <f>IF(Q248=0,0,Q248/'Staffing Variables'!$F$9)</f>
        <v>#DIV/0!</v>
      </c>
      <c r="R250" s="226" t="e">
        <f>IF(R248=0,0,R248/'Staffing Variables'!$F$9)</f>
        <v>#DIV/0!</v>
      </c>
      <c r="S250" s="226" t="e">
        <f>IF(S248=0,0,S248/'Staffing Variables'!$F$9)</f>
        <v>#DIV/0!</v>
      </c>
      <c r="T250" s="138"/>
      <c r="V250" s="317"/>
      <c r="AA250" s="148"/>
      <c r="AB250" s="144"/>
      <c r="AC250" s="144"/>
      <c r="AD250" s="144"/>
      <c r="AE250" s="144"/>
      <c r="AF250" s="144"/>
      <c r="AG250" s="144"/>
      <c r="AH250" s="144"/>
      <c r="AI250" s="144"/>
    </row>
    <row r="251" spans="1:35" x14ac:dyDescent="0.3">
      <c r="B251" s="224" t="s">
        <v>4</v>
      </c>
      <c r="C251" s="225"/>
      <c r="D251" s="226" t="e">
        <f>D250/'Staffing Variables'!D$59</f>
        <v>#DIV/0!</v>
      </c>
      <c r="E251" s="226" t="e">
        <f>E250/'Staffing Variables'!E$59</f>
        <v>#DIV/0!</v>
      </c>
      <c r="F251" s="226" t="e">
        <f>F250/'Staffing Variables'!F$59</f>
        <v>#DIV/0!</v>
      </c>
      <c r="G251" s="226" t="e">
        <f>G250/'Staffing Variables'!G$59</f>
        <v>#DIV/0!</v>
      </c>
      <c r="H251" s="226" t="e">
        <f>H250/'Staffing Variables'!H$59</f>
        <v>#DIV/0!</v>
      </c>
      <c r="I251" s="226" t="e">
        <f>I250/'Staffing Variables'!I$59</f>
        <v>#DIV/0!</v>
      </c>
      <c r="J251" s="226" t="e">
        <f>J250/'Staffing Variables'!J$59</f>
        <v>#DIV/0!</v>
      </c>
      <c r="K251" s="226" t="e">
        <f>K250/'Staffing Variables'!K$59</f>
        <v>#DIV/0!</v>
      </c>
      <c r="L251" s="226" t="e">
        <f>L250/'Staffing Variables'!L$59</f>
        <v>#DIV/0!</v>
      </c>
      <c r="M251" s="226" t="e">
        <f>M250/'Staffing Variables'!M$59</f>
        <v>#DIV/0!</v>
      </c>
      <c r="N251" s="226" t="e">
        <f>N250/'Staffing Variables'!N$59</f>
        <v>#DIV/0!</v>
      </c>
      <c r="O251" s="226" t="e">
        <f>O250/'Staffing Variables'!O$59</f>
        <v>#DIV/0!</v>
      </c>
      <c r="P251" s="226" t="e">
        <f>P250/'Staffing Variables'!P$59</f>
        <v>#DIV/0!</v>
      </c>
      <c r="Q251" s="226" t="e">
        <f>Q250/'Staffing Variables'!Q$59</f>
        <v>#DIV/0!</v>
      </c>
      <c r="R251" s="226" t="e">
        <f>R250/'Staffing Variables'!R$59</f>
        <v>#DIV/0!</v>
      </c>
      <c r="S251" s="226" t="e">
        <f>S250/'Staffing Variables'!S$59</f>
        <v>#DIV/0!</v>
      </c>
      <c r="T251" s="138"/>
      <c r="V251" s="317"/>
      <c r="AA251" s="148"/>
      <c r="AB251" s="144"/>
      <c r="AC251" s="144"/>
      <c r="AD251" s="144"/>
      <c r="AE251" s="144"/>
      <c r="AF251" s="144"/>
      <c r="AG251" s="144"/>
      <c r="AH251" s="144"/>
      <c r="AI251" s="144"/>
    </row>
    <row r="252" spans="1:35" x14ac:dyDescent="0.3">
      <c r="B252" s="224" t="s">
        <v>247</v>
      </c>
      <c r="C252" s="225"/>
      <c r="D252" s="227" t="e">
        <f t="shared" ref="D252" si="153">D251/37.5/52</f>
        <v>#DIV/0!</v>
      </c>
      <c r="E252" s="227" t="e">
        <f t="shared" ref="E252:R252" si="154">E251/37.5/52</f>
        <v>#DIV/0!</v>
      </c>
      <c r="F252" s="227" t="e">
        <f t="shared" si="154"/>
        <v>#DIV/0!</v>
      </c>
      <c r="G252" s="227" t="e">
        <f t="shared" si="154"/>
        <v>#DIV/0!</v>
      </c>
      <c r="H252" s="227" t="e">
        <f t="shared" si="154"/>
        <v>#DIV/0!</v>
      </c>
      <c r="I252" s="227" t="e">
        <f t="shared" si="154"/>
        <v>#DIV/0!</v>
      </c>
      <c r="J252" s="227" t="e">
        <f t="shared" si="154"/>
        <v>#DIV/0!</v>
      </c>
      <c r="K252" s="227" t="e">
        <f t="shared" si="154"/>
        <v>#DIV/0!</v>
      </c>
      <c r="L252" s="227" t="e">
        <f t="shared" si="154"/>
        <v>#DIV/0!</v>
      </c>
      <c r="M252" s="227" t="e">
        <f t="shared" si="154"/>
        <v>#DIV/0!</v>
      </c>
      <c r="N252" s="227" t="e">
        <f t="shared" si="154"/>
        <v>#DIV/0!</v>
      </c>
      <c r="O252" s="227" t="e">
        <f t="shared" si="154"/>
        <v>#DIV/0!</v>
      </c>
      <c r="P252" s="227" t="e">
        <f t="shared" si="154"/>
        <v>#DIV/0!</v>
      </c>
      <c r="Q252" s="227" t="e">
        <f t="shared" si="154"/>
        <v>#DIV/0!</v>
      </c>
      <c r="R252" s="227" t="e">
        <f t="shared" si="154"/>
        <v>#DIV/0!</v>
      </c>
      <c r="S252" s="227" t="e">
        <f t="shared" ref="S252" si="155">S251/37.5/52</f>
        <v>#DIV/0!</v>
      </c>
      <c r="T252" s="139"/>
      <c r="V252" s="317"/>
      <c r="AA252" s="148"/>
      <c r="AB252" s="144"/>
      <c r="AC252" s="144"/>
      <c r="AD252" s="144"/>
      <c r="AE252" s="144"/>
      <c r="AF252" s="144"/>
      <c r="AG252" s="144"/>
      <c r="AH252" s="144"/>
      <c r="AI252" s="144"/>
    </row>
    <row r="253" spans="1:35" ht="15.6" x14ac:dyDescent="0.3">
      <c r="B253" s="228"/>
      <c r="C253" s="223"/>
      <c r="D253" s="223"/>
      <c r="E253" s="223"/>
      <c r="F253" s="223"/>
      <c r="G253" s="223"/>
      <c r="H253" s="223"/>
      <c r="I253" s="223"/>
      <c r="J253" s="223"/>
      <c r="K253" s="223"/>
      <c r="L253" s="223"/>
      <c r="M253" s="223"/>
      <c r="N253" s="223"/>
      <c r="O253" s="223"/>
      <c r="P253" s="223"/>
      <c r="Q253" s="223"/>
      <c r="R253" s="223"/>
      <c r="S253" s="229" t="e">
        <f>SUM(D252:S252)</f>
        <v>#DIV/0!</v>
      </c>
      <c r="T253" s="140"/>
      <c r="V253" s="317"/>
      <c r="AA253" s="148"/>
      <c r="AB253" s="144"/>
      <c r="AC253" s="144"/>
      <c r="AD253" s="144"/>
      <c r="AE253" s="144"/>
      <c r="AF253" s="144"/>
      <c r="AG253" s="144"/>
      <c r="AH253" s="144"/>
      <c r="AI253" s="144"/>
    </row>
    <row r="254" spans="1:35" x14ac:dyDescent="0.3">
      <c r="B254" s="175"/>
      <c r="C254" s="1"/>
      <c r="D254" s="1"/>
      <c r="E254" s="1"/>
      <c r="F254" s="1"/>
      <c r="G254" s="1"/>
      <c r="H254" s="1"/>
      <c r="I254" s="1"/>
      <c r="J254" s="1"/>
      <c r="K254" s="1"/>
      <c r="L254" s="1"/>
      <c r="M254" s="1"/>
      <c r="N254" s="1"/>
      <c r="O254" s="1"/>
      <c r="P254" s="1"/>
      <c r="Q254" s="1"/>
      <c r="R254" s="1"/>
      <c r="S254" s="1"/>
      <c r="T254" s="1"/>
      <c r="V254" s="307"/>
      <c r="AA254" s="1"/>
      <c r="AB254" s="1"/>
      <c r="AC254" s="1"/>
      <c r="AD254" s="1"/>
      <c r="AE254" s="1"/>
      <c r="AF254" s="1"/>
      <c r="AG254" s="1"/>
      <c r="AH254" s="1"/>
      <c r="AI254" s="1"/>
    </row>
    <row r="255" spans="1:35" ht="21" x14ac:dyDescent="0.3">
      <c r="A255" s="367">
        <f>MAX($A$43:A254)+1</f>
        <v>13</v>
      </c>
      <c r="B255" s="289" t="str">
        <f>_xlfn.CONCAT("Table ",A255)</f>
        <v>Table 13</v>
      </c>
      <c r="C255" s="510" t="s">
        <v>248</v>
      </c>
      <c r="D255" s="511"/>
      <c r="E255" s="511"/>
      <c r="F255" s="511"/>
      <c r="G255" s="511"/>
      <c r="H255" s="511"/>
      <c r="I255" s="511"/>
      <c r="J255" s="511"/>
      <c r="K255" s="511"/>
      <c r="L255" s="511"/>
      <c r="M255" s="511"/>
      <c r="N255" s="511"/>
      <c r="O255" s="511"/>
      <c r="P255" s="511"/>
      <c r="Q255" s="511"/>
      <c r="R255" s="511"/>
      <c r="S255" s="512"/>
      <c r="T255" s="252"/>
      <c r="U255" s="325"/>
      <c r="V255" s="309"/>
      <c r="W255" s="246"/>
      <c r="X255" s="309"/>
      <c r="Y255" s="149"/>
      <c r="Z255" s="148"/>
      <c r="AA255" s="141" t="s">
        <v>125</v>
      </c>
      <c r="AB255" s="142">
        <f>'key staffing variables'!$F$5</f>
        <v>0.75</v>
      </c>
      <c r="AC255" s="143">
        <f>'key staffing variables'!$F$13</f>
        <v>0.79846153846153844</v>
      </c>
      <c r="AD255" s="144" t="s">
        <v>21</v>
      </c>
      <c r="AE255" s="144"/>
      <c r="AF255" s="144"/>
      <c r="AG255" s="144"/>
      <c r="AH255" s="144"/>
      <c r="AI255" s="144"/>
    </row>
    <row r="256" spans="1:35" ht="57.6" x14ac:dyDescent="0.3">
      <c r="B256" s="207" t="s">
        <v>162</v>
      </c>
      <c r="C256" s="220" t="s">
        <v>163</v>
      </c>
      <c r="D256" s="207" t="str">
        <f>'Time by staff type'!E$3</f>
        <v>staff type 1</v>
      </c>
      <c r="E256" s="207" t="str">
        <f>'Time by staff type'!F$3</f>
        <v>staff type 2</v>
      </c>
      <c r="F256" s="207" t="str">
        <f>'Time by staff type'!G$3</f>
        <v>staff type 3</v>
      </c>
      <c r="G256" s="207" t="str">
        <f>'Time by staff type'!H$3</f>
        <v>staff type 4</v>
      </c>
      <c r="H256" s="207" t="str">
        <f>'Time by staff type'!I$3</f>
        <v>staff type 5</v>
      </c>
      <c r="I256" s="207" t="str">
        <f>'Time by staff type'!J$3</f>
        <v>staff type 6</v>
      </c>
      <c r="J256" s="207" t="str">
        <f>'Time by staff type'!K$3</f>
        <v>staff type 7</v>
      </c>
      <c r="K256" s="207" t="str">
        <f>'Time by staff type'!L$3</f>
        <v>staff type 8</v>
      </c>
      <c r="L256" s="207" t="str">
        <f>'Time by staff type'!M$3</f>
        <v>staff type 9</v>
      </c>
      <c r="M256" s="207" t="str">
        <f>'Time by staff type'!N$3</f>
        <v>staff type 10</v>
      </c>
      <c r="N256" s="207" t="str">
        <f>'Time by staff type'!O$3</f>
        <v>staff type 11</v>
      </c>
      <c r="O256" s="207" t="str">
        <f>'Time by staff type'!P$3</f>
        <v>staff type 12</v>
      </c>
      <c r="P256" s="207" t="str">
        <f>'Time by staff type'!Q$3</f>
        <v>staff type 13</v>
      </c>
      <c r="Q256" s="207" t="str">
        <f>'Time by staff type'!R$3</f>
        <v>staff type 14</v>
      </c>
      <c r="R256" s="207" t="str">
        <f>'Time by staff type'!S$3</f>
        <v>staff type 15</v>
      </c>
      <c r="S256" s="207" t="str">
        <f>'Time by staff type'!T$3</f>
        <v>staff type 16</v>
      </c>
      <c r="T256" s="135"/>
      <c r="U256" s="317"/>
      <c r="V256" s="350"/>
      <c r="W256" s="194"/>
      <c r="X256" s="307"/>
      <c r="Y256" s="25"/>
      <c r="AA256" s="141" t="s">
        <v>126</v>
      </c>
      <c r="AB256" s="145" t="s">
        <v>127</v>
      </c>
      <c r="AC256" s="146" t="s">
        <v>128</v>
      </c>
      <c r="AD256" s="146" t="s">
        <v>133</v>
      </c>
      <c r="AE256" s="144"/>
      <c r="AF256" s="144"/>
      <c r="AG256" s="144"/>
      <c r="AH256" s="144"/>
      <c r="AI256" s="144"/>
    </row>
    <row r="257" spans="2:35" x14ac:dyDescent="0.3">
      <c r="B257" s="215" t="str">
        <f>B$19</f>
        <v>Module 1</v>
      </c>
      <c r="C257" s="198" t="str">
        <f t="shared" ref="C257:C275" si="156">C48</f>
        <v/>
      </c>
      <c r="D257" s="351" t="e">
        <f>D228/37.5/52</f>
        <v>#DIV/0!</v>
      </c>
      <c r="E257" s="351" t="e">
        <f t="shared" ref="E257:S257" si="157">E228/37.5/52</f>
        <v>#DIV/0!</v>
      </c>
      <c r="F257" s="351" t="e">
        <f t="shared" si="157"/>
        <v>#DIV/0!</v>
      </c>
      <c r="G257" s="351" t="e">
        <f t="shared" si="157"/>
        <v>#DIV/0!</v>
      </c>
      <c r="H257" s="351" t="e">
        <f t="shared" si="157"/>
        <v>#DIV/0!</v>
      </c>
      <c r="I257" s="351" t="e">
        <f t="shared" si="157"/>
        <v>#DIV/0!</v>
      </c>
      <c r="J257" s="351" t="e">
        <f t="shared" si="157"/>
        <v>#DIV/0!</v>
      </c>
      <c r="K257" s="351" t="e">
        <f t="shared" si="157"/>
        <v>#DIV/0!</v>
      </c>
      <c r="L257" s="351" t="e">
        <f t="shared" si="157"/>
        <v>#DIV/0!</v>
      </c>
      <c r="M257" s="351" t="e">
        <f t="shared" si="157"/>
        <v>#DIV/0!</v>
      </c>
      <c r="N257" s="351" t="e">
        <f t="shared" si="157"/>
        <v>#DIV/0!</v>
      </c>
      <c r="O257" s="351" t="e">
        <f t="shared" si="157"/>
        <v>#DIV/0!</v>
      </c>
      <c r="P257" s="351" t="e">
        <f t="shared" si="157"/>
        <v>#DIV/0!</v>
      </c>
      <c r="Q257" s="351" t="e">
        <f t="shared" si="157"/>
        <v>#DIV/0!</v>
      </c>
      <c r="R257" s="351" t="e">
        <f t="shared" si="157"/>
        <v>#DIV/0!</v>
      </c>
      <c r="S257" s="351" t="e">
        <f t="shared" si="157"/>
        <v>#DIV/0!</v>
      </c>
      <c r="T257" s="136"/>
      <c r="U257" s="187"/>
      <c r="V257" s="350"/>
      <c r="W257" s="25"/>
      <c r="X257" s="307"/>
      <c r="Y257" s="25"/>
      <c r="AA257" s="147" t="e">
        <f t="shared" ref="AA257:AA269" si="158">SUM(D257:S257)</f>
        <v>#DIV/0!</v>
      </c>
      <c r="AB257" s="163" t="e">
        <f t="shared" ref="AB257:AB275" si="159">AA257/$U48</f>
        <v>#DIV/0!</v>
      </c>
      <c r="AC257" s="164" t="e">
        <f t="shared" ref="AC257:AC276" si="160">AB257/$AC$226</f>
        <v>#DIV/0!</v>
      </c>
      <c r="AD257" s="164" t="e">
        <f t="shared" ref="AD257:AD276" si="161">AC257/37.5/52</f>
        <v>#DIV/0!</v>
      </c>
      <c r="AE257" s="164"/>
      <c r="AF257" s="144"/>
      <c r="AG257" s="144"/>
      <c r="AH257" s="144"/>
      <c r="AI257" s="144"/>
    </row>
    <row r="258" spans="2:35" x14ac:dyDescent="0.3">
      <c r="B258" s="215">
        <f>B$20</f>
        <v>2</v>
      </c>
      <c r="C258" s="198" t="str">
        <f t="shared" si="156"/>
        <v/>
      </c>
      <c r="D258" s="351">
        <f t="shared" ref="D258:S258" si="162">D229/37.5/52</f>
        <v>0</v>
      </c>
      <c r="E258" s="351">
        <f t="shared" si="162"/>
        <v>0</v>
      </c>
      <c r="F258" s="351">
        <f t="shared" si="162"/>
        <v>0</v>
      </c>
      <c r="G258" s="351">
        <f t="shared" si="162"/>
        <v>0</v>
      </c>
      <c r="H258" s="351">
        <f t="shared" si="162"/>
        <v>0</v>
      </c>
      <c r="I258" s="351">
        <f t="shared" si="162"/>
        <v>0</v>
      </c>
      <c r="J258" s="351">
        <f t="shared" si="162"/>
        <v>0</v>
      </c>
      <c r="K258" s="351">
        <f t="shared" si="162"/>
        <v>0</v>
      </c>
      <c r="L258" s="351">
        <f t="shared" si="162"/>
        <v>0</v>
      </c>
      <c r="M258" s="351">
        <f t="shared" si="162"/>
        <v>0</v>
      </c>
      <c r="N258" s="351">
        <f t="shared" si="162"/>
        <v>0</v>
      </c>
      <c r="O258" s="351">
        <f t="shared" si="162"/>
        <v>0</v>
      </c>
      <c r="P258" s="351">
        <f t="shared" si="162"/>
        <v>0</v>
      </c>
      <c r="Q258" s="351">
        <f t="shared" si="162"/>
        <v>0</v>
      </c>
      <c r="R258" s="351">
        <f t="shared" si="162"/>
        <v>0</v>
      </c>
      <c r="S258" s="351">
        <f t="shared" si="162"/>
        <v>0</v>
      </c>
      <c r="T258" s="136"/>
      <c r="U258" s="350"/>
      <c r="V258" s="350"/>
      <c r="X258" s="350"/>
      <c r="AA258" s="147">
        <f t="shared" si="158"/>
        <v>0</v>
      </c>
      <c r="AB258" s="163" t="e">
        <f t="shared" si="159"/>
        <v>#DIV/0!</v>
      </c>
      <c r="AC258" s="164" t="e">
        <f t="shared" si="160"/>
        <v>#DIV/0!</v>
      </c>
      <c r="AD258" s="164" t="e">
        <f t="shared" si="161"/>
        <v>#DIV/0!</v>
      </c>
      <c r="AE258" s="164"/>
      <c r="AF258" s="144"/>
      <c r="AG258" s="144"/>
      <c r="AH258" s="144"/>
      <c r="AI258" s="144"/>
    </row>
    <row r="259" spans="2:35" x14ac:dyDescent="0.3">
      <c r="B259" s="215">
        <f>B$21</f>
        <v>3</v>
      </c>
      <c r="C259" s="198" t="str">
        <f t="shared" si="156"/>
        <v/>
      </c>
      <c r="D259" s="351">
        <f t="shared" ref="D259:S259" si="163">D230/37.5/52</f>
        <v>0</v>
      </c>
      <c r="E259" s="351">
        <f t="shared" si="163"/>
        <v>0</v>
      </c>
      <c r="F259" s="351">
        <f t="shared" si="163"/>
        <v>0</v>
      </c>
      <c r="G259" s="351">
        <f t="shared" si="163"/>
        <v>0</v>
      </c>
      <c r="H259" s="351">
        <f t="shared" si="163"/>
        <v>0</v>
      </c>
      <c r="I259" s="351">
        <f t="shared" si="163"/>
        <v>0</v>
      </c>
      <c r="J259" s="351">
        <f t="shared" si="163"/>
        <v>0</v>
      </c>
      <c r="K259" s="351">
        <f t="shared" si="163"/>
        <v>0</v>
      </c>
      <c r="L259" s="351">
        <f t="shared" si="163"/>
        <v>0</v>
      </c>
      <c r="M259" s="351">
        <f t="shared" si="163"/>
        <v>0</v>
      </c>
      <c r="N259" s="351">
        <f t="shared" si="163"/>
        <v>0</v>
      </c>
      <c r="O259" s="351">
        <f t="shared" si="163"/>
        <v>0</v>
      </c>
      <c r="P259" s="351">
        <f t="shared" si="163"/>
        <v>0</v>
      </c>
      <c r="Q259" s="351">
        <f t="shared" si="163"/>
        <v>0</v>
      </c>
      <c r="R259" s="351">
        <f t="shared" si="163"/>
        <v>0</v>
      </c>
      <c r="S259" s="351">
        <f t="shared" si="163"/>
        <v>0</v>
      </c>
      <c r="T259" s="136"/>
      <c r="U259" s="350"/>
      <c r="V259" s="350"/>
      <c r="X259" s="350"/>
      <c r="AA259" s="147">
        <f t="shared" si="158"/>
        <v>0</v>
      </c>
      <c r="AB259" s="163" t="e">
        <f t="shared" si="159"/>
        <v>#DIV/0!</v>
      </c>
      <c r="AC259" s="164" t="e">
        <f t="shared" si="160"/>
        <v>#DIV/0!</v>
      </c>
      <c r="AD259" s="164" t="e">
        <f t="shared" si="161"/>
        <v>#DIV/0!</v>
      </c>
      <c r="AE259" s="164"/>
      <c r="AF259" s="144"/>
      <c r="AG259" s="144"/>
      <c r="AH259" s="144"/>
      <c r="AI259" s="144"/>
    </row>
    <row r="260" spans="2:35" x14ac:dyDescent="0.3">
      <c r="B260" s="215">
        <f>B$22</f>
        <v>4</v>
      </c>
      <c r="C260" s="198" t="str">
        <f t="shared" si="156"/>
        <v/>
      </c>
      <c r="D260" s="351">
        <f t="shared" ref="D260:S260" si="164">D231/37.5/52</f>
        <v>0</v>
      </c>
      <c r="E260" s="351">
        <f t="shared" si="164"/>
        <v>0</v>
      </c>
      <c r="F260" s="351">
        <f t="shared" si="164"/>
        <v>0</v>
      </c>
      <c r="G260" s="351">
        <f t="shared" si="164"/>
        <v>0</v>
      </c>
      <c r="H260" s="351">
        <f t="shared" si="164"/>
        <v>0</v>
      </c>
      <c r="I260" s="351">
        <f t="shared" si="164"/>
        <v>0</v>
      </c>
      <c r="J260" s="351">
        <f t="shared" si="164"/>
        <v>0</v>
      </c>
      <c r="K260" s="351">
        <f t="shared" si="164"/>
        <v>0</v>
      </c>
      <c r="L260" s="351">
        <f t="shared" si="164"/>
        <v>0</v>
      </c>
      <c r="M260" s="351">
        <f t="shared" si="164"/>
        <v>0</v>
      </c>
      <c r="N260" s="351">
        <f t="shared" si="164"/>
        <v>0</v>
      </c>
      <c r="O260" s="351">
        <f t="shared" si="164"/>
        <v>0</v>
      </c>
      <c r="P260" s="351">
        <f t="shared" si="164"/>
        <v>0</v>
      </c>
      <c r="Q260" s="351">
        <f t="shared" si="164"/>
        <v>0</v>
      </c>
      <c r="R260" s="351">
        <f t="shared" si="164"/>
        <v>0</v>
      </c>
      <c r="S260" s="351">
        <f t="shared" si="164"/>
        <v>0</v>
      </c>
      <c r="T260" s="136"/>
      <c r="U260" s="350"/>
      <c r="V260" s="350"/>
      <c r="X260" s="350"/>
      <c r="AA260" s="147">
        <f t="shared" si="158"/>
        <v>0</v>
      </c>
      <c r="AB260" s="163" t="e">
        <f t="shared" si="159"/>
        <v>#DIV/0!</v>
      </c>
      <c r="AC260" s="164" t="e">
        <f t="shared" si="160"/>
        <v>#DIV/0!</v>
      </c>
      <c r="AD260" s="164" t="e">
        <f t="shared" si="161"/>
        <v>#DIV/0!</v>
      </c>
      <c r="AE260" s="164"/>
      <c r="AF260" s="144"/>
      <c r="AG260" s="144"/>
      <c r="AH260" s="144"/>
      <c r="AI260" s="144"/>
    </row>
    <row r="261" spans="2:35" x14ac:dyDescent="0.3">
      <c r="B261" s="215">
        <f>B$23</f>
        <v>5</v>
      </c>
      <c r="C261" s="198" t="str">
        <f t="shared" si="156"/>
        <v/>
      </c>
      <c r="D261" s="351">
        <f t="shared" ref="D261:S261" si="165">D232/37.5/52</f>
        <v>0</v>
      </c>
      <c r="E261" s="351">
        <f t="shared" si="165"/>
        <v>0</v>
      </c>
      <c r="F261" s="351">
        <f t="shared" si="165"/>
        <v>0</v>
      </c>
      <c r="G261" s="351">
        <f t="shared" si="165"/>
        <v>0</v>
      </c>
      <c r="H261" s="351">
        <f t="shared" si="165"/>
        <v>0</v>
      </c>
      <c r="I261" s="351">
        <f t="shared" si="165"/>
        <v>0</v>
      </c>
      <c r="J261" s="351">
        <f t="shared" si="165"/>
        <v>0</v>
      </c>
      <c r="K261" s="351">
        <f t="shared" si="165"/>
        <v>0</v>
      </c>
      <c r="L261" s="351">
        <f t="shared" si="165"/>
        <v>0</v>
      </c>
      <c r="M261" s="351">
        <f t="shared" si="165"/>
        <v>0</v>
      </c>
      <c r="N261" s="351">
        <f t="shared" si="165"/>
        <v>0</v>
      </c>
      <c r="O261" s="351">
        <f t="shared" si="165"/>
        <v>0</v>
      </c>
      <c r="P261" s="351">
        <f t="shared" si="165"/>
        <v>0</v>
      </c>
      <c r="Q261" s="351">
        <f t="shared" si="165"/>
        <v>0</v>
      </c>
      <c r="R261" s="351">
        <f t="shared" si="165"/>
        <v>0</v>
      </c>
      <c r="S261" s="351">
        <f t="shared" si="165"/>
        <v>0</v>
      </c>
      <c r="T261" s="136"/>
      <c r="U261" s="350"/>
      <c r="V261" s="350"/>
      <c r="X261" s="350"/>
      <c r="AA261" s="147">
        <f t="shared" si="158"/>
        <v>0</v>
      </c>
      <c r="AB261" s="163" t="e">
        <f t="shared" si="159"/>
        <v>#DIV/0!</v>
      </c>
      <c r="AC261" s="164" t="e">
        <f t="shared" si="160"/>
        <v>#DIV/0!</v>
      </c>
      <c r="AD261" s="164" t="e">
        <f t="shared" si="161"/>
        <v>#DIV/0!</v>
      </c>
      <c r="AE261" s="164"/>
      <c r="AF261" s="144"/>
      <c r="AG261" s="144"/>
      <c r="AH261" s="144"/>
      <c r="AI261" s="144"/>
    </row>
    <row r="262" spans="2:35" x14ac:dyDescent="0.3">
      <c r="B262" s="215">
        <f>B$24</f>
        <v>6</v>
      </c>
      <c r="C262" s="198" t="str">
        <f t="shared" si="156"/>
        <v/>
      </c>
      <c r="D262" s="351">
        <f t="shared" ref="D262:S262" si="166">D233/37.5/52</f>
        <v>0</v>
      </c>
      <c r="E262" s="351">
        <f t="shared" si="166"/>
        <v>0</v>
      </c>
      <c r="F262" s="351">
        <f t="shared" si="166"/>
        <v>0</v>
      </c>
      <c r="G262" s="351">
        <f t="shared" si="166"/>
        <v>0</v>
      </c>
      <c r="H262" s="351">
        <f t="shared" si="166"/>
        <v>0</v>
      </c>
      <c r="I262" s="351">
        <f t="shared" si="166"/>
        <v>0</v>
      </c>
      <c r="J262" s="351">
        <f t="shared" si="166"/>
        <v>0</v>
      </c>
      <c r="K262" s="351">
        <f t="shared" si="166"/>
        <v>0</v>
      </c>
      <c r="L262" s="351">
        <f t="shared" si="166"/>
        <v>0</v>
      </c>
      <c r="M262" s="351">
        <f t="shared" si="166"/>
        <v>0</v>
      </c>
      <c r="N262" s="351">
        <f t="shared" si="166"/>
        <v>0</v>
      </c>
      <c r="O262" s="351">
        <f t="shared" si="166"/>
        <v>0</v>
      </c>
      <c r="P262" s="351">
        <f t="shared" si="166"/>
        <v>0</v>
      </c>
      <c r="Q262" s="351">
        <f t="shared" si="166"/>
        <v>0</v>
      </c>
      <c r="R262" s="351">
        <f t="shared" si="166"/>
        <v>0</v>
      </c>
      <c r="S262" s="351">
        <f t="shared" si="166"/>
        <v>0</v>
      </c>
      <c r="T262" s="136"/>
      <c r="U262" s="350"/>
      <c r="V262" s="350"/>
      <c r="X262" s="350"/>
      <c r="AA262" s="147">
        <f t="shared" si="158"/>
        <v>0</v>
      </c>
      <c r="AB262" s="163" t="e">
        <f t="shared" si="159"/>
        <v>#DIV/0!</v>
      </c>
      <c r="AC262" s="164" t="e">
        <f t="shared" si="160"/>
        <v>#DIV/0!</v>
      </c>
      <c r="AD262" s="164" t="e">
        <f t="shared" si="161"/>
        <v>#DIV/0!</v>
      </c>
      <c r="AE262" s="164"/>
      <c r="AF262" s="144"/>
      <c r="AG262" s="144"/>
      <c r="AH262" s="144"/>
      <c r="AI262" s="144"/>
    </row>
    <row r="263" spans="2:35" x14ac:dyDescent="0.3">
      <c r="B263" s="215">
        <f>B$25</f>
        <v>7</v>
      </c>
      <c r="C263" s="198" t="str">
        <f t="shared" si="156"/>
        <v/>
      </c>
      <c r="D263" s="351">
        <f t="shared" ref="D263:S263" si="167">D234/37.5/52</f>
        <v>0</v>
      </c>
      <c r="E263" s="351">
        <f t="shared" si="167"/>
        <v>0</v>
      </c>
      <c r="F263" s="351">
        <f t="shared" si="167"/>
        <v>0</v>
      </c>
      <c r="G263" s="351">
        <f t="shared" si="167"/>
        <v>0</v>
      </c>
      <c r="H263" s="351">
        <f t="shared" si="167"/>
        <v>0</v>
      </c>
      <c r="I263" s="351">
        <f t="shared" si="167"/>
        <v>0</v>
      </c>
      <c r="J263" s="351">
        <f t="shared" si="167"/>
        <v>0</v>
      </c>
      <c r="K263" s="351">
        <f t="shared" si="167"/>
        <v>0</v>
      </c>
      <c r="L263" s="351">
        <f t="shared" si="167"/>
        <v>0</v>
      </c>
      <c r="M263" s="351">
        <f t="shared" si="167"/>
        <v>0</v>
      </c>
      <c r="N263" s="351">
        <f t="shared" si="167"/>
        <v>0</v>
      </c>
      <c r="O263" s="351">
        <f t="shared" si="167"/>
        <v>0</v>
      </c>
      <c r="P263" s="351">
        <f t="shared" si="167"/>
        <v>0</v>
      </c>
      <c r="Q263" s="351">
        <f t="shared" si="167"/>
        <v>0</v>
      </c>
      <c r="R263" s="351">
        <f t="shared" si="167"/>
        <v>0</v>
      </c>
      <c r="S263" s="351">
        <f t="shared" si="167"/>
        <v>0</v>
      </c>
      <c r="T263" s="136"/>
      <c r="U263" s="350"/>
      <c r="V263" s="350"/>
      <c r="X263" s="350"/>
      <c r="AA263" s="147">
        <f t="shared" si="158"/>
        <v>0</v>
      </c>
      <c r="AB263" s="163" t="e">
        <f t="shared" si="159"/>
        <v>#DIV/0!</v>
      </c>
      <c r="AC263" s="164" t="e">
        <f t="shared" si="160"/>
        <v>#DIV/0!</v>
      </c>
      <c r="AD263" s="164" t="e">
        <f t="shared" si="161"/>
        <v>#DIV/0!</v>
      </c>
      <c r="AE263" s="164"/>
      <c r="AF263" s="144"/>
      <c r="AG263" s="144"/>
      <c r="AH263" s="144"/>
      <c r="AI263" s="144"/>
    </row>
    <row r="264" spans="2:35" x14ac:dyDescent="0.3">
      <c r="B264" s="215">
        <f>B$26</f>
        <v>8</v>
      </c>
      <c r="C264" s="198" t="str">
        <f t="shared" si="156"/>
        <v/>
      </c>
      <c r="D264" s="351">
        <f t="shared" ref="D264:S264" si="168">D235/37.5/52</f>
        <v>0</v>
      </c>
      <c r="E264" s="351">
        <f t="shared" si="168"/>
        <v>0</v>
      </c>
      <c r="F264" s="351">
        <f t="shared" si="168"/>
        <v>0</v>
      </c>
      <c r="G264" s="351">
        <f t="shared" si="168"/>
        <v>0</v>
      </c>
      <c r="H264" s="351">
        <f t="shared" si="168"/>
        <v>0</v>
      </c>
      <c r="I264" s="351">
        <f t="shared" si="168"/>
        <v>0</v>
      </c>
      <c r="J264" s="351">
        <f t="shared" si="168"/>
        <v>0</v>
      </c>
      <c r="K264" s="351">
        <f t="shared" si="168"/>
        <v>0</v>
      </c>
      <c r="L264" s="351">
        <f t="shared" si="168"/>
        <v>0</v>
      </c>
      <c r="M264" s="351">
        <f t="shared" si="168"/>
        <v>0</v>
      </c>
      <c r="N264" s="351">
        <f t="shared" si="168"/>
        <v>0</v>
      </c>
      <c r="O264" s="351">
        <f t="shared" si="168"/>
        <v>0</v>
      </c>
      <c r="P264" s="351">
        <f t="shared" si="168"/>
        <v>0</v>
      </c>
      <c r="Q264" s="351">
        <f t="shared" si="168"/>
        <v>0</v>
      </c>
      <c r="R264" s="351">
        <f t="shared" si="168"/>
        <v>0</v>
      </c>
      <c r="S264" s="351">
        <f t="shared" si="168"/>
        <v>0</v>
      </c>
      <c r="T264" s="136"/>
      <c r="U264" s="350"/>
      <c r="V264" s="350"/>
      <c r="X264" s="350"/>
      <c r="AA264" s="147">
        <f t="shared" si="158"/>
        <v>0</v>
      </c>
      <c r="AB264" s="163" t="e">
        <f t="shared" si="159"/>
        <v>#DIV/0!</v>
      </c>
      <c r="AC264" s="164" t="e">
        <f t="shared" si="160"/>
        <v>#DIV/0!</v>
      </c>
      <c r="AD264" s="164" t="e">
        <f t="shared" si="161"/>
        <v>#DIV/0!</v>
      </c>
      <c r="AE264" s="164"/>
      <c r="AF264" s="144"/>
      <c r="AG264" s="144"/>
      <c r="AH264" s="144"/>
      <c r="AI264" s="144"/>
    </row>
    <row r="265" spans="2:35" x14ac:dyDescent="0.3">
      <c r="B265" s="215">
        <f>B$27</f>
        <v>9</v>
      </c>
      <c r="C265" s="198" t="str">
        <f t="shared" si="156"/>
        <v/>
      </c>
      <c r="D265" s="351">
        <f t="shared" ref="D265:S265" si="169">D236/37.5/52</f>
        <v>0</v>
      </c>
      <c r="E265" s="351">
        <f t="shared" si="169"/>
        <v>0</v>
      </c>
      <c r="F265" s="351">
        <f t="shared" si="169"/>
        <v>0</v>
      </c>
      <c r="G265" s="351">
        <f t="shared" si="169"/>
        <v>0</v>
      </c>
      <c r="H265" s="351">
        <f t="shared" si="169"/>
        <v>0</v>
      </c>
      <c r="I265" s="351">
        <f t="shared" si="169"/>
        <v>0</v>
      </c>
      <c r="J265" s="351">
        <f t="shared" si="169"/>
        <v>0</v>
      </c>
      <c r="K265" s="351">
        <f t="shared" si="169"/>
        <v>0</v>
      </c>
      <c r="L265" s="351">
        <f t="shared" si="169"/>
        <v>0</v>
      </c>
      <c r="M265" s="351">
        <f t="shared" si="169"/>
        <v>0</v>
      </c>
      <c r="N265" s="351">
        <f t="shared" si="169"/>
        <v>0</v>
      </c>
      <c r="O265" s="351">
        <f t="shared" si="169"/>
        <v>0</v>
      </c>
      <c r="P265" s="351">
        <f t="shared" si="169"/>
        <v>0</v>
      </c>
      <c r="Q265" s="351">
        <f t="shared" si="169"/>
        <v>0</v>
      </c>
      <c r="R265" s="351">
        <f t="shared" si="169"/>
        <v>0</v>
      </c>
      <c r="S265" s="351">
        <f t="shared" si="169"/>
        <v>0</v>
      </c>
      <c r="T265" s="136"/>
      <c r="U265" s="350"/>
      <c r="V265" s="350"/>
      <c r="X265" s="350"/>
      <c r="AA265" s="147">
        <f t="shared" si="158"/>
        <v>0</v>
      </c>
      <c r="AB265" s="163" t="e">
        <f t="shared" si="159"/>
        <v>#DIV/0!</v>
      </c>
      <c r="AC265" s="164" t="e">
        <f t="shared" si="160"/>
        <v>#DIV/0!</v>
      </c>
      <c r="AD265" s="164" t="e">
        <f t="shared" si="161"/>
        <v>#DIV/0!</v>
      </c>
      <c r="AE265" s="164"/>
      <c r="AF265" s="144"/>
      <c r="AG265" s="144"/>
      <c r="AH265" s="144"/>
      <c r="AI265" s="144"/>
    </row>
    <row r="266" spans="2:35" x14ac:dyDescent="0.3">
      <c r="B266" s="215">
        <f>B$28</f>
        <v>10</v>
      </c>
      <c r="C266" s="198" t="str">
        <f t="shared" si="156"/>
        <v/>
      </c>
      <c r="D266" s="351">
        <f t="shared" ref="D266:S266" si="170">D237/37.5/52</f>
        <v>0</v>
      </c>
      <c r="E266" s="351">
        <f t="shared" si="170"/>
        <v>0</v>
      </c>
      <c r="F266" s="351">
        <f t="shared" si="170"/>
        <v>0</v>
      </c>
      <c r="G266" s="351">
        <f t="shared" si="170"/>
        <v>0</v>
      </c>
      <c r="H266" s="351">
        <f t="shared" si="170"/>
        <v>0</v>
      </c>
      <c r="I266" s="351">
        <f t="shared" si="170"/>
        <v>0</v>
      </c>
      <c r="J266" s="351">
        <f t="shared" si="170"/>
        <v>0</v>
      </c>
      <c r="K266" s="351">
        <f t="shared" si="170"/>
        <v>0</v>
      </c>
      <c r="L266" s="351">
        <f t="shared" si="170"/>
        <v>0</v>
      </c>
      <c r="M266" s="351">
        <f t="shared" si="170"/>
        <v>0</v>
      </c>
      <c r="N266" s="351">
        <f t="shared" si="170"/>
        <v>0</v>
      </c>
      <c r="O266" s="351">
        <f t="shared" si="170"/>
        <v>0</v>
      </c>
      <c r="P266" s="351">
        <f t="shared" si="170"/>
        <v>0</v>
      </c>
      <c r="Q266" s="351">
        <f t="shared" si="170"/>
        <v>0</v>
      </c>
      <c r="R266" s="351">
        <f t="shared" si="170"/>
        <v>0</v>
      </c>
      <c r="S266" s="351">
        <f t="shared" si="170"/>
        <v>0</v>
      </c>
      <c r="T266" s="136"/>
      <c r="U266" s="350"/>
      <c r="V266" s="350"/>
      <c r="X266" s="350"/>
      <c r="AA266" s="147">
        <f t="shared" si="158"/>
        <v>0</v>
      </c>
      <c r="AB266" s="163" t="e">
        <f t="shared" si="159"/>
        <v>#DIV/0!</v>
      </c>
      <c r="AC266" s="164" t="e">
        <f t="shared" si="160"/>
        <v>#DIV/0!</v>
      </c>
      <c r="AD266" s="164" t="e">
        <f t="shared" si="161"/>
        <v>#DIV/0!</v>
      </c>
      <c r="AE266" s="164"/>
      <c r="AF266" s="144"/>
      <c r="AG266" s="144"/>
      <c r="AH266" s="144"/>
      <c r="AI266" s="144"/>
    </row>
    <row r="267" spans="2:35" x14ac:dyDescent="0.3">
      <c r="B267" s="215">
        <f>B$29</f>
        <v>11</v>
      </c>
      <c r="C267" s="198" t="str">
        <f t="shared" si="156"/>
        <v/>
      </c>
      <c r="D267" s="351">
        <f t="shared" ref="D267:S267" si="171">D238/37.5/52</f>
        <v>0</v>
      </c>
      <c r="E267" s="351">
        <f t="shared" si="171"/>
        <v>0</v>
      </c>
      <c r="F267" s="351">
        <f t="shared" si="171"/>
        <v>0</v>
      </c>
      <c r="G267" s="351">
        <f t="shared" si="171"/>
        <v>0</v>
      </c>
      <c r="H267" s="351">
        <f t="shared" si="171"/>
        <v>0</v>
      </c>
      <c r="I267" s="351">
        <f t="shared" si="171"/>
        <v>0</v>
      </c>
      <c r="J267" s="351">
        <f t="shared" si="171"/>
        <v>0</v>
      </c>
      <c r="K267" s="351">
        <f t="shared" si="171"/>
        <v>0</v>
      </c>
      <c r="L267" s="351">
        <f t="shared" si="171"/>
        <v>0</v>
      </c>
      <c r="M267" s="351">
        <f t="shared" si="171"/>
        <v>0</v>
      </c>
      <c r="N267" s="351">
        <f t="shared" si="171"/>
        <v>0</v>
      </c>
      <c r="O267" s="351">
        <f t="shared" si="171"/>
        <v>0</v>
      </c>
      <c r="P267" s="351">
        <f t="shared" si="171"/>
        <v>0</v>
      </c>
      <c r="Q267" s="351">
        <f t="shared" si="171"/>
        <v>0</v>
      </c>
      <c r="R267" s="351">
        <f t="shared" si="171"/>
        <v>0</v>
      </c>
      <c r="S267" s="351">
        <f t="shared" si="171"/>
        <v>0</v>
      </c>
      <c r="T267" s="136"/>
      <c r="U267" s="350"/>
      <c r="V267" s="350"/>
      <c r="X267" s="350"/>
      <c r="AA267" s="147">
        <f t="shared" si="158"/>
        <v>0</v>
      </c>
      <c r="AB267" s="163" t="e">
        <f t="shared" si="159"/>
        <v>#DIV/0!</v>
      </c>
      <c r="AC267" s="164" t="e">
        <f t="shared" si="160"/>
        <v>#DIV/0!</v>
      </c>
      <c r="AD267" s="164" t="e">
        <f t="shared" si="161"/>
        <v>#DIV/0!</v>
      </c>
      <c r="AE267" s="164"/>
      <c r="AF267" s="144"/>
      <c r="AG267" s="144"/>
      <c r="AH267" s="144"/>
      <c r="AI267" s="144"/>
    </row>
    <row r="268" spans="2:35" x14ac:dyDescent="0.3">
      <c r="B268" s="215">
        <f>B$30</f>
        <v>12</v>
      </c>
      <c r="C268" s="198" t="str">
        <f t="shared" si="156"/>
        <v/>
      </c>
      <c r="D268" s="351">
        <f t="shared" ref="D268:S268" si="172">D239/37.5/52</f>
        <v>0</v>
      </c>
      <c r="E268" s="351">
        <f t="shared" si="172"/>
        <v>0</v>
      </c>
      <c r="F268" s="351">
        <f t="shared" si="172"/>
        <v>0</v>
      </c>
      <c r="G268" s="351">
        <f t="shared" si="172"/>
        <v>0</v>
      </c>
      <c r="H268" s="351">
        <f t="shared" si="172"/>
        <v>0</v>
      </c>
      <c r="I268" s="351">
        <f t="shared" si="172"/>
        <v>0</v>
      </c>
      <c r="J268" s="351">
        <f t="shared" si="172"/>
        <v>0</v>
      </c>
      <c r="K268" s="351">
        <f t="shared" si="172"/>
        <v>0</v>
      </c>
      <c r="L268" s="351">
        <f t="shared" si="172"/>
        <v>0</v>
      </c>
      <c r="M268" s="351">
        <f t="shared" si="172"/>
        <v>0</v>
      </c>
      <c r="N268" s="351">
        <f t="shared" si="172"/>
        <v>0</v>
      </c>
      <c r="O268" s="351">
        <f t="shared" si="172"/>
        <v>0</v>
      </c>
      <c r="P268" s="351">
        <f t="shared" si="172"/>
        <v>0</v>
      </c>
      <c r="Q268" s="351">
        <f t="shared" si="172"/>
        <v>0</v>
      </c>
      <c r="R268" s="351">
        <f t="shared" si="172"/>
        <v>0</v>
      </c>
      <c r="S268" s="351">
        <f t="shared" si="172"/>
        <v>0</v>
      </c>
      <c r="T268" s="136"/>
      <c r="U268" s="350"/>
      <c r="V268" s="350"/>
      <c r="X268" s="350"/>
      <c r="AA268" s="147">
        <f t="shared" si="158"/>
        <v>0</v>
      </c>
      <c r="AB268" s="163" t="e">
        <f t="shared" si="159"/>
        <v>#DIV/0!</v>
      </c>
      <c r="AC268" s="164" t="e">
        <f t="shared" si="160"/>
        <v>#DIV/0!</v>
      </c>
      <c r="AD268" s="164" t="e">
        <f t="shared" si="161"/>
        <v>#DIV/0!</v>
      </c>
      <c r="AE268" s="164"/>
      <c r="AF268" s="144"/>
      <c r="AG268" s="144"/>
      <c r="AH268" s="144"/>
      <c r="AI268" s="144"/>
    </row>
    <row r="269" spans="2:35" x14ac:dyDescent="0.3">
      <c r="B269" s="215">
        <f>B$31</f>
        <v>13</v>
      </c>
      <c r="C269" s="198" t="str">
        <f t="shared" si="156"/>
        <v/>
      </c>
      <c r="D269" s="351">
        <f t="shared" ref="D269:S269" si="173">D240/37.5/52</f>
        <v>0</v>
      </c>
      <c r="E269" s="351">
        <f t="shared" si="173"/>
        <v>0</v>
      </c>
      <c r="F269" s="351">
        <f t="shared" si="173"/>
        <v>0</v>
      </c>
      <c r="G269" s="351">
        <f t="shared" si="173"/>
        <v>0</v>
      </c>
      <c r="H269" s="351">
        <f t="shared" si="173"/>
        <v>0</v>
      </c>
      <c r="I269" s="351">
        <f t="shared" si="173"/>
        <v>0</v>
      </c>
      <c r="J269" s="351">
        <f t="shared" si="173"/>
        <v>0</v>
      </c>
      <c r="K269" s="351">
        <f t="shared" si="173"/>
        <v>0</v>
      </c>
      <c r="L269" s="351">
        <f t="shared" si="173"/>
        <v>0</v>
      </c>
      <c r="M269" s="351">
        <f t="shared" si="173"/>
        <v>0</v>
      </c>
      <c r="N269" s="351">
        <f t="shared" si="173"/>
        <v>0</v>
      </c>
      <c r="O269" s="351">
        <f t="shared" si="173"/>
        <v>0</v>
      </c>
      <c r="P269" s="351">
        <f t="shared" si="173"/>
        <v>0</v>
      </c>
      <c r="Q269" s="351">
        <f t="shared" si="173"/>
        <v>0</v>
      </c>
      <c r="R269" s="351">
        <f t="shared" si="173"/>
        <v>0</v>
      </c>
      <c r="S269" s="351">
        <f t="shared" si="173"/>
        <v>0</v>
      </c>
      <c r="T269" s="136"/>
      <c r="U269" s="350"/>
      <c r="V269" s="350"/>
      <c r="X269" s="350"/>
      <c r="AA269" s="147">
        <f t="shared" si="158"/>
        <v>0</v>
      </c>
      <c r="AB269" s="163" t="e">
        <f t="shared" si="159"/>
        <v>#DIV/0!</v>
      </c>
      <c r="AC269" s="164" t="e">
        <f t="shared" si="160"/>
        <v>#DIV/0!</v>
      </c>
      <c r="AD269" s="164" t="e">
        <f t="shared" si="161"/>
        <v>#DIV/0!</v>
      </c>
      <c r="AE269" s="164"/>
      <c r="AF269" s="144"/>
      <c r="AG269" s="144"/>
      <c r="AH269" s="144"/>
      <c r="AI269" s="144"/>
    </row>
    <row r="270" spans="2:35" x14ac:dyDescent="0.3">
      <c r="B270" s="215">
        <f>B$32</f>
        <v>14</v>
      </c>
      <c r="C270" s="198" t="str">
        <f t="shared" si="156"/>
        <v/>
      </c>
      <c r="D270" s="351">
        <f t="shared" ref="D270:S270" si="174">D241/37.5/52</f>
        <v>0</v>
      </c>
      <c r="E270" s="351">
        <f t="shared" si="174"/>
        <v>0</v>
      </c>
      <c r="F270" s="351">
        <f t="shared" si="174"/>
        <v>0</v>
      </c>
      <c r="G270" s="351">
        <f t="shared" si="174"/>
        <v>0</v>
      </c>
      <c r="H270" s="351">
        <f t="shared" si="174"/>
        <v>0</v>
      </c>
      <c r="I270" s="351">
        <f t="shared" si="174"/>
        <v>0</v>
      </c>
      <c r="J270" s="351">
        <f t="shared" si="174"/>
        <v>0</v>
      </c>
      <c r="K270" s="351">
        <f t="shared" si="174"/>
        <v>0</v>
      </c>
      <c r="L270" s="351">
        <f t="shared" si="174"/>
        <v>0</v>
      </c>
      <c r="M270" s="351">
        <f t="shared" si="174"/>
        <v>0</v>
      </c>
      <c r="N270" s="351">
        <f t="shared" si="174"/>
        <v>0</v>
      </c>
      <c r="O270" s="351">
        <f t="shared" si="174"/>
        <v>0</v>
      </c>
      <c r="P270" s="351">
        <f t="shared" si="174"/>
        <v>0</v>
      </c>
      <c r="Q270" s="351">
        <f t="shared" si="174"/>
        <v>0</v>
      </c>
      <c r="R270" s="351">
        <f t="shared" si="174"/>
        <v>0</v>
      </c>
      <c r="S270" s="351">
        <f t="shared" si="174"/>
        <v>0</v>
      </c>
      <c r="T270" s="136"/>
      <c r="U270" s="350"/>
      <c r="V270" s="350"/>
      <c r="X270" s="350"/>
      <c r="AA270" s="147">
        <f t="shared" ref="AA270:AA275" si="175">SUM(D270:S270)</f>
        <v>0</v>
      </c>
      <c r="AB270" s="163" t="e">
        <f t="shared" si="159"/>
        <v>#DIV/0!</v>
      </c>
      <c r="AC270" s="164" t="e">
        <f t="shared" si="160"/>
        <v>#DIV/0!</v>
      </c>
      <c r="AD270" s="164" t="e">
        <f t="shared" si="161"/>
        <v>#DIV/0!</v>
      </c>
      <c r="AE270" s="164"/>
      <c r="AF270" s="144"/>
      <c r="AG270" s="144"/>
      <c r="AH270" s="144"/>
      <c r="AI270" s="144"/>
    </row>
    <row r="271" spans="2:35" x14ac:dyDescent="0.3">
      <c r="B271" s="215">
        <f>B$33</f>
        <v>15</v>
      </c>
      <c r="C271" s="198" t="str">
        <f t="shared" si="156"/>
        <v/>
      </c>
      <c r="D271" s="351">
        <f t="shared" ref="D271:S271" si="176">D242/37.5/52</f>
        <v>0</v>
      </c>
      <c r="E271" s="351">
        <f t="shared" si="176"/>
        <v>0</v>
      </c>
      <c r="F271" s="351">
        <f t="shared" si="176"/>
        <v>0</v>
      </c>
      <c r="G271" s="351">
        <f t="shared" si="176"/>
        <v>0</v>
      </c>
      <c r="H271" s="351">
        <f t="shared" si="176"/>
        <v>0</v>
      </c>
      <c r="I271" s="351">
        <f t="shared" si="176"/>
        <v>0</v>
      </c>
      <c r="J271" s="351">
        <f t="shared" si="176"/>
        <v>0</v>
      </c>
      <c r="K271" s="351">
        <f t="shared" si="176"/>
        <v>0</v>
      </c>
      <c r="L271" s="351">
        <f t="shared" si="176"/>
        <v>0</v>
      </c>
      <c r="M271" s="351">
        <f t="shared" si="176"/>
        <v>0</v>
      </c>
      <c r="N271" s="351">
        <f t="shared" si="176"/>
        <v>0</v>
      </c>
      <c r="O271" s="351">
        <f t="shared" si="176"/>
        <v>0</v>
      </c>
      <c r="P271" s="351">
        <f t="shared" si="176"/>
        <v>0</v>
      </c>
      <c r="Q271" s="351">
        <f t="shared" si="176"/>
        <v>0</v>
      </c>
      <c r="R271" s="351">
        <f t="shared" si="176"/>
        <v>0</v>
      </c>
      <c r="S271" s="351">
        <f t="shared" si="176"/>
        <v>0</v>
      </c>
      <c r="T271" s="136"/>
      <c r="U271" s="350"/>
      <c r="V271" s="350"/>
      <c r="X271" s="350"/>
      <c r="AA271" s="147">
        <f t="shared" si="175"/>
        <v>0</v>
      </c>
      <c r="AB271" s="163" t="e">
        <f t="shared" si="159"/>
        <v>#DIV/0!</v>
      </c>
      <c r="AC271" s="164" t="e">
        <f t="shared" si="160"/>
        <v>#DIV/0!</v>
      </c>
      <c r="AD271" s="164" t="e">
        <f t="shared" si="161"/>
        <v>#DIV/0!</v>
      </c>
      <c r="AE271" s="164"/>
      <c r="AF271" s="144"/>
      <c r="AG271" s="144"/>
      <c r="AH271" s="144"/>
      <c r="AI271" s="144"/>
    </row>
    <row r="272" spans="2:35" x14ac:dyDescent="0.3">
      <c r="B272" s="215">
        <f>B$34</f>
        <v>16</v>
      </c>
      <c r="C272" s="198" t="str">
        <f t="shared" si="156"/>
        <v/>
      </c>
      <c r="D272" s="351">
        <f t="shared" ref="D272:S272" si="177">D243/37.5/52</f>
        <v>0</v>
      </c>
      <c r="E272" s="351">
        <f t="shared" si="177"/>
        <v>0</v>
      </c>
      <c r="F272" s="351">
        <f t="shared" si="177"/>
        <v>0</v>
      </c>
      <c r="G272" s="351">
        <f t="shared" si="177"/>
        <v>0</v>
      </c>
      <c r="H272" s="351">
        <f t="shared" si="177"/>
        <v>0</v>
      </c>
      <c r="I272" s="351">
        <f t="shared" si="177"/>
        <v>0</v>
      </c>
      <c r="J272" s="351">
        <f t="shared" si="177"/>
        <v>0</v>
      </c>
      <c r="K272" s="351">
        <f t="shared" si="177"/>
        <v>0</v>
      </c>
      <c r="L272" s="351">
        <f t="shared" si="177"/>
        <v>0</v>
      </c>
      <c r="M272" s="351">
        <f t="shared" si="177"/>
        <v>0</v>
      </c>
      <c r="N272" s="351">
        <f t="shared" si="177"/>
        <v>0</v>
      </c>
      <c r="O272" s="351">
        <f t="shared" si="177"/>
        <v>0</v>
      </c>
      <c r="P272" s="351">
        <f t="shared" si="177"/>
        <v>0</v>
      </c>
      <c r="Q272" s="351">
        <f t="shared" si="177"/>
        <v>0</v>
      </c>
      <c r="R272" s="351">
        <f t="shared" si="177"/>
        <v>0</v>
      </c>
      <c r="S272" s="351">
        <f t="shared" si="177"/>
        <v>0</v>
      </c>
      <c r="T272" s="136"/>
      <c r="U272" s="350"/>
      <c r="V272" s="350"/>
      <c r="X272" s="350"/>
      <c r="AA272" s="147">
        <f t="shared" si="175"/>
        <v>0</v>
      </c>
      <c r="AB272" s="163" t="e">
        <f t="shared" si="159"/>
        <v>#DIV/0!</v>
      </c>
      <c r="AC272" s="164" t="e">
        <f t="shared" si="160"/>
        <v>#DIV/0!</v>
      </c>
      <c r="AD272" s="164" t="e">
        <f t="shared" si="161"/>
        <v>#DIV/0!</v>
      </c>
      <c r="AE272" s="164"/>
      <c r="AF272" s="144"/>
      <c r="AG272" s="144"/>
      <c r="AH272" s="144"/>
      <c r="AI272" s="144"/>
    </row>
    <row r="273" spans="1:35" x14ac:dyDescent="0.3">
      <c r="B273" s="215">
        <f>B$35</f>
        <v>17</v>
      </c>
      <c r="C273" s="198" t="str">
        <f t="shared" si="156"/>
        <v/>
      </c>
      <c r="D273" s="351">
        <f t="shared" ref="D273:S273" si="178">D244/37.5/52</f>
        <v>0</v>
      </c>
      <c r="E273" s="351">
        <f t="shared" si="178"/>
        <v>0</v>
      </c>
      <c r="F273" s="351">
        <f t="shared" si="178"/>
        <v>0</v>
      </c>
      <c r="G273" s="351">
        <f t="shared" si="178"/>
        <v>0</v>
      </c>
      <c r="H273" s="351">
        <f t="shared" si="178"/>
        <v>0</v>
      </c>
      <c r="I273" s="351">
        <f t="shared" si="178"/>
        <v>0</v>
      </c>
      <c r="J273" s="351">
        <f t="shared" si="178"/>
        <v>0</v>
      </c>
      <c r="K273" s="351">
        <f t="shared" si="178"/>
        <v>0</v>
      </c>
      <c r="L273" s="351">
        <f t="shared" si="178"/>
        <v>0</v>
      </c>
      <c r="M273" s="351">
        <f t="shared" si="178"/>
        <v>0</v>
      </c>
      <c r="N273" s="351">
        <f t="shared" si="178"/>
        <v>0</v>
      </c>
      <c r="O273" s="351">
        <f t="shared" si="178"/>
        <v>0</v>
      </c>
      <c r="P273" s="351">
        <f t="shared" si="178"/>
        <v>0</v>
      </c>
      <c r="Q273" s="351">
        <f t="shared" si="178"/>
        <v>0</v>
      </c>
      <c r="R273" s="351">
        <f t="shared" si="178"/>
        <v>0</v>
      </c>
      <c r="S273" s="351">
        <f t="shared" si="178"/>
        <v>0</v>
      </c>
      <c r="T273" s="136"/>
      <c r="U273" s="350"/>
      <c r="V273" s="350"/>
      <c r="X273" s="350"/>
      <c r="AA273" s="147">
        <f t="shared" si="175"/>
        <v>0</v>
      </c>
      <c r="AB273" s="163" t="e">
        <f t="shared" si="159"/>
        <v>#DIV/0!</v>
      </c>
      <c r="AC273" s="164" t="e">
        <f t="shared" si="160"/>
        <v>#DIV/0!</v>
      </c>
      <c r="AD273" s="164" t="e">
        <f t="shared" si="161"/>
        <v>#DIV/0!</v>
      </c>
      <c r="AE273" s="164"/>
      <c r="AF273" s="144"/>
      <c r="AG273" s="144"/>
      <c r="AH273" s="144"/>
      <c r="AI273" s="144"/>
    </row>
    <row r="274" spans="1:35" x14ac:dyDescent="0.3">
      <c r="B274" s="215">
        <f>B$36</f>
        <v>18</v>
      </c>
      <c r="C274" s="198">
        <f t="shared" si="156"/>
        <v>0</v>
      </c>
      <c r="D274" s="351">
        <f t="shared" ref="D274:S274" si="179">D245/37.5/52</f>
        <v>0</v>
      </c>
      <c r="E274" s="351">
        <f t="shared" si="179"/>
        <v>0</v>
      </c>
      <c r="F274" s="351">
        <f t="shared" si="179"/>
        <v>0</v>
      </c>
      <c r="G274" s="351">
        <f t="shared" si="179"/>
        <v>0</v>
      </c>
      <c r="H274" s="351">
        <f t="shared" si="179"/>
        <v>0</v>
      </c>
      <c r="I274" s="351">
        <f t="shared" si="179"/>
        <v>0</v>
      </c>
      <c r="J274" s="351">
        <f t="shared" si="179"/>
        <v>0</v>
      </c>
      <c r="K274" s="351">
        <f t="shared" si="179"/>
        <v>0</v>
      </c>
      <c r="L274" s="351">
        <f t="shared" si="179"/>
        <v>0</v>
      </c>
      <c r="M274" s="351">
        <f t="shared" si="179"/>
        <v>0</v>
      </c>
      <c r="N274" s="351">
        <f t="shared" si="179"/>
        <v>0</v>
      </c>
      <c r="O274" s="351">
        <f t="shared" si="179"/>
        <v>0</v>
      </c>
      <c r="P274" s="351">
        <f t="shared" si="179"/>
        <v>0</v>
      </c>
      <c r="Q274" s="351">
        <f t="shared" si="179"/>
        <v>0</v>
      </c>
      <c r="R274" s="351">
        <f t="shared" si="179"/>
        <v>0</v>
      </c>
      <c r="S274" s="351">
        <f t="shared" si="179"/>
        <v>0</v>
      </c>
      <c r="T274" s="136"/>
      <c r="U274" s="350"/>
      <c r="V274" s="350"/>
      <c r="X274" s="350"/>
      <c r="AA274" s="147">
        <f t="shared" si="175"/>
        <v>0</v>
      </c>
      <c r="AB274" s="163" t="e">
        <f t="shared" si="159"/>
        <v>#DIV/0!</v>
      </c>
      <c r="AC274" s="164" t="e">
        <f t="shared" si="160"/>
        <v>#DIV/0!</v>
      </c>
      <c r="AD274" s="164" t="e">
        <f t="shared" si="161"/>
        <v>#DIV/0!</v>
      </c>
      <c r="AE274" s="164"/>
      <c r="AF274" s="144"/>
      <c r="AG274" s="144"/>
      <c r="AH274" s="144"/>
      <c r="AI274" s="144"/>
    </row>
    <row r="275" spans="1:35" x14ac:dyDescent="0.3">
      <c r="B275" s="215">
        <f>B$37</f>
        <v>19</v>
      </c>
      <c r="C275" s="198">
        <f t="shared" si="156"/>
        <v>0</v>
      </c>
      <c r="D275" s="351">
        <f t="shared" ref="D275:S275" si="180">D246/37.5/52</f>
        <v>0</v>
      </c>
      <c r="E275" s="351">
        <f t="shared" si="180"/>
        <v>0</v>
      </c>
      <c r="F275" s="351">
        <f t="shared" si="180"/>
        <v>0</v>
      </c>
      <c r="G275" s="351">
        <f t="shared" si="180"/>
        <v>0</v>
      </c>
      <c r="H275" s="351">
        <f t="shared" si="180"/>
        <v>0</v>
      </c>
      <c r="I275" s="351">
        <f t="shared" si="180"/>
        <v>0</v>
      </c>
      <c r="J275" s="351">
        <f t="shared" si="180"/>
        <v>0</v>
      </c>
      <c r="K275" s="351">
        <f t="shared" si="180"/>
        <v>0</v>
      </c>
      <c r="L275" s="351">
        <f t="shared" si="180"/>
        <v>0</v>
      </c>
      <c r="M275" s="351">
        <f t="shared" si="180"/>
        <v>0</v>
      </c>
      <c r="N275" s="351">
        <f t="shared" si="180"/>
        <v>0</v>
      </c>
      <c r="O275" s="351">
        <f t="shared" si="180"/>
        <v>0</v>
      </c>
      <c r="P275" s="351">
        <f t="shared" si="180"/>
        <v>0</v>
      </c>
      <c r="Q275" s="351">
        <f t="shared" si="180"/>
        <v>0</v>
      </c>
      <c r="R275" s="351">
        <f t="shared" si="180"/>
        <v>0</v>
      </c>
      <c r="S275" s="351">
        <f t="shared" si="180"/>
        <v>0</v>
      </c>
      <c r="T275" s="136"/>
      <c r="U275" s="350"/>
      <c r="V275" s="350"/>
      <c r="X275" s="350"/>
      <c r="AA275" s="147">
        <f t="shared" si="175"/>
        <v>0</v>
      </c>
      <c r="AB275" s="163" t="e">
        <f t="shared" si="159"/>
        <v>#DIV/0!</v>
      </c>
      <c r="AC275" s="164" t="e">
        <f t="shared" si="160"/>
        <v>#DIV/0!</v>
      </c>
      <c r="AD275" s="164" t="e">
        <f t="shared" si="161"/>
        <v>#DIV/0!</v>
      </c>
      <c r="AE275" s="164"/>
      <c r="AF275" s="144"/>
      <c r="AG275" s="144"/>
      <c r="AH275" s="144"/>
      <c r="AI275" s="144"/>
    </row>
    <row r="276" spans="1:35" x14ac:dyDescent="0.3">
      <c r="B276" s="215">
        <f>B$38</f>
        <v>20</v>
      </c>
      <c r="C276" s="198">
        <f t="shared" ref="C276" si="181">C91</f>
        <v>0</v>
      </c>
      <c r="D276" s="351">
        <f t="shared" ref="D276:S276" si="182">D247/37.5/52</f>
        <v>0</v>
      </c>
      <c r="E276" s="351">
        <f t="shared" si="182"/>
        <v>0</v>
      </c>
      <c r="F276" s="351">
        <f t="shared" si="182"/>
        <v>0</v>
      </c>
      <c r="G276" s="351">
        <f t="shared" si="182"/>
        <v>0</v>
      </c>
      <c r="H276" s="351">
        <f t="shared" si="182"/>
        <v>0</v>
      </c>
      <c r="I276" s="351">
        <f t="shared" si="182"/>
        <v>0</v>
      </c>
      <c r="J276" s="351">
        <f t="shared" si="182"/>
        <v>0</v>
      </c>
      <c r="K276" s="351">
        <f t="shared" si="182"/>
        <v>0</v>
      </c>
      <c r="L276" s="351">
        <f t="shared" si="182"/>
        <v>0</v>
      </c>
      <c r="M276" s="351">
        <f t="shared" si="182"/>
        <v>0</v>
      </c>
      <c r="N276" s="351">
        <f t="shared" si="182"/>
        <v>0</v>
      </c>
      <c r="O276" s="351">
        <f t="shared" si="182"/>
        <v>0</v>
      </c>
      <c r="P276" s="351">
        <f t="shared" si="182"/>
        <v>0</v>
      </c>
      <c r="Q276" s="351">
        <f t="shared" si="182"/>
        <v>0</v>
      </c>
      <c r="R276" s="351">
        <f t="shared" si="182"/>
        <v>0</v>
      </c>
      <c r="S276" s="351">
        <f t="shared" si="182"/>
        <v>0</v>
      </c>
      <c r="T276" s="136"/>
      <c r="U276" s="350"/>
      <c r="V276" s="350"/>
      <c r="X276" s="350"/>
      <c r="AA276" s="147">
        <f t="shared" ref="AA276" si="183">SUM(D276:S276)</f>
        <v>0</v>
      </c>
      <c r="AB276" s="163" t="e">
        <f>AA276/$U61</f>
        <v>#DIV/0!</v>
      </c>
      <c r="AC276" s="164" t="e">
        <f t="shared" si="160"/>
        <v>#DIV/0!</v>
      </c>
      <c r="AD276" s="164" t="e">
        <f t="shared" si="161"/>
        <v>#DIV/0!</v>
      </c>
      <c r="AE276" s="164"/>
      <c r="AF276" s="144"/>
      <c r="AG276" s="144"/>
      <c r="AH276" s="144"/>
      <c r="AI276" s="144"/>
    </row>
    <row r="277" spans="1:35" x14ac:dyDescent="0.3">
      <c r="B277" s="215" t="s">
        <v>130</v>
      </c>
      <c r="C277" s="199">
        <f t="shared" ref="C277" si="184">SUM(C257:C276)</f>
        <v>0</v>
      </c>
      <c r="D277" s="351" t="e">
        <f t="shared" ref="D277:S277" si="185">D248/37.5/52</f>
        <v>#DIV/0!</v>
      </c>
      <c r="E277" s="351" t="e">
        <f t="shared" si="185"/>
        <v>#DIV/0!</v>
      </c>
      <c r="F277" s="351" t="e">
        <f t="shared" si="185"/>
        <v>#DIV/0!</v>
      </c>
      <c r="G277" s="351" t="e">
        <f t="shared" si="185"/>
        <v>#DIV/0!</v>
      </c>
      <c r="H277" s="351" t="e">
        <f t="shared" si="185"/>
        <v>#DIV/0!</v>
      </c>
      <c r="I277" s="351" t="e">
        <f t="shared" si="185"/>
        <v>#DIV/0!</v>
      </c>
      <c r="J277" s="351" t="e">
        <f t="shared" si="185"/>
        <v>#DIV/0!</v>
      </c>
      <c r="K277" s="351" t="e">
        <f t="shared" si="185"/>
        <v>#DIV/0!</v>
      </c>
      <c r="L277" s="351" t="e">
        <f t="shared" si="185"/>
        <v>#DIV/0!</v>
      </c>
      <c r="M277" s="351" t="e">
        <f t="shared" si="185"/>
        <v>#DIV/0!</v>
      </c>
      <c r="N277" s="351" t="e">
        <f t="shared" si="185"/>
        <v>#DIV/0!</v>
      </c>
      <c r="O277" s="351" t="e">
        <f t="shared" si="185"/>
        <v>#DIV/0!</v>
      </c>
      <c r="P277" s="351" t="e">
        <f t="shared" si="185"/>
        <v>#DIV/0!</v>
      </c>
      <c r="Q277" s="351" t="e">
        <f t="shared" si="185"/>
        <v>#DIV/0!</v>
      </c>
      <c r="R277" s="351" t="e">
        <f t="shared" si="185"/>
        <v>#DIV/0!</v>
      </c>
      <c r="S277" s="351" t="e">
        <f t="shared" si="185"/>
        <v>#DIV/0!</v>
      </c>
      <c r="T277" s="137"/>
      <c r="U277" s="350"/>
      <c r="V277" s="316"/>
      <c r="X277" s="350"/>
      <c r="AA277" s="149"/>
      <c r="AB277" s="163"/>
      <c r="AC277" s="164"/>
      <c r="AD277" s="165" t="e">
        <f>SUM(AD257:AD276)</f>
        <v>#DIV/0!</v>
      </c>
      <c r="AE277" s="164"/>
      <c r="AF277" s="144"/>
      <c r="AG277" s="144"/>
      <c r="AH277" s="144"/>
      <c r="AI277" s="144"/>
    </row>
    <row r="278" spans="1:35" x14ac:dyDescent="0.3">
      <c r="B278" s="221"/>
      <c r="C278" s="222"/>
      <c r="D278" s="223"/>
      <c r="E278" s="223"/>
      <c r="F278" s="223"/>
      <c r="G278" s="223"/>
      <c r="H278" s="223"/>
      <c r="I278" s="223"/>
      <c r="J278" s="223"/>
      <c r="K278" s="223"/>
      <c r="L278" s="223"/>
      <c r="M278" s="223"/>
      <c r="N278" s="223"/>
      <c r="O278" s="223"/>
      <c r="P278" s="223"/>
      <c r="Q278" s="223"/>
      <c r="R278" s="223"/>
      <c r="S278" s="223"/>
      <c r="T278" s="128"/>
      <c r="U278" s="350"/>
      <c r="V278" s="317"/>
      <c r="X278" s="350"/>
      <c r="AA278" s="148"/>
      <c r="AB278" s="144"/>
      <c r="AC278" s="144"/>
      <c r="AD278" s="144"/>
      <c r="AE278" s="144"/>
      <c r="AF278" s="144"/>
      <c r="AG278" s="144"/>
      <c r="AH278" s="144"/>
      <c r="AI278" s="144"/>
    </row>
    <row r="279" spans="1:35" x14ac:dyDescent="0.3">
      <c r="B279" s="224" t="s">
        <v>156</v>
      </c>
      <c r="C279" s="225"/>
      <c r="D279" s="226" t="e">
        <f>IF(D277=0,0,D277/'Staffing Variables'!D$59)</f>
        <v>#DIV/0!</v>
      </c>
      <c r="E279" s="226" t="e">
        <f>IF(E277=0,0,E277/'Staffing Variables'!E$59)</f>
        <v>#DIV/0!</v>
      </c>
      <c r="F279" s="226" t="e">
        <f>IF(F277=0,0,F277/'Staffing Variables'!F$59)</f>
        <v>#DIV/0!</v>
      </c>
      <c r="G279" s="226" t="e">
        <f>IF(G277=0,0,G277/'Staffing Variables'!G$59)</f>
        <v>#DIV/0!</v>
      </c>
      <c r="H279" s="226" t="e">
        <f>IF(H277=0,0,H277/'Staffing Variables'!H$59)</f>
        <v>#DIV/0!</v>
      </c>
      <c r="I279" s="226" t="e">
        <f>IF(I277=0,0,I277/'Staffing Variables'!I$59)</f>
        <v>#DIV/0!</v>
      </c>
      <c r="J279" s="226" t="e">
        <f>IF(J277=0,0,J277/'Staffing Variables'!J$59)</f>
        <v>#DIV/0!</v>
      </c>
      <c r="K279" s="226" t="e">
        <f>IF(K277=0,0,K277/'Staffing Variables'!K$59)</f>
        <v>#DIV/0!</v>
      </c>
      <c r="L279" s="226" t="e">
        <f>IF(L277=0,0,L277/'Staffing Variables'!L$59)</f>
        <v>#DIV/0!</v>
      </c>
      <c r="M279" s="226" t="e">
        <f>IF(M277=0,0,M277/'Staffing Variables'!M$59)</f>
        <v>#DIV/0!</v>
      </c>
      <c r="N279" s="226" t="e">
        <f>IF(N277=0,0,N277/'Staffing Variables'!N$59)</f>
        <v>#DIV/0!</v>
      </c>
      <c r="O279" s="226" t="e">
        <f>IF(O277=0,0,O277/'Staffing Variables'!O$59)</f>
        <v>#DIV/0!</v>
      </c>
      <c r="P279" s="226" t="e">
        <f>IF(P277=0,0,P277/'Staffing Variables'!P$59)</f>
        <v>#DIV/0!</v>
      </c>
      <c r="Q279" s="226" t="e">
        <f>IF(Q277=0,0,Q277/'Staffing Variables'!Q$59)</f>
        <v>#DIV/0!</v>
      </c>
      <c r="R279" s="226" t="e">
        <f>IF(R277=0,0,R277/'Staffing Variables'!R$59)</f>
        <v>#DIV/0!</v>
      </c>
      <c r="S279" s="226" t="e">
        <f>IF(S277=0,0,S277/'Staffing Variables'!S$59)</f>
        <v>#DIV/0!</v>
      </c>
      <c r="T279" s="138"/>
      <c r="U279" s="350"/>
      <c r="V279" s="317"/>
      <c r="X279" s="350"/>
      <c r="AA279" s="148"/>
      <c r="AB279" s="144"/>
      <c r="AC279" s="144"/>
      <c r="AD279" s="144"/>
      <c r="AE279" s="144"/>
      <c r="AF279" s="144"/>
      <c r="AG279" s="144"/>
      <c r="AH279" s="144"/>
      <c r="AI279" s="144"/>
    </row>
    <row r="280" spans="1:35" x14ac:dyDescent="0.3">
      <c r="B280" s="224" t="s">
        <v>4</v>
      </c>
      <c r="C280" s="225"/>
      <c r="D280" s="226" t="e">
        <f t="shared" ref="D280:E280" si="186">D279/$AC$226</f>
        <v>#DIV/0!</v>
      </c>
      <c r="E280" s="226" t="e">
        <f t="shared" si="186"/>
        <v>#DIV/0!</v>
      </c>
      <c r="F280" s="226" t="e">
        <f t="shared" ref="F280:S280" si="187">F279/$AC$226</f>
        <v>#DIV/0!</v>
      </c>
      <c r="G280" s="226" t="e">
        <f t="shared" si="187"/>
        <v>#DIV/0!</v>
      </c>
      <c r="H280" s="226" t="e">
        <f t="shared" si="187"/>
        <v>#DIV/0!</v>
      </c>
      <c r="I280" s="226" t="e">
        <f t="shared" si="187"/>
        <v>#DIV/0!</v>
      </c>
      <c r="J280" s="226" t="e">
        <f t="shared" si="187"/>
        <v>#DIV/0!</v>
      </c>
      <c r="K280" s="226" t="e">
        <f t="shared" si="187"/>
        <v>#DIV/0!</v>
      </c>
      <c r="L280" s="226" t="e">
        <f t="shared" si="187"/>
        <v>#DIV/0!</v>
      </c>
      <c r="M280" s="226" t="e">
        <f t="shared" si="187"/>
        <v>#DIV/0!</v>
      </c>
      <c r="N280" s="226" t="e">
        <f t="shared" si="187"/>
        <v>#DIV/0!</v>
      </c>
      <c r="O280" s="226" t="e">
        <f t="shared" si="187"/>
        <v>#DIV/0!</v>
      </c>
      <c r="P280" s="226" t="e">
        <f t="shared" si="187"/>
        <v>#DIV/0!</v>
      </c>
      <c r="Q280" s="226" t="e">
        <f t="shared" si="187"/>
        <v>#DIV/0!</v>
      </c>
      <c r="R280" s="226" t="e">
        <f t="shared" si="187"/>
        <v>#DIV/0!</v>
      </c>
      <c r="S280" s="226" t="e">
        <f t="shared" si="187"/>
        <v>#DIV/0!</v>
      </c>
      <c r="T280" s="138"/>
      <c r="U280" s="350"/>
      <c r="V280" s="317"/>
      <c r="X280" s="350"/>
      <c r="AA280" s="148"/>
      <c r="AB280" s="144"/>
      <c r="AC280" s="144"/>
      <c r="AD280" s="144"/>
      <c r="AE280" s="144"/>
      <c r="AF280" s="144"/>
      <c r="AG280" s="144"/>
      <c r="AH280" s="144"/>
      <c r="AI280" s="144"/>
    </row>
    <row r="281" spans="1:35" x14ac:dyDescent="0.3">
      <c r="B281" s="224" t="s">
        <v>247</v>
      </c>
      <c r="C281" s="225"/>
      <c r="D281" s="227" t="e">
        <f t="shared" ref="D281:S281" si="188">D280/37.5/52</f>
        <v>#DIV/0!</v>
      </c>
      <c r="E281" s="227" t="e">
        <f t="shared" si="188"/>
        <v>#DIV/0!</v>
      </c>
      <c r="F281" s="227" t="e">
        <f t="shared" si="188"/>
        <v>#DIV/0!</v>
      </c>
      <c r="G281" s="227" t="e">
        <f t="shared" si="188"/>
        <v>#DIV/0!</v>
      </c>
      <c r="H281" s="227" t="e">
        <f t="shared" si="188"/>
        <v>#DIV/0!</v>
      </c>
      <c r="I281" s="227" t="e">
        <f t="shared" si="188"/>
        <v>#DIV/0!</v>
      </c>
      <c r="J281" s="227" t="e">
        <f t="shared" si="188"/>
        <v>#DIV/0!</v>
      </c>
      <c r="K281" s="227" t="e">
        <f t="shared" si="188"/>
        <v>#DIV/0!</v>
      </c>
      <c r="L281" s="227" t="e">
        <f t="shared" si="188"/>
        <v>#DIV/0!</v>
      </c>
      <c r="M281" s="227" t="e">
        <f t="shared" si="188"/>
        <v>#DIV/0!</v>
      </c>
      <c r="N281" s="227" t="e">
        <f t="shared" si="188"/>
        <v>#DIV/0!</v>
      </c>
      <c r="O281" s="227" t="e">
        <f t="shared" si="188"/>
        <v>#DIV/0!</v>
      </c>
      <c r="P281" s="227" t="e">
        <f t="shared" si="188"/>
        <v>#DIV/0!</v>
      </c>
      <c r="Q281" s="227" t="e">
        <f t="shared" si="188"/>
        <v>#DIV/0!</v>
      </c>
      <c r="R281" s="227" t="e">
        <f t="shared" si="188"/>
        <v>#DIV/0!</v>
      </c>
      <c r="S281" s="227" t="e">
        <f t="shared" si="188"/>
        <v>#DIV/0!</v>
      </c>
      <c r="T281" s="139"/>
      <c r="U281" s="350"/>
      <c r="V281" s="317"/>
      <c r="X281" s="350"/>
      <c r="AA281" s="148"/>
      <c r="AB281" s="144"/>
      <c r="AC281" s="144"/>
      <c r="AD281" s="144"/>
      <c r="AE281" s="144"/>
      <c r="AF281" s="144"/>
      <c r="AG281" s="144"/>
      <c r="AH281" s="144"/>
      <c r="AI281" s="144"/>
    </row>
    <row r="282" spans="1:35" ht="15.6" x14ac:dyDescent="0.3">
      <c r="B282" s="228"/>
      <c r="C282" s="223"/>
      <c r="D282" s="223"/>
      <c r="E282" s="223"/>
      <c r="F282" s="223"/>
      <c r="G282" s="223"/>
      <c r="H282" s="223"/>
      <c r="I282" s="223"/>
      <c r="J282" s="223"/>
      <c r="K282" s="223"/>
      <c r="L282" s="223"/>
      <c r="M282" s="223"/>
      <c r="N282" s="223"/>
      <c r="O282" s="223"/>
      <c r="P282" s="223"/>
      <c r="Q282" s="223"/>
      <c r="R282" s="223"/>
      <c r="S282" s="229" t="e">
        <f>SUM(D281:S281)</f>
        <v>#DIV/0!</v>
      </c>
      <c r="T282" s="140"/>
      <c r="U282" s="350"/>
      <c r="V282" s="317"/>
      <c r="X282" s="350"/>
      <c r="AA282" s="148"/>
      <c r="AB282" s="144"/>
      <c r="AC282" s="144"/>
      <c r="AD282" s="144"/>
      <c r="AE282" s="144"/>
      <c r="AF282" s="144"/>
      <c r="AG282" s="144"/>
      <c r="AH282" s="144"/>
      <c r="AI282" s="144"/>
    </row>
    <row r="283" spans="1:35" x14ac:dyDescent="0.3">
      <c r="B283" s="350"/>
      <c r="C283" s="1"/>
      <c r="D283" s="1"/>
      <c r="E283" s="1"/>
      <c r="F283" s="1"/>
      <c r="G283" s="1"/>
      <c r="H283" s="1"/>
      <c r="I283" s="1"/>
      <c r="J283" s="1"/>
      <c r="K283" s="1"/>
      <c r="L283" s="1"/>
      <c r="M283" s="1"/>
      <c r="N283" s="1"/>
      <c r="O283" s="1"/>
      <c r="P283" s="1"/>
      <c r="Q283" s="1"/>
      <c r="R283" s="1"/>
      <c r="S283" s="1"/>
      <c r="T283" s="1"/>
      <c r="U283" s="350"/>
      <c r="V283" s="307"/>
      <c r="X283" s="350"/>
      <c r="AA283" s="1"/>
      <c r="AB283" s="1"/>
      <c r="AC283" s="1"/>
      <c r="AD283" s="1"/>
      <c r="AE283" s="1"/>
      <c r="AF283" s="1"/>
      <c r="AG283" s="1"/>
      <c r="AH283" s="1"/>
      <c r="AI283" s="1"/>
    </row>
    <row r="284" spans="1:35" ht="21" x14ac:dyDescent="0.3">
      <c r="A284" s="367">
        <f>MAX($A$43:A283)+1</f>
        <v>14</v>
      </c>
      <c r="B284" s="289" t="str">
        <f>_xlfn.CONCAT("Table ",A284)</f>
        <v>Table 14</v>
      </c>
      <c r="C284" s="510" t="s">
        <v>197</v>
      </c>
      <c r="D284" s="511"/>
      <c r="E284" s="511"/>
      <c r="F284" s="511"/>
      <c r="G284" s="511"/>
      <c r="H284" s="511"/>
      <c r="I284" s="511"/>
      <c r="J284" s="511"/>
      <c r="K284" s="511"/>
      <c r="L284" s="511"/>
      <c r="M284" s="511"/>
      <c r="N284" s="511"/>
      <c r="O284" s="511"/>
      <c r="P284" s="511"/>
      <c r="Q284" s="511"/>
      <c r="R284" s="511"/>
      <c r="S284" s="512"/>
    </row>
    <row r="285" spans="1:35" ht="27.6" x14ac:dyDescent="0.3">
      <c r="B285" s="207" t="s">
        <v>162</v>
      </c>
      <c r="C285" s="220" t="s">
        <v>163</v>
      </c>
      <c r="D285" s="207" t="str">
        <f>'Time by staff type'!E$3</f>
        <v>staff type 1</v>
      </c>
      <c r="E285" s="207" t="str">
        <f>'Time by staff type'!F$3</f>
        <v>staff type 2</v>
      </c>
      <c r="F285" s="207" t="str">
        <f>'Time by staff type'!G$3</f>
        <v>staff type 3</v>
      </c>
      <c r="G285" s="207" t="str">
        <f>'Time by staff type'!H$3</f>
        <v>staff type 4</v>
      </c>
      <c r="H285" s="207" t="str">
        <f>'Time by staff type'!I$3</f>
        <v>staff type 5</v>
      </c>
      <c r="I285" s="207" t="str">
        <f>'Time by staff type'!J$3</f>
        <v>staff type 6</v>
      </c>
      <c r="J285" s="207" t="str">
        <f>'Time by staff type'!K$3</f>
        <v>staff type 7</v>
      </c>
      <c r="K285" s="207" t="str">
        <f>'Time by staff type'!L$3</f>
        <v>staff type 8</v>
      </c>
      <c r="L285" s="207" t="str">
        <f>'Time by staff type'!M$3</f>
        <v>staff type 9</v>
      </c>
      <c r="M285" s="207" t="str">
        <f>'Time by staff type'!N$3</f>
        <v>staff type 10</v>
      </c>
      <c r="N285" s="207" t="str">
        <f>'Time by staff type'!O$3</f>
        <v>staff type 11</v>
      </c>
      <c r="O285" s="207" t="str">
        <f>'Time by staff type'!P$3</f>
        <v>staff type 12</v>
      </c>
      <c r="P285" s="207" t="str">
        <f>'Time by staff type'!Q$3</f>
        <v>staff type 13</v>
      </c>
      <c r="Q285" s="207" t="str">
        <f>'Time by staff type'!R$3</f>
        <v>staff type 14</v>
      </c>
      <c r="R285" s="207" t="str">
        <f>'Time by staff type'!S$3</f>
        <v>staff type 15</v>
      </c>
      <c r="S285" s="207" t="str">
        <f>'Time by staff type'!T$3</f>
        <v>staff type 16</v>
      </c>
    </row>
    <row r="286" spans="1:35" x14ac:dyDescent="0.3">
      <c r="B286" s="215" t="str">
        <f>B$19</f>
        <v>Module 1</v>
      </c>
      <c r="C286" s="198">
        <f t="shared" ref="C286:C305" si="189">C19</f>
        <v>0</v>
      </c>
      <c r="D286" s="198">
        <f>IFERROR(D228/'Staffing Variables'!D$59,0)</f>
        <v>0</v>
      </c>
      <c r="E286" s="198">
        <f>IFERROR(E228/'Staffing Variables'!E$59,0)</f>
        <v>0</v>
      </c>
      <c r="F286" s="198">
        <f>IFERROR(F228/'Staffing Variables'!F$59,0)</f>
        <v>0</v>
      </c>
      <c r="G286" s="198">
        <f>IFERROR(G228/'Staffing Variables'!G$59,0)</f>
        <v>0</v>
      </c>
      <c r="H286" s="198">
        <f>IFERROR(H228/'Staffing Variables'!H$59,0)</f>
        <v>0</v>
      </c>
      <c r="I286" s="198">
        <f>IFERROR(I228/'Staffing Variables'!I$59,0)</f>
        <v>0</v>
      </c>
      <c r="J286" s="198">
        <f>IFERROR(J228/'Staffing Variables'!J$59,0)</f>
        <v>0</v>
      </c>
      <c r="K286" s="198">
        <f>IFERROR(K228/'Staffing Variables'!K$59,0)</f>
        <v>0</v>
      </c>
      <c r="L286" s="198">
        <f>IFERROR(L228/'Staffing Variables'!L$59,0)</f>
        <v>0</v>
      </c>
      <c r="M286" s="198">
        <f>IFERROR(M228/'Staffing Variables'!M$59,0)</f>
        <v>0</v>
      </c>
      <c r="N286" s="198">
        <f>IFERROR(N228/'Staffing Variables'!N$59,0)</f>
        <v>0</v>
      </c>
      <c r="O286" s="198">
        <f>IFERROR(O228/'Staffing Variables'!O$59,0)</f>
        <v>0</v>
      </c>
      <c r="P286" s="198">
        <f>IFERROR(P228/'Staffing Variables'!P$59,0)</f>
        <v>0</v>
      </c>
      <c r="Q286" s="198">
        <f>IFERROR(Q228/'Staffing Variables'!Q$59,0)</f>
        <v>0</v>
      </c>
      <c r="R286" s="198">
        <f>IFERROR(R228/'Staffing Variables'!R$59,0)</f>
        <v>0</v>
      </c>
      <c r="S286" s="198">
        <f>IFERROR(S228/'Staffing Variables'!S$59,0)</f>
        <v>0</v>
      </c>
    </row>
    <row r="287" spans="1:35" x14ac:dyDescent="0.3">
      <c r="B287" s="215">
        <f>B$20</f>
        <v>2</v>
      </c>
      <c r="C287" s="198" t="str">
        <f t="shared" si="189"/>
        <v/>
      </c>
      <c r="D287" s="198">
        <f>IFERROR(D229/'Staffing Variables'!D$59,0)</f>
        <v>0</v>
      </c>
      <c r="E287" s="198">
        <f>IFERROR(E229/'Staffing Variables'!E$59,0)</f>
        <v>0</v>
      </c>
      <c r="F287" s="198">
        <f>IFERROR(F229/'Staffing Variables'!F$59,0)</f>
        <v>0</v>
      </c>
      <c r="G287" s="198">
        <f>IFERROR(G229/'Staffing Variables'!G$59,0)</f>
        <v>0</v>
      </c>
      <c r="H287" s="198">
        <f>IFERROR(H229/'Staffing Variables'!H$59,0)</f>
        <v>0</v>
      </c>
      <c r="I287" s="198">
        <f>IFERROR(I229/'Staffing Variables'!I$59,0)</f>
        <v>0</v>
      </c>
      <c r="J287" s="198">
        <f>IFERROR(J229/'Staffing Variables'!J$59,0)</f>
        <v>0</v>
      </c>
      <c r="K287" s="198">
        <f>IFERROR(K229/'Staffing Variables'!K$59,0)</f>
        <v>0</v>
      </c>
      <c r="L287" s="198">
        <f>IFERROR(L229/'Staffing Variables'!L$59,0)</f>
        <v>0</v>
      </c>
      <c r="M287" s="198">
        <f>IFERROR(M229/'Staffing Variables'!M$59,0)</f>
        <v>0</v>
      </c>
      <c r="N287" s="198">
        <f>IFERROR(N229/'Staffing Variables'!N$59,0)</f>
        <v>0</v>
      </c>
      <c r="O287" s="198">
        <f>IFERROR(O229/'Staffing Variables'!O$59,0)</f>
        <v>0</v>
      </c>
      <c r="P287" s="198">
        <f>IFERROR(P229/'Staffing Variables'!P$59,0)</f>
        <v>0</v>
      </c>
      <c r="Q287" s="198">
        <f>IFERROR(Q229/'Staffing Variables'!Q$59,0)</f>
        <v>0</v>
      </c>
      <c r="R287" s="198">
        <f>IFERROR(R229/'Staffing Variables'!R$59,0)</f>
        <v>0</v>
      </c>
      <c r="S287" s="198">
        <f>IFERROR(S229/'Staffing Variables'!S$59,0)</f>
        <v>0</v>
      </c>
    </row>
    <row r="288" spans="1:35" x14ac:dyDescent="0.3">
      <c r="B288" s="215">
        <f>B$21</f>
        <v>3</v>
      </c>
      <c r="C288" s="198" t="str">
        <f t="shared" si="189"/>
        <v/>
      </c>
      <c r="D288" s="198">
        <f>IFERROR(D230/'Staffing Variables'!D$59,0)</f>
        <v>0</v>
      </c>
      <c r="E288" s="198">
        <f>IFERROR(E230/'Staffing Variables'!E$59,0)</f>
        <v>0</v>
      </c>
      <c r="F288" s="198">
        <f>IFERROR(F230/'Staffing Variables'!F$59,0)</f>
        <v>0</v>
      </c>
      <c r="G288" s="198">
        <f>IFERROR(G230/'Staffing Variables'!G$59,0)</f>
        <v>0</v>
      </c>
      <c r="H288" s="198">
        <f>IFERROR(H230/'Staffing Variables'!H$59,0)</f>
        <v>0</v>
      </c>
      <c r="I288" s="198">
        <f>IFERROR(I230/'Staffing Variables'!I$59,0)</f>
        <v>0</v>
      </c>
      <c r="J288" s="198">
        <f>IFERROR(J230/'Staffing Variables'!J$59,0)</f>
        <v>0</v>
      </c>
      <c r="K288" s="198">
        <f>IFERROR(K230/'Staffing Variables'!K$59,0)</f>
        <v>0</v>
      </c>
      <c r="L288" s="198">
        <f>IFERROR(L230/'Staffing Variables'!L$59,0)</f>
        <v>0</v>
      </c>
      <c r="M288" s="198">
        <f>IFERROR(M230/'Staffing Variables'!M$59,0)</f>
        <v>0</v>
      </c>
      <c r="N288" s="198">
        <f>IFERROR(N230/'Staffing Variables'!N$59,0)</f>
        <v>0</v>
      </c>
      <c r="O288" s="198">
        <f>IFERROR(O230/'Staffing Variables'!O$59,0)</f>
        <v>0</v>
      </c>
      <c r="P288" s="198">
        <f>IFERROR(P230/'Staffing Variables'!P$59,0)</f>
        <v>0</v>
      </c>
      <c r="Q288" s="198">
        <f>IFERROR(Q230/'Staffing Variables'!Q$59,0)</f>
        <v>0</v>
      </c>
      <c r="R288" s="198">
        <f>IFERROR(R230/'Staffing Variables'!R$59,0)</f>
        <v>0</v>
      </c>
      <c r="S288" s="198">
        <f>IFERROR(S230/'Staffing Variables'!S$59,0)</f>
        <v>0</v>
      </c>
    </row>
    <row r="289" spans="2:19" x14ac:dyDescent="0.3">
      <c r="B289" s="215">
        <f>B$22</f>
        <v>4</v>
      </c>
      <c r="C289" s="198" t="str">
        <f t="shared" si="189"/>
        <v/>
      </c>
      <c r="D289" s="198">
        <f>IFERROR(D231/'Staffing Variables'!D$59,0)</f>
        <v>0</v>
      </c>
      <c r="E289" s="198">
        <f>IFERROR(E231/'Staffing Variables'!E$59,0)</f>
        <v>0</v>
      </c>
      <c r="F289" s="198">
        <f>IFERROR(F231/'Staffing Variables'!F$59,0)</f>
        <v>0</v>
      </c>
      <c r="G289" s="198">
        <f>IFERROR(G231/'Staffing Variables'!G$59,0)</f>
        <v>0</v>
      </c>
      <c r="H289" s="198">
        <f>IFERROR(H231/'Staffing Variables'!H$59,0)</f>
        <v>0</v>
      </c>
      <c r="I289" s="198">
        <f>IFERROR(I231/'Staffing Variables'!I$59,0)</f>
        <v>0</v>
      </c>
      <c r="J289" s="198">
        <f>IFERROR(J231/'Staffing Variables'!J$59,0)</f>
        <v>0</v>
      </c>
      <c r="K289" s="198">
        <f>IFERROR(K231/'Staffing Variables'!K$59,0)</f>
        <v>0</v>
      </c>
      <c r="L289" s="198">
        <f>IFERROR(L231/'Staffing Variables'!L$59,0)</f>
        <v>0</v>
      </c>
      <c r="M289" s="198">
        <f>IFERROR(M231/'Staffing Variables'!M$59,0)</f>
        <v>0</v>
      </c>
      <c r="N289" s="198">
        <f>IFERROR(N231/'Staffing Variables'!N$59,0)</f>
        <v>0</v>
      </c>
      <c r="O289" s="198">
        <f>IFERROR(O231/'Staffing Variables'!O$59,0)</f>
        <v>0</v>
      </c>
      <c r="P289" s="198">
        <f>IFERROR(P231/'Staffing Variables'!P$59,0)</f>
        <v>0</v>
      </c>
      <c r="Q289" s="198">
        <f>IFERROR(Q231/'Staffing Variables'!Q$59,0)</f>
        <v>0</v>
      </c>
      <c r="R289" s="198">
        <f>IFERROR(R231/'Staffing Variables'!R$59,0)</f>
        <v>0</v>
      </c>
      <c r="S289" s="198">
        <f>IFERROR(S231/'Staffing Variables'!S$59,0)</f>
        <v>0</v>
      </c>
    </row>
    <row r="290" spans="2:19" x14ac:dyDescent="0.3">
      <c r="B290" s="215">
        <f>B$23</f>
        <v>5</v>
      </c>
      <c r="C290" s="198" t="str">
        <f t="shared" si="189"/>
        <v/>
      </c>
      <c r="D290" s="198">
        <f>IFERROR(D232/'Staffing Variables'!D$59,0)</f>
        <v>0</v>
      </c>
      <c r="E290" s="198">
        <f>IFERROR(E232/'Staffing Variables'!E$59,0)</f>
        <v>0</v>
      </c>
      <c r="F290" s="198">
        <f>IFERROR(F232/'Staffing Variables'!F$59,0)</f>
        <v>0</v>
      </c>
      <c r="G290" s="198">
        <f>IFERROR(G232/'Staffing Variables'!G$59,0)</f>
        <v>0</v>
      </c>
      <c r="H290" s="198">
        <f>IFERROR(H232/'Staffing Variables'!H$59,0)</f>
        <v>0</v>
      </c>
      <c r="I290" s="198">
        <f>IFERROR(I232/'Staffing Variables'!I$59,0)</f>
        <v>0</v>
      </c>
      <c r="J290" s="198">
        <f>IFERROR(J232/'Staffing Variables'!J$59,0)</f>
        <v>0</v>
      </c>
      <c r="K290" s="198">
        <f>IFERROR(K232/'Staffing Variables'!K$59,0)</f>
        <v>0</v>
      </c>
      <c r="L290" s="198">
        <f>IFERROR(L232/'Staffing Variables'!L$59,0)</f>
        <v>0</v>
      </c>
      <c r="M290" s="198">
        <f>IFERROR(M232/'Staffing Variables'!M$59,0)</f>
        <v>0</v>
      </c>
      <c r="N290" s="198">
        <f>IFERROR(N232/'Staffing Variables'!N$59,0)</f>
        <v>0</v>
      </c>
      <c r="O290" s="198">
        <f>IFERROR(O232/'Staffing Variables'!O$59,0)</f>
        <v>0</v>
      </c>
      <c r="P290" s="198">
        <f>IFERROR(P232/'Staffing Variables'!P$59,0)</f>
        <v>0</v>
      </c>
      <c r="Q290" s="198">
        <f>IFERROR(Q232/'Staffing Variables'!Q$59,0)</f>
        <v>0</v>
      </c>
      <c r="R290" s="198">
        <f>IFERROR(R232/'Staffing Variables'!R$59,0)</f>
        <v>0</v>
      </c>
      <c r="S290" s="198">
        <f>IFERROR(S232/'Staffing Variables'!S$59,0)</f>
        <v>0</v>
      </c>
    </row>
    <row r="291" spans="2:19" x14ac:dyDescent="0.3">
      <c r="B291" s="215">
        <f>B$24</f>
        <v>6</v>
      </c>
      <c r="C291" s="198" t="str">
        <f t="shared" si="189"/>
        <v/>
      </c>
      <c r="D291" s="198">
        <f>IFERROR(D233/'Staffing Variables'!D$59,0)</f>
        <v>0</v>
      </c>
      <c r="E291" s="198">
        <f>IFERROR(E233/'Staffing Variables'!E$59,0)</f>
        <v>0</v>
      </c>
      <c r="F291" s="198">
        <f>IFERROR(F233/'Staffing Variables'!F$59,0)</f>
        <v>0</v>
      </c>
      <c r="G291" s="198">
        <f>IFERROR(G233/'Staffing Variables'!G$59,0)</f>
        <v>0</v>
      </c>
      <c r="H291" s="198">
        <f>IFERROR(H233/'Staffing Variables'!H$59,0)</f>
        <v>0</v>
      </c>
      <c r="I291" s="198">
        <f>IFERROR(I233/'Staffing Variables'!I$59,0)</f>
        <v>0</v>
      </c>
      <c r="J291" s="198">
        <f>IFERROR(J233/'Staffing Variables'!J$59,0)</f>
        <v>0</v>
      </c>
      <c r="K291" s="198">
        <f>IFERROR(K233/'Staffing Variables'!K$59,0)</f>
        <v>0</v>
      </c>
      <c r="L291" s="198">
        <f>IFERROR(L233/'Staffing Variables'!L$59,0)</f>
        <v>0</v>
      </c>
      <c r="M291" s="198">
        <f>IFERROR(M233/'Staffing Variables'!M$59,0)</f>
        <v>0</v>
      </c>
      <c r="N291" s="198">
        <f>IFERROR(N233/'Staffing Variables'!N$59,0)</f>
        <v>0</v>
      </c>
      <c r="O291" s="198">
        <f>IFERROR(O233/'Staffing Variables'!O$59,0)</f>
        <v>0</v>
      </c>
      <c r="P291" s="198">
        <f>IFERROR(P233/'Staffing Variables'!P$59,0)</f>
        <v>0</v>
      </c>
      <c r="Q291" s="198">
        <f>IFERROR(Q233/'Staffing Variables'!Q$59,0)</f>
        <v>0</v>
      </c>
      <c r="R291" s="198">
        <f>IFERROR(R233/'Staffing Variables'!R$59,0)</f>
        <v>0</v>
      </c>
      <c r="S291" s="198">
        <f>IFERROR(S233/'Staffing Variables'!S$59,0)</f>
        <v>0</v>
      </c>
    </row>
    <row r="292" spans="2:19" x14ac:dyDescent="0.3">
      <c r="B292" s="215">
        <f>B$25</f>
        <v>7</v>
      </c>
      <c r="C292" s="198" t="str">
        <f t="shared" si="189"/>
        <v/>
      </c>
      <c r="D292" s="198">
        <f>IFERROR(D234/'Staffing Variables'!D$59,0)</f>
        <v>0</v>
      </c>
      <c r="E292" s="198">
        <f>IFERROR(E234/'Staffing Variables'!E$59,0)</f>
        <v>0</v>
      </c>
      <c r="F292" s="198">
        <f>IFERROR(F234/'Staffing Variables'!F$59,0)</f>
        <v>0</v>
      </c>
      <c r="G292" s="198">
        <f>IFERROR(G234/'Staffing Variables'!G$59,0)</f>
        <v>0</v>
      </c>
      <c r="H292" s="198">
        <f>IFERROR(H234/'Staffing Variables'!H$59,0)</f>
        <v>0</v>
      </c>
      <c r="I292" s="198">
        <f>IFERROR(I234/'Staffing Variables'!I$59,0)</f>
        <v>0</v>
      </c>
      <c r="J292" s="198">
        <f>IFERROR(J234/'Staffing Variables'!J$59,0)</f>
        <v>0</v>
      </c>
      <c r="K292" s="198">
        <f>IFERROR(K234/'Staffing Variables'!K$59,0)</f>
        <v>0</v>
      </c>
      <c r="L292" s="198">
        <f>IFERROR(L234/'Staffing Variables'!L$59,0)</f>
        <v>0</v>
      </c>
      <c r="M292" s="198">
        <f>IFERROR(M234/'Staffing Variables'!M$59,0)</f>
        <v>0</v>
      </c>
      <c r="N292" s="198">
        <f>IFERROR(N234/'Staffing Variables'!N$59,0)</f>
        <v>0</v>
      </c>
      <c r="O292" s="198">
        <f>IFERROR(O234/'Staffing Variables'!O$59,0)</f>
        <v>0</v>
      </c>
      <c r="P292" s="198">
        <f>IFERROR(P234/'Staffing Variables'!P$59,0)</f>
        <v>0</v>
      </c>
      <c r="Q292" s="198">
        <f>IFERROR(Q234/'Staffing Variables'!Q$59,0)</f>
        <v>0</v>
      </c>
      <c r="R292" s="198">
        <f>IFERROR(R234/'Staffing Variables'!R$59,0)</f>
        <v>0</v>
      </c>
      <c r="S292" s="198">
        <f>IFERROR(S234/'Staffing Variables'!S$59,0)</f>
        <v>0</v>
      </c>
    </row>
    <row r="293" spans="2:19" x14ac:dyDescent="0.3">
      <c r="B293" s="215">
        <f>B$26</f>
        <v>8</v>
      </c>
      <c r="C293" s="198" t="str">
        <f t="shared" si="189"/>
        <v/>
      </c>
      <c r="D293" s="198">
        <f>IFERROR(D235/'Staffing Variables'!D$59,0)</f>
        <v>0</v>
      </c>
      <c r="E293" s="198">
        <f>IFERROR(E235/'Staffing Variables'!E$59,0)</f>
        <v>0</v>
      </c>
      <c r="F293" s="198">
        <f>IFERROR(F235/'Staffing Variables'!F$59,0)</f>
        <v>0</v>
      </c>
      <c r="G293" s="198">
        <f>IFERROR(G235/'Staffing Variables'!G$59,0)</f>
        <v>0</v>
      </c>
      <c r="H293" s="198">
        <f>IFERROR(H235/'Staffing Variables'!H$59,0)</f>
        <v>0</v>
      </c>
      <c r="I293" s="198">
        <f>IFERROR(I235/'Staffing Variables'!I$59,0)</f>
        <v>0</v>
      </c>
      <c r="J293" s="198">
        <f>IFERROR(J235/'Staffing Variables'!J$59,0)</f>
        <v>0</v>
      </c>
      <c r="K293" s="198">
        <f>IFERROR(K235/'Staffing Variables'!K$59,0)</f>
        <v>0</v>
      </c>
      <c r="L293" s="198">
        <f>IFERROR(L235/'Staffing Variables'!L$59,0)</f>
        <v>0</v>
      </c>
      <c r="M293" s="198">
        <f>IFERROR(M235/'Staffing Variables'!M$59,0)</f>
        <v>0</v>
      </c>
      <c r="N293" s="198">
        <f>IFERROR(N235/'Staffing Variables'!N$59,0)</f>
        <v>0</v>
      </c>
      <c r="O293" s="198">
        <f>IFERROR(O235/'Staffing Variables'!O$59,0)</f>
        <v>0</v>
      </c>
      <c r="P293" s="198">
        <f>IFERROR(P235/'Staffing Variables'!P$59,0)</f>
        <v>0</v>
      </c>
      <c r="Q293" s="198">
        <f>IFERROR(Q235/'Staffing Variables'!Q$59,0)</f>
        <v>0</v>
      </c>
      <c r="R293" s="198">
        <f>IFERROR(R235/'Staffing Variables'!R$59,0)</f>
        <v>0</v>
      </c>
      <c r="S293" s="198">
        <f>IFERROR(S235/'Staffing Variables'!S$59,0)</f>
        <v>0</v>
      </c>
    </row>
    <row r="294" spans="2:19" x14ac:dyDescent="0.3">
      <c r="B294" s="215">
        <f>B$27</f>
        <v>9</v>
      </c>
      <c r="C294" s="198" t="str">
        <f t="shared" si="189"/>
        <v/>
      </c>
      <c r="D294" s="198">
        <f>IFERROR(D236/'Staffing Variables'!D$59,0)</f>
        <v>0</v>
      </c>
      <c r="E294" s="198">
        <f>IFERROR(E236/'Staffing Variables'!E$59,0)</f>
        <v>0</v>
      </c>
      <c r="F294" s="198">
        <f>IFERROR(F236/'Staffing Variables'!F$59,0)</f>
        <v>0</v>
      </c>
      <c r="G294" s="198">
        <f>IFERROR(G236/'Staffing Variables'!G$59,0)</f>
        <v>0</v>
      </c>
      <c r="H294" s="198">
        <f>IFERROR(H236/'Staffing Variables'!H$59,0)</f>
        <v>0</v>
      </c>
      <c r="I294" s="198">
        <f>IFERROR(I236/'Staffing Variables'!I$59,0)</f>
        <v>0</v>
      </c>
      <c r="J294" s="198">
        <f>IFERROR(J236/'Staffing Variables'!J$59,0)</f>
        <v>0</v>
      </c>
      <c r="K294" s="198">
        <f>IFERROR(K236/'Staffing Variables'!K$59,0)</f>
        <v>0</v>
      </c>
      <c r="L294" s="198">
        <f>IFERROR(L236/'Staffing Variables'!L$59,0)</f>
        <v>0</v>
      </c>
      <c r="M294" s="198">
        <f>IFERROR(M236/'Staffing Variables'!M$59,0)</f>
        <v>0</v>
      </c>
      <c r="N294" s="198">
        <f>IFERROR(N236/'Staffing Variables'!N$59,0)</f>
        <v>0</v>
      </c>
      <c r="O294" s="198">
        <f>IFERROR(O236/'Staffing Variables'!O$59,0)</f>
        <v>0</v>
      </c>
      <c r="P294" s="198">
        <f>IFERROR(P236/'Staffing Variables'!P$59,0)</f>
        <v>0</v>
      </c>
      <c r="Q294" s="198">
        <f>IFERROR(Q236/'Staffing Variables'!Q$59,0)</f>
        <v>0</v>
      </c>
      <c r="R294" s="198">
        <f>IFERROR(R236/'Staffing Variables'!R$59,0)</f>
        <v>0</v>
      </c>
      <c r="S294" s="198">
        <f>IFERROR(S236/'Staffing Variables'!S$59,0)</f>
        <v>0</v>
      </c>
    </row>
    <row r="295" spans="2:19" x14ac:dyDescent="0.3">
      <c r="B295" s="215">
        <f>B$28</f>
        <v>10</v>
      </c>
      <c r="C295" s="198" t="str">
        <f t="shared" si="189"/>
        <v/>
      </c>
      <c r="D295" s="198">
        <f>IFERROR(D237/'Staffing Variables'!D$59,0)</f>
        <v>0</v>
      </c>
      <c r="E295" s="198">
        <f>IFERROR(E237/'Staffing Variables'!E$59,0)</f>
        <v>0</v>
      </c>
      <c r="F295" s="198">
        <f>IFERROR(F237/'Staffing Variables'!F$59,0)</f>
        <v>0</v>
      </c>
      <c r="G295" s="198">
        <f>IFERROR(G237/'Staffing Variables'!G$59,0)</f>
        <v>0</v>
      </c>
      <c r="H295" s="198">
        <f>IFERROR(H237/'Staffing Variables'!H$59,0)</f>
        <v>0</v>
      </c>
      <c r="I295" s="198">
        <f>IFERROR(I237/'Staffing Variables'!I$59,0)</f>
        <v>0</v>
      </c>
      <c r="J295" s="198">
        <f>IFERROR(J237/'Staffing Variables'!J$59,0)</f>
        <v>0</v>
      </c>
      <c r="K295" s="198">
        <f>IFERROR(K237/'Staffing Variables'!K$59,0)</f>
        <v>0</v>
      </c>
      <c r="L295" s="198">
        <f>IFERROR(L237/'Staffing Variables'!L$59,0)</f>
        <v>0</v>
      </c>
      <c r="M295" s="198">
        <f>IFERROR(M237/'Staffing Variables'!M$59,0)</f>
        <v>0</v>
      </c>
      <c r="N295" s="198">
        <f>IFERROR(N237/'Staffing Variables'!N$59,0)</f>
        <v>0</v>
      </c>
      <c r="O295" s="198">
        <f>IFERROR(O237/'Staffing Variables'!O$59,0)</f>
        <v>0</v>
      </c>
      <c r="P295" s="198">
        <f>IFERROR(P237/'Staffing Variables'!P$59,0)</f>
        <v>0</v>
      </c>
      <c r="Q295" s="198">
        <f>IFERROR(Q237/'Staffing Variables'!Q$59,0)</f>
        <v>0</v>
      </c>
      <c r="R295" s="198">
        <f>IFERROR(R237/'Staffing Variables'!R$59,0)</f>
        <v>0</v>
      </c>
      <c r="S295" s="198">
        <f>IFERROR(S237/'Staffing Variables'!S$59,0)</f>
        <v>0</v>
      </c>
    </row>
    <row r="296" spans="2:19" x14ac:dyDescent="0.3">
      <c r="B296" s="215">
        <f>B$29</f>
        <v>11</v>
      </c>
      <c r="C296" s="198" t="str">
        <f t="shared" si="189"/>
        <v/>
      </c>
      <c r="D296" s="198">
        <f>IFERROR(D238/'Staffing Variables'!D$59,0)</f>
        <v>0</v>
      </c>
      <c r="E296" s="198">
        <f>IFERROR(E238/'Staffing Variables'!E$59,0)</f>
        <v>0</v>
      </c>
      <c r="F296" s="198">
        <f>IFERROR(F238/'Staffing Variables'!F$59,0)</f>
        <v>0</v>
      </c>
      <c r="G296" s="198">
        <f>IFERROR(G238/'Staffing Variables'!G$59,0)</f>
        <v>0</v>
      </c>
      <c r="H296" s="198">
        <f>IFERROR(H238/'Staffing Variables'!H$59,0)</f>
        <v>0</v>
      </c>
      <c r="I296" s="198">
        <f>IFERROR(I238/'Staffing Variables'!I$59,0)</f>
        <v>0</v>
      </c>
      <c r="J296" s="198">
        <f>IFERROR(J238/'Staffing Variables'!J$59,0)</f>
        <v>0</v>
      </c>
      <c r="K296" s="198">
        <f>IFERROR(K238/'Staffing Variables'!K$59,0)</f>
        <v>0</v>
      </c>
      <c r="L296" s="198">
        <f>IFERROR(L238/'Staffing Variables'!L$59,0)</f>
        <v>0</v>
      </c>
      <c r="M296" s="198">
        <f>IFERROR(M238/'Staffing Variables'!M$59,0)</f>
        <v>0</v>
      </c>
      <c r="N296" s="198">
        <f>IFERROR(N238/'Staffing Variables'!N$59,0)</f>
        <v>0</v>
      </c>
      <c r="O296" s="198">
        <f>IFERROR(O238/'Staffing Variables'!O$59,0)</f>
        <v>0</v>
      </c>
      <c r="P296" s="198">
        <f>IFERROR(P238/'Staffing Variables'!P$59,0)</f>
        <v>0</v>
      </c>
      <c r="Q296" s="198">
        <f>IFERROR(Q238/'Staffing Variables'!Q$59,0)</f>
        <v>0</v>
      </c>
      <c r="R296" s="198">
        <f>IFERROR(R238/'Staffing Variables'!R$59,0)</f>
        <v>0</v>
      </c>
      <c r="S296" s="198">
        <f>IFERROR(S238/'Staffing Variables'!S$59,0)</f>
        <v>0</v>
      </c>
    </row>
    <row r="297" spans="2:19" x14ac:dyDescent="0.3">
      <c r="B297" s="215">
        <f>B$30</f>
        <v>12</v>
      </c>
      <c r="C297" s="198" t="str">
        <f t="shared" si="189"/>
        <v/>
      </c>
      <c r="D297" s="198">
        <f>IFERROR(D239/'Staffing Variables'!D$59,0)</f>
        <v>0</v>
      </c>
      <c r="E297" s="198">
        <f>IFERROR(E239/'Staffing Variables'!E$59,0)</f>
        <v>0</v>
      </c>
      <c r="F297" s="198">
        <f>IFERROR(F239/'Staffing Variables'!F$59,0)</f>
        <v>0</v>
      </c>
      <c r="G297" s="198">
        <f>IFERROR(G239/'Staffing Variables'!G$59,0)</f>
        <v>0</v>
      </c>
      <c r="H297" s="198">
        <f>IFERROR(H239/'Staffing Variables'!H$59,0)</f>
        <v>0</v>
      </c>
      <c r="I297" s="198">
        <f>IFERROR(I239/'Staffing Variables'!I$59,0)</f>
        <v>0</v>
      </c>
      <c r="J297" s="198">
        <f>IFERROR(J239/'Staffing Variables'!J$59,0)</f>
        <v>0</v>
      </c>
      <c r="K297" s="198">
        <f>IFERROR(K239/'Staffing Variables'!K$59,0)</f>
        <v>0</v>
      </c>
      <c r="L297" s="198">
        <f>IFERROR(L239/'Staffing Variables'!L$59,0)</f>
        <v>0</v>
      </c>
      <c r="M297" s="198">
        <f>IFERROR(M239/'Staffing Variables'!M$59,0)</f>
        <v>0</v>
      </c>
      <c r="N297" s="198">
        <f>IFERROR(N239/'Staffing Variables'!N$59,0)</f>
        <v>0</v>
      </c>
      <c r="O297" s="198">
        <f>IFERROR(O239/'Staffing Variables'!O$59,0)</f>
        <v>0</v>
      </c>
      <c r="P297" s="198">
        <f>IFERROR(P239/'Staffing Variables'!P$59,0)</f>
        <v>0</v>
      </c>
      <c r="Q297" s="198">
        <f>IFERROR(Q239/'Staffing Variables'!Q$59,0)</f>
        <v>0</v>
      </c>
      <c r="R297" s="198">
        <f>IFERROR(R239/'Staffing Variables'!R$59,0)</f>
        <v>0</v>
      </c>
      <c r="S297" s="198">
        <f>IFERROR(S239/'Staffing Variables'!S$59,0)</f>
        <v>0</v>
      </c>
    </row>
    <row r="298" spans="2:19" x14ac:dyDescent="0.3">
      <c r="B298" s="215">
        <f>B$31</f>
        <v>13</v>
      </c>
      <c r="C298" s="198" t="str">
        <f t="shared" si="189"/>
        <v/>
      </c>
      <c r="D298" s="198">
        <f>IFERROR(D240/'Staffing Variables'!D$59,0)</f>
        <v>0</v>
      </c>
      <c r="E298" s="198">
        <f>IFERROR(E240/'Staffing Variables'!E$59,0)</f>
        <v>0</v>
      </c>
      <c r="F298" s="198">
        <f>IFERROR(F240/'Staffing Variables'!F$59,0)</f>
        <v>0</v>
      </c>
      <c r="G298" s="198">
        <f>IFERROR(G240/'Staffing Variables'!G$59,0)</f>
        <v>0</v>
      </c>
      <c r="H298" s="198">
        <f>IFERROR(H240/'Staffing Variables'!H$59,0)</f>
        <v>0</v>
      </c>
      <c r="I298" s="198">
        <f>IFERROR(I240/'Staffing Variables'!I$59,0)</f>
        <v>0</v>
      </c>
      <c r="J298" s="198">
        <f>IFERROR(J240/'Staffing Variables'!J$59,0)</f>
        <v>0</v>
      </c>
      <c r="K298" s="198">
        <f>IFERROR(K240/'Staffing Variables'!K$59,0)</f>
        <v>0</v>
      </c>
      <c r="L298" s="198">
        <f>IFERROR(L240/'Staffing Variables'!L$59,0)</f>
        <v>0</v>
      </c>
      <c r="M298" s="198">
        <f>IFERROR(M240/'Staffing Variables'!M$59,0)</f>
        <v>0</v>
      </c>
      <c r="N298" s="198">
        <f>IFERROR(N240/'Staffing Variables'!N$59,0)</f>
        <v>0</v>
      </c>
      <c r="O298" s="198">
        <f>IFERROR(O240/'Staffing Variables'!O$59,0)</f>
        <v>0</v>
      </c>
      <c r="P298" s="198">
        <f>IFERROR(P240/'Staffing Variables'!P$59,0)</f>
        <v>0</v>
      </c>
      <c r="Q298" s="198">
        <f>IFERROR(Q240/'Staffing Variables'!Q$59,0)</f>
        <v>0</v>
      </c>
      <c r="R298" s="198">
        <f>IFERROR(R240/'Staffing Variables'!R$59,0)</f>
        <v>0</v>
      </c>
      <c r="S298" s="198">
        <f>IFERROR(S240/'Staffing Variables'!S$59,0)</f>
        <v>0</v>
      </c>
    </row>
    <row r="299" spans="2:19" x14ac:dyDescent="0.3">
      <c r="B299" s="215">
        <f>B$32</f>
        <v>14</v>
      </c>
      <c r="C299" s="198" t="str">
        <f t="shared" si="189"/>
        <v/>
      </c>
      <c r="D299" s="198">
        <f>IFERROR(D241/'Staffing Variables'!D$59,0)</f>
        <v>0</v>
      </c>
      <c r="E299" s="198">
        <f>IFERROR(E241/'Staffing Variables'!E$59,0)</f>
        <v>0</v>
      </c>
      <c r="F299" s="198">
        <f>IFERROR(F241/'Staffing Variables'!F$59,0)</f>
        <v>0</v>
      </c>
      <c r="G299" s="198">
        <f>IFERROR(G241/'Staffing Variables'!G$59,0)</f>
        <v>0</v>
      </c>
      <c r="H299" s="198">
        <f>IFERROR(H241/'Staffing Variables'!H$59,0)</f>
        <v>0</v>
      </c>
      <c r="I299" s="198">
        <f>IFERROR(I241/'Staffing Variables'!I$59,0)</f>
        <v>0</v>
      </c>
      <c r="J299" s="198">
        <f>IFERROR(J241/'Staffing Variables'!J$59,0)</f>
        <v>0</v>
      </c>
      <c r="K299" s="198">
        <f>IFERROR(K241/'Staffing Variables'!K$59,0)</f>
        <v>0</v>
      </c>
      <c r="L299" s="198">
        <f>IFERROR(L241/'Staffing Variables'!L$59,0)</f>
        <v>0</v>
      </c>
      <c r="M299" s="198">
        <f>IFERROR(M241/'Staffing Variables'!M$59,0)</f>
        <v>0</v>
      </c>
      <c r="N299" s="198">
        <f>IFERROR(N241/'Staffing Variables'!N$59,0)</f>
        <v>0</v>
      </c>
      <c r="O299" s="198">
        <f>IFERROR(O241/'Staffing Variables'!O$59,0)</f>
        <v>0</v>
      </c>
      <c r="P299" s="198">
        <f>IFERROR(P241/'Staffing Variables'!P$59,0)</f>
        <v>0</v>
      </c>
      <c r="Q299" s="198">
        <f>IFERROR(Q241/'Staffing Variables'!Q$59,0)</f>
        <v>0</v>
      </c>
      <c r="R299" s="198">
        <f>IFERROR(R241/'Staffing Variables'!R$59,0)</f>
        <v>0</v>
      </c>
      <c r="S299" s="198">
        <f>IFERROR(S241/'Staffing Variables'!S$59,0)</f>
        <v>0</v>
      </c>
    </row>
    <row r="300" spans="2:19" x14ac:dyDescent="0.3">
      <c r="B300" s="215">
        <f>B$33</f>
        <v>15</v>
      </c>
      <c r="C300" s="198" t="str">
        <f t="shared" si="189"/>
        <v/>
      </c>
      <c r="D300" s="198">
        <f>IFERROR(D242/'Staffing Variables'!D$59,0)</f>
        <v>0</v>
      </c>
      <c r="E300" s="198">
        <f>IFERROR(E242/'Staffing Variables'!E$59,0)</f>
        <v>0</v>
      </c>
      <c r="F300" s="198">
        <f>IFERROR(F242/'Staffing Variables'!F$59,0)</f>
        <v>0</v>
      </c>
      <c r="G300" s="198">
        <f>IFERROR(G242/'Staffing Variables'!G$59,0)</f>
        <v>0</v>
      </c>
      <c r="H300" s="198">
        <f>IFERROR(H242/'Staffing Variables'!H$59,0)</f>
        <v>0</v>
      </c>
      <c r="I300" s="198">
        <f>IFERROR(I242/'Staffing Variables'!I$59,0)</f>
        <v>0</v>
      </c>
      <c r="J300" s="198">
        <f>IFERROR(J242/'Staffing Variables'!J$59,0)</f>
        <v>0</v>
      </c>
      <c r="K300" s="198">
        <f>IFERROR(K242/'Staffing Variables'!K$59,0)</f>
        <v>0</v>
      </c>
      <c r="L300" s="198">
        <f>IFERROR(L242/'Staffing Variables'!L$59,0)</f>
        <v>0</v>
      </c>
      <c r="M300" s="198">
        <f>IFERROR(M242/'Staffing Variables'!M$59,0)</f>
        <v>0</v>
      </c>
      <c r="N300" s="198">
        <f>IFERROR(N242/'Staffing Variables'!N$59,0)</f>
        <v>0</v>
      </c>
      <c r="O300" s="198">
        <f>IFERROR(O242/'Staffing Variables'!O$59,0)</f>
        <v>0</v>
      </c>
      <c r="P300" s="198">
        <f>IFERROR(P242/'Staffing Variables'!P$59,0)</f>
        <v>0</v>
      </c>
      <c r="Q300" s="198">
        <f>IFERROR(Q242/'Staffing Variables'!Q$59,0)</f>
        <v>0</v>
      </c>
      <c r="R300" s="198">
        <f>IFERROR(R242/'Staffing Variables'!R$59,0)</f>
        <v>0</v>
      </c>
      <c r="S300" s="198">
        <f>IFERROR(S242/'Staffing Variables'!S$59,0)</f>
        <v>0</v>
      </c>
    </row>
    <row r="301" spans="2:19" x14ac:dyDescent="0.3">
      <c r="B301" s="215">
        <f>B$34</f>
        <v>16</v>
      </c>
      <c r="C301" s="198" t="str">
        <f t="shared" si="189"/>
        <v/>
      </c>
      <c r="D301" s="198">
        <f>IFERROR(D243/'Staffing Variables'!D$59,0)</f>
        <v>0</v>
      </c>
      <c r="E301" s="198">
        <f>IFERROR(E243/'Staffing Variables'!E$59,0)</f>
        <v>0</v>
      </c>
      <c r="F301" s="198">
        <f>IFERROR(F243/'Staffing Variables'!F$59,0)</f>
        <v>0</v>
      </c>
      <c r="G301" s="198">
        <f>IFERROR(G243/'Staffing Variables'!G$59,0)</f>
        <v>0</v>
      </c>
      <c r="H301" s="198">
        <f>IFERROR(H243/'Staffing Variables'!H$59,0)</f>
        <v>0</v>
      </c>
      <c r="I301" s="198">
        <f>IFERROR(I243/'Staffing Variables'!I$59,0)</f>
        <v>0</v>
      </c>
      <c r="J301" s="198">
        <f>IFERROR(J243/'Staffing Variables'!J$59,0)</f>
        <v>0</v>
      </c>
      <c r="K301" s="198">
        <f>IFERROR(K243/'Staffing Variables'!K$59,0)</f>
        <v>0</v>
      </c>
      <c r="L301" s="198">
        <f>IFERROR(L243/'Staffing Variables'!L$59,0)</f>
        <v>0</v>
      </c>
      <c r="M301" s="198">
        <f>IFERROR(M243/'Staffing Variables'!M$59,0)</f>
        <v>0</v>
      </c>
      <c r="N301" s="198">
        <f>IFERROR(N243/'Staffing Variables'!N$59,0)</f>
        <v>0</v>
      </c>
      <c r="O301" s="198">
        <f>IFERROR(O243/'Staffing Variables'!O$59,0)</f>
        <v>0</v>
      </c>
      <c r="P301" s="198">
        <f>IFERROR(P243/'Staffing Variables'!P$59,0)</f>
        <v>0</v>
      </c>
      <c r="Q301" s="198">
        <f>IFERROR(Q243/'Staffing Variables'!Q$59,0)</f>
        <v>0</v>
      </c>
      <c r="R301" s="198">
        <f>IFERROR(R243/'Staffing Variables'!R$59,0)</f>
        <v>0</v>
      </c>
      <c r="S301" s="198">
        <f>IFERROR(S243/'Staffing Variables'!S$59,0)</f>
        <v>0</v>
      </c>
    </row>
    <row r="302" spans="2:19" x14ac:dyDescent="0.3">
      <c r="B302" s="215">
        <f>B$35</f>
        <v>17</v>
      </c>
      <c r="C302" s="198" t="str">
        <f t="shared" si="189"/>
        <v/>
      </c>
      <c r="D302" s="198">
        <f>IFERROR(D244/'Staffing Variables'!D$59,0)</f>
        <v>0</v>
      </c>
      <c r="E302" s="198">
        <f>IFERROR(E244/'Staffing Variables'!E$59,0)</f>
        <v>0</v>
      </c>
      <c r="F302" s="198">
        <f>IFERROR(F244/'Staffing Variables'!F$59,0)</f>
        <v>0</v>
      </c>
      <c r="G302" s="198">
        <f>IFERROR(G244/'Staffing Variables'!G$59,0)</f>
        <v>0</v>
      </c>
      <c r="H302" s="198">
        <f>IFERROR(H244/'Staffing Variables'!H$59,0)</f>
        <v>0</v>
      </c>
      <c r="I302" s="198">
        <f>IFERROR(I244/'Staffing Variables'!I$59,0)</f>
        <v>0</v>
      </c>
      <c r="J302" s="198">
        <f>IFERROR(J244/'Staffing Variables'!J$59,0)</f>
        <v>0</v>
      </c>
      <c r="K302" s="198">
        <f>IFERROR(K244/'Staffing Variables'!K$59,0)</f>
        <v>0</v>
      </c>
      <c r="L302" s="198">
        <f>IFERROR(L244/'Staffing Variables'!L$59,0)</f>
        <v>0</v>
      </c>
      <c r="M302" s="198">
        <f>IFERROR(M244/'Staffing Variables'!M$59,0)</f>
        <v>0</v>
      </c>
      <c r="N302" s="198">
        <f>IFERROR(N244/'Staffing Variables'!N$59,0)</f>
        <v>0</v>
      </c>
      <c r="O302" s="198">
        <f>IFERROR(O244/'Staffing Variables'!O$59,0)</f>
        <v>0</v>
      </c>
      <c r="P302" s="198">
        <f>IFERROR(P244/'Staffing Variables'!P$59,0)</f>
        <v>0</v>
      </c>
      <c r="Q302" s="198">
        <f>IFERROR(Q244/'Staffing Variables'!Q$59,0)</f>
        <v>0</v>
      </c>
      <c r="R302" s="198">
        <f>IFERROR(R244/'Staffing Variables'!R$59,0)</f>
        <v>0</v>
      </c>
      <c r="S302" s="198">
        <f>IFERROR(S244/'Staffing Variables'!S$59,0)</f>
        <v>0</v>
      </c>
    </row>
    <row r="303" spans="2:19" x14ac:dyDescent="0.3">
      <c r="B303" s="215">
        <f>B$36</f>
        <v>18</v>
      </c>
      <c r="C303" s="198" t="str">
        <f t="shared" si="189"/>
        <v/>
      </c>
      <c r="D303" s="198">
        <f>IFERROR(D245/'Staffing Variables'!D$59,0)</f>
        <v>0</v>
      </c>
      <c r="E303" s="198">
        <f>IFERROR(E245/'Staffing Variables'!E$59,0)</f>
        <v>0</v>
      </c>
      <c r="F303" s="198">
        <f>IFERROR(F245/'Staffing Variables'!F$59,0)</f>
        <v>0</v>
      </c>
      <c r="G303" s="198">
        <f>IFERROR(G245/'Staffing Variables'!G$59,0)</f>
        <v>0</v>
      </c>
      <c r="H303" s="198">
        <f>IFERROR(H245/'Staffing Variables'!H$59,0)</f>
        <v>0</v>
      </c>
      <c r="I303" s="198">
        <f>IFERROR(I245/'Staffing Variables'!I$59,0)</f>
        <v>0</v>
      </c>
      <c r="J303" s="198">
        <f>IFERROR(J245/'Staffing Variables'!J$59,0)</f>
        <v>0</v>
      </c>
      <c r="K303" s="198">
        <f>IFERROR(K245/'Staffing Variables'!K$59,0)</f>
        <v>0</v>
      </c>
      <c r="L303" s="198">
        <f>IFERROR(L245/'Staffing Variables'!L$59,0)</f>
        <v>0</v>
      </c>
      <c r="M303" s="198">
        <f>IFERROR(M245/'Staffing Variables'!M$59,0)</f>
        <v>0</v>
      </c>
      <c r="N303" s="198">
        <f>IFERROR(N245/'Staffing Variables'!N$59,0)</f>
        <v>0</v>
      </c>
      <c r="O303" s="198">
        <f>IFERROR(O245/'Staffing Variables'!O$59,0)</f>
        <v>0</v>
      </c>
      <c r="P303" s="198">
        <f>IFERROR(P245/'Staffing Variables'!P$59,0)</f>
        <v>0</v>
      </c>
      <c r="Q303" s="198">
        <f>IFERROR(Q245/'Staffing Variables'!Q$59,0)</f>
        <v>0</v>
      </c>
      <c r="R303" s="198">
        <f>IFERROR(R245/'Staffing Variables'!R$59,0)</f>
        <v>0</v>
      </c>
      <c r="S303" s="198">
        <f>IFERROR(S245/'Staffing Variables'!S$59,0)</f>
        <v>0</v>
      </c>
    </row>
    <row r="304" spans="2:19" x14ac:dyDescent="0.3">
      <c r="B304" s="215">
        <f>B$37</f>
        <v>19</v>
      </c>
      <c r="C304" s="198" t="str">
        <f t="shared" si="189"/>
        <v/>
      </c>
      <c r="D304" s="198">
        <f>IFERROR(D246/'Staffing Variables'!D$59,0)</f>
        <v>0</v>
      </c>
      <c r="E304" s="198">
        <f>IFERROR(E246/'Staffing Variables'!E$59,0)</f>
        <v>0</v>
      </c>
      <c r="F304" s="198">
        <f>IFERROR(F246/'Staffing Variables'!F$59,0)</f>
        <v>0</v>
      </c>
      <c r="G304" s="198">
        <f>IFERROR(G246/'Staffing Variables'!G$59,0)</f>
        <v>0</v>
      </c>
      <c r="H304" s="198">
        <f>IFERROR(H246/'Staffing Variables'!H$59,0)</f>
        <v>0</v>
      </c>
      <c r="I304" s="198">
        <f>IFERROR(I246/'Staffing Variables'!I$59,0)</f>
        <v>0</v>
      </c>
      <c r="J304" s="198">
        <f>IFERROR(J246/'Staffing Variables'!J$59,0)</f>
        <v>0</v>
      </c>
      <c r="K304" s="198">
        <f>IFERROR(K246/'Staffing Variables'!K$59,0)</f>
        <v>0</v>
      </c>
      <c r="L304" s="198">
        <f>IFERROR(L246/'Staffing Variables'!L$59,0)</f>
        <v>0</v>
      </c>
      <c r="M304" s="198">
        <f>IFERROR(M246/'Staffing Variables'!M$59,0)</f>
        <v>0</v>
      </c>
      <c r="N304" s="198">
        <f>IFERROR(N246/'Staffing Variables'!N$59,0)</f>
        <v>0</v>
      </c>
      <c r="O304" s="198">
        <f>IFERROR(O246/'Staffing Variables'!O$59,0)</f>
        <v>0</v>
      </c>
      <c r="P304" s="198">
        <f>IFERROR(P246/'Staffing Variables'!P$59,0)</f>
        <v>0</v>
      </c>
      <c r="Q304" s="198">
        <f>IFERROR(Q246/'Staffing Variables'!Q$59,0)</f>
        <v>0</v>
      </c>
      <c r="R304" s="198">
        <f>IFERROR(R246/'Staffing Variables'!R$59,0)</f>
        <v>0</v>
      </c>
      <c r="S304" s="198">
        <f>IFERROR(S246/'Staffing Variables'!S$59,0)</f>
        <v>0</v>
      </c>
    </row>
    <row r="305" spans="1:22" x14ac:dyDescent="0.3">
      <c r="B305" s="215">
        <f>B$38</f>
        <v>20</v>
      </c>
      <c r="C305" s="198" t="str">
        <f t="shared" si="189"/>
        <v/>
      </c>
      <c r="D305" s="198">
        <f>IFERROR(D247/'Staffing Variables'!D$59,0)</f>
        <v>0</v>
      </c>
      <c r="E305" s="198">
        <f>IFERROR(E247/'Staffing Variables'!E$59,0)</f>
        <v>0</v>
      </c>
      <c r="F305" s="198">
        <f>IFERROR(F247/'Staffing Variables'!F$59,0)</f>
        <v>0</v>
      </c>
      <c r="G305" s="198">
        <f>IFERROR(G247/'Staffing Variables'!G$59,0)</f>
        <v>0</v>
      </c>
      <c r="H305" s="198">
        <f>IFERROR(H247/'Staffing Variables'!H$59,0)</f>
        <v>0</v>
      </c>
      <c r="I305" s="198">
        <f>IFERROR(I247/'Staffing Variables'!I$59,0)</f>
        <v>0</v>
      </c>
      <c r="J305" s="198">
        <f>IFERROR(J247/'Staffing Variables'!J$59,0)</f>
        <v>0</v>
      </c>
      <c r="K305" s="198">
        <f>IFERROR(K247/'Staffing Variables'!K$59,0)</f>
        <v>0</v>
      </c>
      <c r="L305" s="198">
        <f>IFERROR(L247/'Staffing Variables'!L$59,0)</f>
        <v>0</v>
      </c>
      <c r="M305" s="198">
        <f>IFERROR(M247/'Staffing Variables'!M$59,0)</f>
        <v>0</v>
      </c>
      <c r="N305" s="198">
        <f>IFERROR(N247/'Staffing Variables'!N$59,0)</f>
        <v>0</v>
      </c>
      <c r="O305" s="198">
        <f>IFERROR(O247/'Staffing Variables'!O$59,0)</f>
        <v>0</v>
      </c>
      <c r="P305" s="198">
        <f>IFERROR(P247/'Staffing Variables'!P$59,0)</f>
        <v>0</v>
      </c>
      <c r="Q305" s="198">
        <f>IFERROR(Q247/'Staffing Variables'!Q$59,0)</f>
        <v>0</v>
      </c>
      <c r="R305" s="198">
        <f>IFERROR(R247/'Staffing Variables'!R$59,0)</f>
        <v>0</v>
      </c>
      <c r="S305" s="198">
        <f>IFERROR(S247/'Staffing Variables'!S$59,0)</f>
        <v>0</v>
      </c>
    </row>
    <row r="306" spans="1:22" x14ac:dyDescent="0.3">
      <c r="B306" s="215" t="s">
        <v>130</v>
      </c>
      <c r="C306" s="199">
        <f t="shared" ref="C306" si="190">SUM(C286:C305)</f>
        <v>0</v>
      </c>
      <c r="D306" s="199">
        <f>IFERROR(D248/'Staffing Variables'!D$42,0)</f>
        <v>0</v>
      </c>
      <c r="E306" s="199">
        <f>IFERROR(E248/'Staffing Variables'!E$42,0)</f>
        <v>0</v>
      </c>
      <c r="F306" s="199">
        <f>IFERROR(F248/'Staffing Variables'!F$42,0)</f>
        <v>0</v>
      </c>
      <c r="G306" s="199">
        <f>IFERROR(G248/'Staffing Variables'!G$42,0)</f>
        <v>0</v>
      </c>
      <c r="H306" s="199">
        <f>IFERROR(H248/'Staffing Variables'!H$42,0)</f>
        <v>0</v>
      </c>
      <c r="I306" s="199">
        <f>IFERROR(I248/'Staffing Variables'!I$42,0)</f>
        <v>0</v>
      </c>
      <c r="J306" s="199">
        <f>IFERROR(J248/'Staffing Variables'!J$42,0)</f>
        <v>0</v>
      </c>
      <c r="K306" s="199">
        <f>IFERROR(K248/'Staffing Variables'!K$42,0)</f>
        <v>0</v>
      </c>
      <c r="L306" s="199">
        <f>IFERROR(L248/'Staffing Variables'!L$42,0)</f>
        <v>0</v>
      </c>
      <c r="M306" s="199">
        <f>IFERROR(M248/'Staffing Variables'!M$42,0)</f>
        <v>0</v>
      </c>
      <c r="N306" s="199">
        <f>IFERROR(N248/'Staffing Variables'!N$42,0)</f>
        <v>0</v>
      </c>
      <c r="O306" s="199">
        <f>IFERROR(O248/'Staffing Variables'!O$42,0)</f>
        <v>0</v>
      </c>
      <c r="P306" s="199">
        <f>IFERROR(P248/'Staffing Variables'!P$42,0)</f>
        <v>0</v>
      </c>
      <c r="Q306" s="199">
        <f>IFERROR(Q248/'Staffing Variables'!Q$42,0)</f>
        <v>0</v>
      </c>
      <c r="R306" s="199">
        <f>IFERROR(R248/'Staffing Variables'!R$42,0)</f>
        <v>0</v>
      </c>
      <c r="S306" s="199">
        <f>IFERROR(S248/'Staffing Variables'!S$42,0)</f>
        <v>0</v>
      </c>
    </row>
    <row r="307" spans="1:22" x14ac:dyDescent="0.3">
      <c r="B307" s="221"/>
      <c r="C307" s="222"/>
      <c r="D307" s="223"/>
      <c r="E307" s="223"/>
      <c r="F307" s="223"/>
      <c r="G307" s="223"/>
      <c r="H307" s="223"/>
      <c r="I307" s="223"/>
      <c r="J307" s="223"/>
      <c r="K307" s="223"/>
      <c r="L307" s="223"/>
      <c r="M307" s="223"/>
      <c r="N307" s="223"/>
      <c r="O307" s="223"/>
      <c r="P307" s="223"/>
      <c r="Q307" s="223"/>
      <c r="R307" s="223"/>
      <c r="S307" s="223"/>
    </row>
    <row r="308" spans="1:22" x14ac:dyDescent="0.3">
      <c r="B308" s="224" t="s">
        <v>156</v>
      </c>
      <c r="C308" s="225"/>
      <c r="D308" s="226">
        <f t="shared" ref="D308:K308" si="191">D306/$AB$226</f>
        <v>0</v>
      </c>
      <c r="E308" s="226">
        <f t="shared" si="191"/>
        <v>0</v>
      </c>
      <c r="F308" s="226">
        <f t="shared" si="191"/>
        <v>0</v>
      </c>
      <c r="G308" s="226">
        <f t="shared" si="191"/>
        <v>0</v>
      </c>
      <c r="H308" s="226">
        <f t="shared" si="191"/>
        <v>0</v>
      </c>
      <c r="I308" s="226">
        <f t="shared" si="191"/>
        <v>0</v>
      </c>
      <c r="J308" s="226">
        <f t="shared" si="191"/>
        <v>0</v>
      </c>
      <c r="K308" s="226">
        <f t="shared" si="191"/>
        <v>0</v>
      </c>
      <c r="L308" s="226">
        <f t="shared" ref="L308:R308" si="192">L306/$AB$226</f>
        <v>0</v>
      </c>
      <c r="M308" s="226">
        <f t="shared" si="192"/>
        <v>0</v>
      </c>
      <c r="N308" s="226">
        <f t="shared" si="192"/>
        <v>0</v>
      </c>
      <c r="O308" s="226">
        <f t="shared" si="192"/>
        <v>0</v>
      </c>
      <c r="P308" s="226">
        <f t="shared" si="192"/>
        <v>0</v>
      </c>
      <c r="Q308" s="226">
        <f t="shared" si="192"/>
        <v>0</v>
      </c>
      <c r="R308" s="226">
        <f t="shared" si="192"/>
        <v>0</v>
      </c>
      <c r="S308" s="226">
        <f t="shared" ref="S308" si="193">S306/$AB$226</f>
        <v>0</v>
      </c>
    </row>
    <row r="309" spans="1:22" x14ac:dyDescent="0.3">
      <c r="B309" s="224" t="s">
        <v>4</v>
      </c>
      <c r="C309" s="225"/>
      <c r="D309" s="226">
        <f t="shared" ref="D309:K309" si="194">D308/$AC$226</f>
        <v>0</v>
      </c>
      <c r="E309" s="226">
        <f t="shared" si="194"/>
        <v>0</v>
      </c>
      <c r="F309" s="226">
        <f t="shared" si="194"/>
        <v>0</v>
      </c>
      <c r="G309" s="226">
        <f t="shared" si="194"/>
        <v>0</v>
      </c>
      <c r="H309" s="226">
        <f t="shared" si="194"/>
        <v>0</v>
      </c>
      <c r="I309" s="226">
        <f t="shared" si="194"/>
        <v>0</v>
      </c>
      <c r="J309" s="226">
        <f t="shared" si="194"/>
        <v>0</v>
      </c>
      <c r="K309" s="226">
        <f t="shared" si="194"/>
        <v>0</v>
      </c>
      <c r="L309" s="226">
        <f t="shared" ref="L309:R309" si="195">L308/$AC$226</f>
        <v>0</v>
      </c>
      <c r="M309" s="226">
        <f t="shared" si="195"/>
        <v>0</v>
      </c>
      <c r="N309" s="226">
        <f t="shared" si="195"/>
        <v>0</v>
      </c>
      <c r="O309" s="226">
        <f t="shared" si="195"/>
        <v>0</v>
      </c>
      <c r="P309" s="226">
        <f t="shared" si="195"/>
        <v>0</v>
      </c>
      <c r="Q309" s="226">
        <f t="shared" si="195"/>
        <v>0</v>
      </c>
      <c r="R309" s="226">
        <f t="shared" si="195"/>
        <v>0</v>
      </c>
      <c r="S309" s="226">
        <f t="shared" ref="S309" si="196">S308/$AC$226</f>
        <v>0</v>
      </c>
    </row>
    <row r="310" spans="1:22" x14ac:dyDescent="0.3">
      <c r="B310" s="224" t="s">
        <v>3</v>
      </c>
      <c r="C310" s="225"/>
      <c r="D310" s="227">
        <f t="shared" ref="D310:K310" si="197">D309/37.5/52</f>
        <v>0</v>
      </c>
      <c r="E310" s="227">
        <f t="shared" si="197"/>
        <v>0</v>
      </c>
      <c r="F310" s="227">
        <f t="shared" si="197"/>
        <v>0</v>
      </c>
      <c r="G310" s="227">
        <f t="shared" si="197"/>
        <v>0</v>
      </c>
      <c r="H310" s="227">
        <f t="shared" si="197"/>
        <v>0</v>
      </c>
      <c r="I310" s="227">
        <f t="shared" si="197"/>
        <v>0</v>
      </c>
      <c r="J310" s="227">
        <f t="shared" si="197"/>
        <v>0</v>
      </c>
      <c r="K310" s="227">
        <f t="shared" si="197"/>
        <v>0</v>
      </c>
      <c r="L310" s="227">
        <f t="shared" ref="L310:R310" si="198">L309/37.5/52</f>
        <v>0</v>
      </c>
      <c r="M310" s="227">
        <f t="shared" si="198"/>
        <v>0</v>
      </c>
      <c r="N310" s="227">
        <f t="shared" si="198"/>
        <v>0</v>
      </c>
      <c r="O310" s="227">
        <f t="shared" si="198"/>
        <v>0</v>
      </c>
      <c r="P310" s="227">
        <f t="shared" si="198"/>
        <v>0</v>
      </c>
      <c r="Q310" s="227">
        <f t="shared" si="198"/>
        <v>0</v>
      </c>
      <c r="R310" s="227">
        <f t="shared" si="198"/>
        <v>0</v>
      </c>
      <c r="S310" s="227">
        <f t="shared" ref="S310" si="199">S309/37.5/52</f>
        <v>0</v>
      </c>
    </row>
    <row r="311" spans="1:22" ht="15.6" x14ac:dyDescent="0.3">
      <c r="B311" s="228"/>
      <c r="C311" s="223"/>
      <c r="D311" s="223"/>
      <c r="E311" s="223"/>
      <c r="F311" s="223"/>
      <c r="G311" s="223"/>
      <c r="H311" s="223"/>
      <c r="I311" s="223"/>
      <c r="J311" s="223"/>
      <c r="K311" s="223"/>
      <c r="L311" s="223"/>
      <c r="M311" s="223"/>
      <c r="N311" s="223"/>
      <c r="O311" s="223"/>
      <c r="P311" s="223"/>
      <c r="Q311" s="223"/>
      <c r="R311" s="223"/>
      <c r="S311" s="229">
        <f>SUM(D310:S310)</f>
        <v>0</v>
      </c>
    </row>
    <row r="313" spans="1:22" ht="21" x14ac:dyDescent="0.3">
      <c r="A313" s="367">
        <f>MAX($A$43:A312)+1</f>
        <v>15</v>
      </c>
      <c r="B313" s="289" t="str">
        <f>_xlfn.CONCAT("Table ",A313)</f>
        <v>Table 15</v>
      </c>
      <c r="C313" s="510" t="s">
        <v>199</v>
      </c>
      <c r="D313" s="511"/>
      <c r="E313" s="511"/>
      <c r="F313" s="511"/>
      <c r="G313" s="511"/>
      <c r="H313" s="511"/>
      <c r="I313" s="511"/>
      <c r="J313" s="511"/>
      <c r="K313" s="511"/>
      <c r="L313" s="511"/>
      <c r="M313" s="511"/>
      <c r="N313" s="511"/>
      <c r="O313" s="511"/>
      <c r="P313" s="511"/>
      <c r="Q313" s="511"/>
      <c r="R313" s="511"/>
      <c r="S313" s="512"/>
    </row>
    <row r="314" spans="1:22" ht="27.6" x14ac:dyDescent="0.3">
      <c r="B314" s="207" t="s">
        <v>162</v>
      </c>
      <c r="C314" s="220" t="s">
        <v>163</v>
      </c>
      <c r="D314" s="207" t="str">
        <f>'Time by staff type'!E$3</f>
        <v>staff type 1</v>
      </c>
      <c r="E314" s="207" t="str">
        <f>'Time by staff type'!F$3</f>
        <v>staff type 2</v>
      </c>
      <c r="F314" s="207" t="str">
        <f>'Time by staff type'!G$3</f>
        <v>staff type 3</v>
      </c>
      <c r="G314" s="207" t="str">
        <f>'Time by staff type'!H$3</f>
        <v>staff type 4</v>
      </c>
      <c r="H314" s="207" t="str">
        <f>'Time by staff type'!I$3</f>
        <v>staff type 5</v>
      </c>
      <c r="I314" s="207" t="str">
        <f>'Time by staff type'!J$3</f>
        <v>staff type 6</v>
      </c>
      <c r="J314" s="207" t="str">
        <f>'Time by staff type'!K$3</f>
        <v>staff type 7</v>
      </c>
      <c r="K314" s="207" t="str">
        <f>'Time by staff type'!L$3</f>
        <v>staff type 8</v>
      </c>
      <c r="L314" s="207" t="str">
        <f>'Time by staff type'!M$3</f>
        <v>staff type 9</v>
      </c>
      <c r="M314" s="207" t="str">
        <f>'Time by staff type'!N$3</f>
        <v>staff type 10</v>
      </c>
      <c r="N314" s="207" t="str">
        <f>'Time by staff type'!O$3</f>
        <v>staff type 11</v>
      </c>
      <c r="O314" s="207" t="str">
        <f>'Time by staff type'!P$3</f>
        <v>staff type 12</v>
      </c>
      <c r="P314" s="207" t="str">
        <f>'Time by staff type'!Q$3</f>
        <v>staff type 13</v>
      </c>
      <c r="Q314" s="207" t="str">
        <f>'Time by staff type'!R$3</f>
        <v>staff type 14</v>
      </c>
      <c r="R314" s="207" t="str">
        <f>'Time by staff type'!S$3</f>
        <v>staff type 15</v>
      </c>
      <c r="S314" s="207" t="str">
        <f>'Time by staff type'!T$3</f>
        <v>staff type 16</v>
      </c>
    </row>
    <row r="315" spans="1:22" x14ac:dyDescent="0.3">
      <c r="B315" s="215" t="str">
        <f>B$19</f>
        <v>Module 1</v>
      </c>
      <c r="C315" s="198">
        <f t="shared" ref="C315:C334" si="200">C19</f>
        <v>0</v>
      </c>
      <c r="D315" s="198">
        <f t="shared" ref="D315:S315" si="201">IFERROR(D286/$U19,0)</f>
        <v>0</v>
      </c>
      <c r="E315" s="198">
        <f t="shared" si="201"/>
        <v>0</v>
      </c>
      <c r="F315" s="198">
        <f t="shared" si="201"/>
        <v>0</v>
      </c>
      <c r="G315" s="198">
        <f t="shared" si="201"/>
        <v>0</v>
      </c>
      <c r="H315" s="198">
        <f t="shared" si="201"/>
        <v>0</v>
      </c>
      <c r="I315" s="198">
        <f t="shared" si="201"/>
        <v>0</v>
      </c>
      <c r="J315" s="198">
        <f t="shared" si="201"/>
        <v>0</v>
      </c>
      <c r="K315" s="198">
        <f t="shared" si="201"/>
        <v>0</v>
      </c>
      <c r="L315" s="198">
        <f t="shared" si="201"/>
        <v>0</v>
      </c>
      <c r="M315" s="198">
        <f t="shared" si="201"/>
        <v>0</v>
      </c>
      <c r="N315" s="198">
        <f t="shared" si="201"/>
        <v>0</v>
      </c>
      <c r="O315" s="198">
        <f t="shared" si="201"/>
        <v>0</v>
      </c>
      <c r="P315" s="198">
        <f t="shared" si="201"/>
        <v>0</v>
      </c>
      <c r="Q315" s="198">
        <f t="shared" si="201"/>
        <v>0</v>
      </c>
      <c r="R315" s="198">
        <f t="shared" si="201"/>
        <v>0</v>
      </c>
      <c r="S315" s="198">
        <f t="shared" si="201"/>
        <v>0</v>
      </c>
      <c r="U315" s="352">
        <f>SUM(D315:S315)</f>
        <v>0</v>
      </c>
      <c r="V315" s="353">
        <f>IFERROR(U315*T130,0)</f>
        <v>0</v>
      </c>
    </row>
    <row r="316" spans="1:22" x14ac:dyDescent="0.3">
      <c r="B316" s="215">
        <f>B$20</f>
        <v>2</v>
      </c>
      <c r="C316" s="198" t="str">
        <f t="shared" si="200"/>
        <v/>
      </c>
      <c r="D316" s="198">
        <f t="shared" ref="D316:S316" si="202">IFERROR(D287/$U20,0)</f>
        <v>0</v>
      </c>
      <c r="E316" s="198">
        <f t="shared" si="202"/>
        <v>0</v>
      </c>
      <c r="F316" s="198">
        <f t="shared" si="202"/>
        <v>0</v>
      </c>
      <c r="G316" s="198">
        <f t="shared" si="202"/>
        <v>0</v>
      </c>
      <c r="H316" s="198">
        <f t="shared" si="202"/>
        <v>0</v>
      </c>
      <c r="I316" s="198">
        <f t="shared" si="202"/>
        <v>0</v>
      </c>
      <c r="J316" s="198">
        <f t="shared" si="202"/>
        <v>0</v>
      </c>
      <c r="K316" s="198">
        <f t="shared" si="202"/>
        <v>0</v>
      </c>
      <c r="L316" s="198">
        <f t="shared" si="202"/>
        <v>0</v>
      </c>
      <c r="M316" s="198">
        <f t="shared" si="202"/>
        <v>0</v>
      </c>
      <c r="N316" s="198">
        <f t="shared" si="202"/>
        <v>0</v>
      </c>
      <c r="O316" s="198">
        <f t="shared" si="202"/>
        <v>0</v>
      </c>
      <c r="P316" s="198">
        <f t="shared" si="202"/>
        <v>0</v>
      </c>
      <c r="Q316" s="198">
        <f t="shared" si="202"/>
        <v>0</v>
      </c>
      <c r="R316" s="198">
        <f t="shared" si="202"/>
        <v>0</v>
      </c>
      <c r="S316" s="198">
        <f t="shared" si="202"/>
        <v>0</v>
      </c>
      <c r="U316" s="352">
        <f t="shared" ref="U316:U334" si="203">SUM(D316:S316)</f>
        <v>0</v>
      </c>
      <c r="V316" s="353">
        <f t="shared" ref="V316:V334" si="204">IFERROR(U316*T131,0)</f>
        <v>0</v>
      </c>
    </row>
    <row r="317" spans="1:22" x14ac:dyDescent="0.3">
      <c r="B317" s="215">
        <f>B$21</f>
        <v>3</v>
      </c>
      <c r="C317" s="198" t="str">
        <f t="shared" si="200"/>
        <v/>
      </c>
      <c r="D317" s="198">
        <f t="shared" ref="D317:S317" si="205">IFERROR(D288/$U21,0)</f>
        <v>0</v>
      </c>
      <c r="E317" s="198">
        <f t="shared" si="205"/>
        <v>0</v>
      </c>
      <c r="F317" s="198">
        <f t="shared" si="205"/>
        <v>0</v>
      </c>
      <c r="G317" s="198">
        <f t="shared" si="205"/>
        <v>0</v>
      </c>
      <c r="H317" s="198">
        <f t="shared" si="205"/>
        <v>0</v>
      </c>
      <c r="I317" s="198">
        <f t="shared" si="205"/>
        <v>0</v>
      </c>
      <c r="J317" s="198">
        <f t="shared" si="205"/>
        <v>0</v>
      </c>
      <c r="K317" s="198">
        <f t="shared" si="205"/>
        <v>0</v>
      </c>
      <c r="L317" s="198">
        <f t="shared" si="205"/>
        <v>0</v>
      </c>
      <c r="M317" s="198">
        <f t="shared" si="205"/>
        <v>0</v>
      </c>
      <c r="N317" s="198">
        <f t="shared" si="205"/>
        <v>0</v>
      </c>
      <c r="O317" s="198">
        <f t="shared" si="205"/>
        <v>0</v>
      </c>
      <c r="P317" s="198">
        <f t="shared" si="205"/>
        <v>0</v>
      </c>
      <c r="Q317" s="198">
        <f t="shared" si="205"/>
        <v>0</v>
      </c>
      <c r="R317" s="198">
        <f t="shared" si="205"/>
        <v>0</v>
      </c>
      <c r="S317" s="198">
        <f t="shared" si="205"/>
        <v>0</v>
      </c>
      <c r="U317" s="352">
        <f t="shared" si="203"/>
        <v>0</v>
      </c>
      <c r="V317" s="353">
        <f t="shared" si="204"/>
        <v>0</v>
      </c>
    </row>
    <row r="318" spans="1:22" x14ac:dyDescent="0.3">
      <c r="B318" s="215">
        <f>B$22</f>
        <v>4</v>
      </c>
      <c r="C318" s="198" t="str">
        <f t="shared" si="200"/>
        <v/>
      </c>
      <c r="D318" s="198">
        <f t="shared" ref="D318:S318" si="206">IFERROR(D289/$U22,0)</f>
        <v>0</v>
      </c>
      <c r="E318" s="198">
        <f t="shared" si="206"/>
        <v>0</v>
      </c>
      <c r="F318" s="198">
        <f t="shared" si="206"/>
        <v>0</v>
      </c>
      <c r="G318" s="198">
        <f t="shared" si="206"/>
        <v>0</v>
      </c>
      <c r="H318" s="198">
        <f t="shared" si="206"/>
        <v>0</v>
      </c>
      <c r="I318" s="198">
        <f t="shared" si="206"/>
        <v>0</v>
      </c>
      <c r="J318" s="198">
        <f t="shared" si="206"/>
        <v>0</v>
      </c>
      <c r="K318" s="198">
        <f t="shared" si="206"/>
        <v>0</v>
      </c>
      <c r="L318" s="198">
        <f t="shared" si="206"/>
        <v>0</v>
      </c>
      <c r="M318" s="198">
        <f t="shared" si="206"/>
        <v>0</v>
      </c>
      <c r="N318" s="198">
        <f t="shared" si="206"/>
        <v>0</v>
      </c>
      <c r="O318" s="198">
        <f t="shared" si="206"/>
        <v>0</v>
      </c>
      <c r="P318" s="198">
        <f t="shared" si="206"/>
        <v>0</v>
      </c>
      <c r="Q318" s="198">
        <f t="shared" si="206"/>
        <v>0</v>
      </c>
      <c r="R318" s="198">
        <f t="shared" si="206"/>
        <v>0</v>
      </c>
      <c r="S318" s="198">
        <f t="shared" si="206"/>
        <v>0</v>
      </c>
      <c r="U318" s="352">
        <f t="shared" si="203"/>
        <v>0</v>
      </c>
      <c r="V318" s="353">
        <f t="shared" si="204"/>
        <v>0</v>
      </c>
    </row>
    <row r="319" spans="1:22" x14ac:dyDescent="0.3">
      <c r="B319" s="215">
        <f>B$23</f>
        <v>5</v>
      </c>
      <c r="C319" s="198" t="str">
        <f t="shared" si="200"/>
        <v/>
      </c>
      <c r="D319" s="198">
        <f t="shared" ref="D319:S319" si="207">IFERROR(D290/$U23,0)</f>
        <v>0</v>
      </c>
      <c r="E319" s="198">
        <f t="shared" si="207"/>
        <v>0</v>
      </c>
      <c r="F319" s="198">
        <f t="shared" si="207"/>
        <v>0</v>
      </c>
      <c r="G319" s="198">
        <f t="shared" si="207"/>
        <v>0</v>
      </c>
      <c r="H319" s="198">
        <f t="shared" si="207"/>
        <v>0</v>
      </c>
      <c r="I319" s="198">
        <f t="shared" si="207"/>
        <v>0</v>
      </c>
      <c r="J319" s="198">
        <f t="shared" si="207"/>
        <v>0</v>
      </c>
      <c r="K319" s="198">
        <f t="shared" si="207"/>
        <v>0</v>
      </c>
      <c r="L319" s="198">
        <f t="shared" si="207"/>
        <v>0</v>
      </c>
      <c r="M319" s="198">
        <f t="shared" si="207"/>
        <v>0</v>
      </c>
      <c r="N319" s="198">
        <f t="shared" si="207"/>
        <v>0</v>
      </c>
      <c r="O319" s="198">
        <f t="shared" si="207"/>
        <v>0</v>
      </c>
      <c r="P319" s="198">
        <f t="shared" si="207"/>
        <v>0</v>
      </c>
      <c r="Q319" s="198">
        <f t="shared" si="207"/>
        <v>0</v>
      </c>
      <c r="R319" s="198">
        <f t="shared" si="207"/>
        <v>0</v>
      </c>
      <c r="S319" s="198">
        <f t="shared" si="207"/>
        <v>0</v>
      </c>
      <c r="U319" s="352">
        <f t="shared" si="203"/>
        <v>0</v>
      </c>
      <c r="V319" s="353">
        <f t="shared" si="204"/>
        <v>0</v>
      </c>
    </row>
    <row r="320" spans="1:22" x14ac:dyDescent="0.3">
      <c r="B320" s="215">
        <f>B$24</f>
        <v>6</v>
      </c>
      <c r="C320" s="198" t="str">
        <f t="shared" si="200"/>
        <v/>
      </c>
      <c r="D320" s="198">
        <f t="shared" ref="D320:S320" si="208">IFERROR(D291/$U24,0)</f>
        <v>0</v>
      </c>
      <c r="E320" s="198">
        <f t="shared" si="208"/>
        <v>0</v>
      </c>
      <c r="F320" s="198">
        <f t="shared" si="208"/>
        <v>0</v>
      </c>
      <c r="G320" s="198">
        <f t="shared" si="208"/>
        <v>0</v>
      </c>
      <c r="H320" s="198">
        <f t="shared" si="208"/>
        <v>0</v>
      </c>
      <c r="I320" s="198">
        <f t="shared" si="208"/>
        <v>0</v>
      </c>
      <c r="J320" s="198">
        <f t="shared" si="208"/>
        <v>0</v>
      </c>
      <c r="K320" s="198">
        <f t="shared" si="208"/>
        <v>0</v>
      </c>
      <c r="L320" s="198">
        <f t="shared" si="208"/>
        <v>0</v>
      </c>
      <c r="M320" s="198">
        <f t="shared" si="208"/>
        <v>0</v>
      </c>
      <c r="N320" s="198">
        <f t="shared" si="208"/>
        <v>0</v>
      </c>
      <c r="O320" s="198">
        <f t="shared" si="208"/>
        <v>0</v>
      </c>
      <c r="P320" s="198">
        <f t="shared" si="208"/>
        <v>0</v>
      </c>
      <c r="Q320" s="198">
        <f t="shared" si="208"/>
        <v>0</v>
      </c>
      <c r="R320" s="198">
        <f t="shared" si="208"/>
        <v>0</v>
      </c>
      <c r="S320" s="198">
        <f t="shared" si="208"/>
        <v>0</v>
      </c>
      <c r="U320" s="352">
        <f t="shared" si="203"/>
        <v>0</v>
      </c>
      <c r="V320" s="353">
        <f t="shared" si="204"/>
        <v>0</v>
      </c>
    </row>
    <row r="321" spans="2:22" x14ac:dyDescent="0.3">
      <c r="B321" s="215">
        <f>B$25</f>
        <v>7</v>
      </c>
      <c r="C321" s="198" t="str">
        <f t="shared" si="200"/>
        <v/>
      </c>
      <c r="D321" s="198">
        <f t="shared" ref="D321:S321" si="209">IFERROR(D292/$U25,0)</f>
        <v>0</v>
      </c>
      <c r="E321" s="198">
        <f t="shared" si="209"/>
        <v>0</v>
      </c>
      <c r="F321" s="198">
        <f t="shared" si="209"/>
        <v>0</v>
      </c>
      <c r="G321" s="198">
        <f t="shared" si="209"/>
        <v>0</v>
      </c>
      <c r="H321" s="198">
        <f t="shared" si="209"/>
        <v>0</v>
      </c>
      <c r="I321" s="198">
        <f t="shared" si="209"/>
        <v>0</v>
      </c>
      <c r="J321" s="198">
        <f t="shared" si="209"/>
        <v>0</v>
      </c>
      <c r="K321" s="198">
        <f t="shared" si="209"/>
        <v>0</v>
      </c>
      <c r="L321" s="198">
        <f t="shared" si="209"/>
        <v>0</v>
      </c>
      <c r="M321" s="198">
        <f t="shared" si="209"/>
        <v>0</v>
      </c>
      <c r="N321" s="198">
        <f t="shared" si="209"/>
        <v>0</v>
      </c>
      <c r="O321" s="198">
        <f t="shared" si="209"/>
        <v>0</v>
      </c>
      <c r="P321" s="198">
        <f t="shared" si="209"/>
        <v>0</v>
      </c>
      <c r="Q321" s="198">
        <f t="shared" si="209"/>
        <v>0</v>
      </c>
      <c r="R321" s="198">
        <f t="shared" si="209"/>
        <v>0</v>
      </c>
      <c r="S321" s="198">
        <f t="shared" si="209"/>
        <v>0</v>
      </c>
      <c r="U321" s="352">
        <f t="shared" si="203"/>
        <v>0</v>
      </c>
      <c r="V321" s="353">
        <f t="shared" si="204"/>
        <v>0</v>
      </c>
    </row>
    <row r="322" spans="2:22" x14ac:dyDescent="0.3">
      <c r="B322" s="215">
        <f>B$26</f>
        <v>8</v>
      </c>
      <c r="C322" s="198" t="str">
        <f t="shared" si="200"/>
        <v/>
      </c>
      <c r="D322" s="198">
        <f t="shared" ref="D322:S322" si="210">IFERROR(D293/$U26,0)</f>
        <v>0</v>
      </c>
      <c r="E322" s="198">
        <f t="shared" si="210"/>
        <v>0</v>
      </c>
      <c r="F322" s="198">
        <f t="shared" si="210"/>
        <v>0</v>
      </c>
      <c r="G322" s="198">
        <f t="shared" si="210"/>
        <v>0</v>
      </c>
      <c r="H322" s="198">
        <f t="shared" si="210"/>
        <v>0</v>
      </c>
      <c r="I322" s="198">
        <f t="shared" si="210"/>
        <v>0</v>
      </c>
      <c r="J322" s="198">
        <f t="shared" si="210"/>
        <v>0</v>
      </c>
      <c r="K322" s="198">
        <f t="shared" si="210"/>
        <v>0</v>
      </c>
      <c r="L322" s="198">
        <f t="shared" si="210"/>
        <v>0</v>
      </c>
      <c r="M322" s="198">
        <f t="shared" si="210"/>
        <v>0</v>
      </c>
      <c r="N322" s="198">
        <f t="shared" si="210"/>
        <v>0</v>
      </c>
      <c r="O322" s="198">
        <f t="shared" si="210"/>
        <v>0</v>
      </c>
      <c r="P322" s="198">
        <f t="shared" si="210"/>
        <v>0</v>
      </c>
      <c r="Q322" s="198">
        <f t="shared" si="210"/>
        <v>0</v>
      </c>
      <c r="R322" s="198">
        <f t="shared" si="210"/>
        <v>0</v>
      </c>
      <c r="S322" s="198">
        <f t="shared" si="210"/>
        <v>0</v>
      </c>
      <c r="U322" s="352">
        <f t="shared" si="203"/>
        <v>0</v>
      </c>
      <c r="V322" s="353">
        <f t="shared" si="204"/>
        <v>0</v>
      </c>
    </row>
    <row r="323" spans="2:22" x14ac:dyDescent="0.3">
      <c r="B323" s="215">
        <f>B$27</f>
        <v>9</v>
      </c>
      <c r="C323" s="198" t="str">
        <f t="shared" si="200"/>
        <v/>
      </c>
      <c r="D323" s="198">
        <f t="shared" ref="D323:S323" si="211">IFERROR(D294/$U27,0)</f>
        <v>0</v>
      </c>
      <c r="E323" s="198">
        <f t="shared" si="211"/>
        <v>0</v>
      </c>
      <c r="F323" s="198">
        <f t="shared" si="211"/>
        <v>0</v>
      </c>
      <c r="G323" s="198">
        <f t="shared" si="211"/>
        <v>0</v>
      </c>
      <c r="H323" s="198">
        <f t="shared" si="211"/>
        <v>0</v>
      </c>
      <c r="I323" s="198">
        <f t="shared" si="211"/>
        <v>0</v>
      </c>
      <c r="J323" s="198">
        <f t="shared" si="211"/>
        <v>0</v>
      </c>
      <c r="K323" s="198">
        <f t="shared" si="211"/>
        <v>0</v>
      </c>
      <c r="L323" s="198">
        <f t="shared" si="211"/>
        <v>0</v>
      </c>
      <c r="M323" s="198">
        <f t="shared" si="211"/>
        <v>0</v>
      </c>
      <c r="N323" s="198">
        <f t="shared" si="211"/>
        <v>0</v>
      </c>
      <c r="O323" s="198">
        <f t="shared" si="211"/>
        <v>0</v>
      </c>
      <c r="P323" s="198">
        <f t="shared" si="211"/>
        <v>0</v>
      </c>
      <c r="Q323" s="198">
        <f t="shared" si="211"/>
        <v>0</v>
      </c>
      <c r="R323" s="198">
        <f t="shared" si="211"/>
        <v>0</v>
      </c>
      <c r="S323" s="198">
        <f t="shared" si="211"/>
        <v>0</v>
      </c>
      <c r="U323" s="352">
        <f t="shared" si="203"/>
        <v>0</v>
      </c>
      <c r="V323" s="353">
        <f t="shared" si="204"/>
        <v>0</v>
      </c>
    </row>
    <row r="324" spans="2:22" x14ac:dyDescent="0.3">
      <c r="B324" s="215">
        <f>B$28</f>
        <v>10</v>
      </c>
      <c r="C324" s="198" t="str">
        <f t="shared" si="200"/>
        <v/>
      </c>
      <c r="D324" s="198">
        <f t="shared" ref="D324:S324" si="212">IFERROR(D295/$U28,0)</f>
        <v>0</v>
      </c>
      <c r="E324" s="198">
        <f t="shared" si="212"/>
        <v>0</v>
      </c>
      <c r="F324" s="198">
        <f t="shared" si="212"/>
        <v>0</v>
      </c>
      <c r="G324" s="198">
        <f t="shared" si="212"/>
        <v>0</v>
      </c>
      <c r="H324" s="198">
        <f t="shared" si="212"/>
        <v>0</v>
      </c>
      <c r="I324" s="198">
        <f t="shared" si="212"/>
        <v>0</v>
      </c>
      <c r="J324" s="198">
        <f t="shared" si="212"/>
        <v>0</v>
      </c>
      <c r="K324" s="198">
        <f t="shared" si="212"/>
        <v>0</v>
      </c>
      <c r="L324" s="198">
        <f t="shared" si="212"/>
        <v>0</v>
      </c>
      <c r="M324" s="198">
        <f t="shared" si="212"/>
        <v>0</v>
      </c>
      <c r="N324" s="198">
        <f t="shared" si="212"/>
        <v>0</v>
      </c>
      <c r="O324" s="198">
        <f t="shared" si="212"/>
        <v>0</v>
      </c>
      <c r="P324" s="198">
        <f t="shared" si="212"/>
        <v>0</v>
      </c>
      <c r="Q324" s="198">
        <f t="shared" si="212"/>
        <v>0</v>
      </c>
      <c r="R324" s="198">
        <f t="shared" si="212"/>
        <v>0</v>
      </c>
      <c r="S324" s="198">
        <f t="shared" si="212"/>
        <v>0</v>
      </c>
      <c r="U324" s="352">
        <f t="shared" si="203"/>
        <v>0</v>
      </c>
      <c r="V324" s="353">
        <f t="shared" si="204"/>
        <v>0</v>
      </c>
    </row>
    <row r="325" spans="2:22" x14ac:dyDescent="0.3">
      <c r="B325" s="215">
        <f>B$29</f>
        <v>11</v>
      </c>
      <c r="C325" s="198" t="str">
        <f t="shared" si="200"/>
        <v/>
      </c>
      <c r="D325" s="198">
        <f t="shared" ref="D325:S325" si="213">IFERROR(D296/$U29,0)</f>
        <v>0</v>
      </c>
      <c r="E325" s="198">
        <f t="shared" si="213"/>
        <v>0</v>
      </c>
      <c r="F325" s="198">
        <f t="shared" si="213"/>
        <v>0</v>
      </c>
      <c r="G325" s="198">
        <f t="shared" si="213"/>
        <v>0</v>
      </c>
      <c r="H325" s="198">
        <f t="shared" si="213"/>
        <v>0</v>
      </c>
      <c r="I325" s="198">
        <f t="shared" si="213"/>
        <v>0</v>
      </c>
      <c r="J325" s="198">
        <f t="shared" si="213"/>
        <v>0</v>
      </c>
      <c r="K325" s="198">
        <f t="shared" si="213"/>
        <v>0</v>
      </c>
      <c r="L325" s="198">
        <f t="shared" si="213"/>
        <v>0</v>
      </c>
      <c r="M325" s="198">
        <f t="shared" si="213"/>
        <v>0</v>
      </c>
      <c r="N325" s="198">
        <f t="shared" si="213"/>
        <v>0</v>
      </c>
      <c r="O325" s="198">
        <f t="shared" si="213"/>
        <v>0</v>
      </c>
      <c r="P325" s="198">
        <f t="shared" si="213"/>
        <v>0</v>
      </c>
      <c r="Q325" s="198">
        <f t="shared" si="213"/>
        <v>0</v>
      </c>
      <c r="R325" s="198">
        <f t="shared" si="213"/>
        <v>0</v>
      </c>
      <c r="S325" s="198">
        <f t="shared" si="213"/>
        <v>0</v>
      </c>
      <c r="U325" s="352">
        <f t="shared" si="203"/>
        <v>0</v>
      </c>
      <c r="V325" s="353">
        <f t="shared" si="204"/>
        <v>0</v>
      </c>
    </row>
    <row r="326" spans="2:22" x14ac:dyDescent="0.3">
      <c r="B326" s="215">
        <f>B$30</f>
        <v>12</v>
      </c>
      <c r="C326" s="198" t="str">
        <f t="shared" si="200"/>
        <v/>
      </c>
      <c r="D326" s="198">
        <f t="shared" ref="D326:S326" si="214">IFERROR(D297/$U30,0)</f>
        <v>0</v>
      </c>
      <c r="E326" s="198">
        <f t="shared" si="214"/>
        <v>0</v>
      </c>
      <c r="F326" s="198">
        <f t="shared" si="214"/>
        <v>0</v>
      </c>
      <c r="G326" s="198">
        <f t="shared" si="214"/>
        <v>0</v>
      </c>
      <c r="H326" s="198">
        <f t="shared" si="214"/>
        <v>0</v>
      </c>
      <c r="I326" s="198">
        <f t="shared" si="214"/>
        <v>0</v>
      </c>
      <c r="J326" s="198">
        <f t="shared" si="214"/>
        <v>0</v>
      </c>
      <c r="K326" s="198">
        <f t="shared" si="214"/>
        <v>0</v>
      </c>
      <c r="L326" s="198">
        <f t="shared" si="214"/>
        <v>0</v>
      </c>
      <c r="M326" s="198">
        <f t="shared" si="214"/>
        <v>0</v>
      </c>
      <c r="N326" s="198">
        <f t="shared" si="214"/>
        <v>0</v>
      </c>
      <c r="O326" s="198">
        <f t="shared" si="214"/>
        <v>0</v>
      </c>
      <c r="P326" s="198">
        <f t="shared" si="214"/>
        <v>0</v>
      </c>
      <c r="Q326" s="198">
        <f t="shared" si="214"/>
        <v>0</v>
      </c>
      <c r="R326" s="198">
        <f t="shared" si="214"/>
        <v>0</v>
      </c>
      <c r="S326" s="198">
        <f t="shared" si="214"/>
        <v>0</v>
      </c>
      <c r="U326" s="352">
        <f t="shared" si="203"/>
        <v>0</v>
      </c>
      <c r="V326" s="353">
        <f t="shared" si="204"/>
        <v>0</v>
      </c>
    </row>
    <row r="327" spans="2:22" x14ac:dyDescent="0.3">
      <c r="B327" s="215">
        <f>B$31</f>
        <v>13</v>
      </c>
      <c r="C327" s="198" t="str">
        <f t="shared" si="200"/>
        <v/>
      </c>
      <c r="D327" s="198">
        <f t="shared" ref="D327:S327" si="215">IFERROR(D298/$U31,0)</f>
        <v>0</v>
      </c>
      <c r="E327" s="198">
        <f t="shared" si="215"/>
        <v>0</v>
      </c>
      <c r="F327" s="198">
        <f t="shared" si="215"/>
        <v>0</v>
      </c>
      <c r="G327" s="198">
        <f t="shared" si="215"/>
        <v>0</v>
      </c>
      <c r="H327" s="198">
        <f t="shared" si="215"/>
        <v>0</v>
      </c>
      <c r="I327" s="198">
        <f t="shared" si="215"/>
        <v>0</v>
      </c>
      <c r="J327" s="198">
        <f t="shared" si="215"/>
        <v>0</v>
      </c>
      <c r="K327" s="198">
        <f t="shared" si="215"/>
        <v>0</v>
      </c>
      <c r="L327" s="198">
        <f t="shared" si="215"/>
        <v>0</v>
      </c>
      <c r="M327" s="198">
        <f t="shared" si="215"/>
        <v>0</v>
      </c>
      <c r="N327" s="198">
        <f t="shared" si="215"/>
        <v>0</v>
      </c>
      <c r="O327" s="198">
        <f t="shared" si="215"/>
        <v>0</v>
      </c>
      <c r="P327" s="198">
        <f t="shared" si="215"/>
        <v>0</v>
      </c>
      <c r="Q327" s="198">
        <f t="shared" si="215"/>
        <v>0</v>
      </c>
      <c r="R327" s="198">
        <f t="shared" si="215"/>
        <v>0</v>
      </c>
      <c r="S327" s="198">
        <f t="shared" si="215"/>
        <v>0</v>
      </c>
      <c r="U327" s="352">
        <f t="shared" si="203"/>
        <v>0</v>
      </c>
      <c r="V327" s="353">
        <f t="shared" si="204"/>
        <v>0</v>
      </c>
    </row>
    <row r="328" spans="2:22" x14ac:dyDescent="0.3">
      <c r="B328" s="215">
        <f>B$32</f>
        <v>14</v>
      </c>
      <c r="C328" s="198" t="str">
        <f t="shared" si="200"/>
        <v/>
      </c>
      <c r="D328" s="198">
        <f t="shared" ref="D328:S328" si="216">IFERROR(D299/$U32,0)</f>
        <v>0</v>
      </c>
      <c r="E328" s="198">
        <f t="shared" si="216"/>
        <v>0</v>
      </c>
      <c r="F328" s="198">
        <f t="shared" si="216"/>
        <v>0</v>
      </c>
      <c r="G328" s="198">
        <f t="shared" si="216"/>
        <v>0</v>
      </c>
      <c r="H328" s="198">
        <f t="shared" si="216"/>
        <v>0</v>
      </c>
      <c r="I328" s="198">
        <f t="shared" si="216"/>
        <v>0</v>
      </c>
      <c r="J328" s="198">
        <f t="shared" si="216"/>
        <v>0</v>
      </c>
      <c r="K328" s="198">
        <f t="shared" si="216"/>
        <v>0</v>
      </c>
      <c r="L328" s="198">
        <f t="shared" si="216"/>
        <v>0</v>
      </c>
      <c r="M328" s="198">
        <f t="shared" si="216"/>
        <v>0</v>
      </c>
      <c r="N328" s="198">
        <f t="shared" si="216"/>
        <v>0</v>
      </c>
      <c r="O328" s="198">
        <f t="shared" si="216"/>
        <v>0</v>
      </c>
      <c r="P328" s="198">
        <f t="shared" si="216"/>
        <v>0</v>
      </c>
      <c r="Q328" s="198">
        <f t="shared" si="216"/>
        <v>0</v>
      </c>
      <c r="R328" s="198">
        <f t="shared" si="216"/>
        <v>0</v>
      </c>
      <c r="S328" s="198">
        <f t="shared" si="216"/>
        <v>0</v>
      </c>
      <c r="U328" s="352">
        <f t="shared" si="203"/>
        <v>0</v>
      </c>
      <c r="V328" s="353">
        <f t="shared" si="204"/>
        <v>0</v>
      </c>
    </row>
    <row r="329" spans="2:22" x14ac:dyDescent="0.3">
      <c r="B329" s="215">
        <f>B$33</f>
        <v>15</v>
      </c>
      <c r="C329" s="198" t="str">
        <f t="shared" si="200"/>
        <v/>
      </c>
      <c r="D329" s="198">
        <f t="shared" ref="D329:S329" si="217">IFERROR(D300/$U33,0)</f>
        <v>0</v>
      </c>
      <c r="E329" s="198">
        <f t="shared" si="217"/>
        <v>0</v>
      </c>
      <c r="F329" s="198">
        <f t="shared" si="217"/>
        <v>0</v>
      </c>
      <c r="G329" s="198">
        <f t="shared" si="217"/>
        <v>0</v>
      </c>
      <c r="H329" s="198">
        <f t="shared" si="217"/>
        <v>0</v>
      </c>
      <c r="I329" s="198">
        <f t="shared" si="217"/>
        <v>0</v>
      </c>
      <c r="J329" s="198">
        <f t="shared" si="217"/>
        <v>0</v>
      </c>
      <c r="K329" s="198">
        <f t="shared" si="217"/>
        <v>0</v>
      </c>
      <c r="L329" s="198">
        <f t="shared" si="217"/>
        <v>0</v>
      </c>
      <c r="M329" s="198">
        <f t="shared" si="217"/>
        <v>0</v>
      </c>
      <c r="N329" s="198">
        <f t="shared" si="217"/>
        <v>0</v>
      </c>
      <c r="O329" s="198">
        <f t="shared" si="217"/>
        <v>0</v>
      </c>
      <c r="P329" s="198">
        <f t="shared" si="217"/>
        <v>0</v>
      </c>
      <c r="Q329" s="198">
        <f t="shared" si="217"/>
        <v>0</v>
      </c>
      <c r="R329" s="198">
        <f t="shared" si="217"/>
        <v>0</v>
      </c>
      <c r="S329" s="198">
        <f t="shared" si="217"/>
        <v>0</v>
      </c>
      <c r="U329" s="352">
        <f t="shared" si="203"/>
        <v>0</v>
      </c>
      <c r="V329" s="353">
        <f t="shared" si="204"/>
        <v>0</v>
      </c>
    </row>
    <row r="330" spans="2:22" x14ac:dyDescent="0.3">
      <c r="B330" s="215">
        <f>B$34</f>
        <v>16</v>
      </c>
      <c r="C330" s="198" t="str">
        <f t="shared" si="200"/>
        <v/>
      </c>
      <c r="D330" s="198">
        <f t="shared" ref="D330:S330" si="218">IFERROR(D301/$U34,0)</f>
        <v>0</v>
      </c>
      <c r="E330" s="198">
        <f t="shared" si="218"/>
        <v>0</v>
      </c>
      <c r="F330" s="198">
        <f t="shared" si="218"/>
        <v>0</v>
      </c>
      <c r="G330" s="198">
        <f t="shared" si="218"/>
        <v>0</v>
      </c>
      <c r="H330" s="198">
        <f t="shared" si="218"/>
        <v>0</v>
      </c>
      <c r="I330" s="198">
        <f t="shared" si="218"/>
        <v>0</v>
      </c>
      <c r="J330" s="198">
        <f t="shared" si="218"/>
        <v>0</v>
      </c>
      <c r="K330" s="198">
        <f t="shared" si="218"/>
        <v>0</v>
      </c>
      <c r="L330" s="198">
        <f t="shared" si="218"/>
        <v>0</v>
      </c>
      <c r="M330" s="198">
        <f t="shared" si="218"/>
        <v>0</v>
      </c>
      <c r="N330" s="198">
        <f t="shared" si="218"/>
        <v>0</v>
      </c>
      <c r="O330" s="198">
        <f t="shared" si="218"/>
        <v>0</v>
      </c>
      <c r="P330" s="198">
        <f t="shared" si="218"/>
        <v>0</v>
      </c>
      <c r="Q330" s="198">
        <f t="shared" si="218"/>
        <v>0</v>
      </c>
      <c r="R330" s="198">
        <f t="shared" si="218"/>
        <v>0</v>
      </c>
      <c r="S330" s="198">
        <f t="shared" si="218"/>
        <v>0</v>
      </c>
      <c r="U330" s="352">
        <f t="shared" si="203"/>
        <v>0</v>
      </c>
      <c r="V330" s="353">
        <f t="shared" si="204"/>
        <v>0</v>
      </c>
    </row>
    <row r="331" spans="2:22" x14ac:dyDescent="0.3">
      <c r="B331" s="215">
        <f>B$35</f>
        <v>17</v>
      </c>
      <c r="C331" s="198" t="str">
        <f t="shared" si="200"/>
        <v/>
      </c>
      <c r="D331" s="198">
        <f t="shared" ref="D331:S331" si="219">IFERROR(D302/$U35,0)</f>
        <v>0</v>
      </c>
      <c r="E331" s="198">
        <f t="shared" si="219"/>
        <v>0</v>
      </c>
      <c r="F331" s="198">
        <f t="shared" si="219"/>
        <v>0</v>
      </c>
      <c r="G331" s="198">
        <f t="shared" si="219"/>
        <v>0</v>
      </c>
      <c r="H331" s="198">
        <f t="shared" si="219"/>
        <v>0</v>
      </c>
      <c r="I331" s="198">
        <f t="shared" si="219"/>
        <v>0</v>
      </c>
      <c r="J331" s="198">
        <f t="shared" si="219"/>
        <v>0</v>
      </c>
      <c r="K331" s="198">
        <f t="shared" si="219"/>
        <v>0</v>
      </c>
      <c r="L331" s="198">
        <f t="shared" si="219"/>
        <v>0</v>
      </c>
      <c r="M331" s="198">
        <f t="shared" si="219"/>
        <v>0</v>
      </c>
      <c r="N331" s="198">
        <f t="shared" si="219"/>
        <v>0</v>
      </c>
      <c r="O331" s="198">
        <f t="shared" si="219"/>
        <v>0</v>
      </c>
      <c r="P331" s="198">
        <f t="shared" si="219"/>
        <v>0</v>
      </c>
      <c r="Q331" s="198">
        <f t="shared" si="219"/>
        <v>0</v>
      </c>
      <c r="R331" s="198">
        <f t="shared" si="219"/>
        <v>0</v>
      </c>
      <c r="S331" s="198">
        <f t="shared" si="219"/>
        <v>0</v>
      </c>
      <c r="U331" s="352">
        <f t="shared" si="203"/>
        <v>0</v>
      </c>
      <c r="V331" s="353">
        <f t="shared" si="204"/>
        <v>0</v>
      </c>
    </row>
    <row r="332" spans="2:22" x14ac:dyDescent="0.3">
      <c r="B332" s="215">
        <f>B$36</f>
        <v>18</v>
      </c>
      <c r="C332" s="198" t="str">
        <f t="shared" si="200"/>
        <v/>
      </c>
      <c r="D332" s="198">
        <f t="shared" ref="D332:S332" si="220">IFERROR(D303/$U36,0)</f>
        <v>0</v>
      </c>
      <c r="E332" s="198">
        <f t="shared" si="220"/>
        <v>0</v>
      </c>
      <c r="F332" s="198">
        <f t="shared" si="220"/>
        <v>0</v>
      </c>
      <c r="G332" s="198">
        <f t="shared" si="220"/>
        <v>0</v>
      </c>
      <c r="H332" s="198">
        <f t="shared" si="220"/>
        <v>0</v>
      </c>
      <c r="I332" s="198">
        <f t="shared" si="220"/>
        <v>0</v>
      </c>
      <c r="J332" s="198">
        <f t="shared" si="220"/>
        <v>0</v>
      </c>
      <c r="K332" s="198">
        <f t="shared" si="220"/>
        <v>0</v>
      </c>
      <c r="L332" s="198">
        <f t="shared" si="220"/>
        <v>0</v>
      </c>
      <c r="M332" s="198">
        <f t="shared" si="220"/>
        <v>0</v>
      </c>
      <c r="N332" s="198">
        <f t="shared" si="220"/>
        <v>0</v>
      </c>
      <c r="O332" s="198">
        <f t="shared" si="220"/>
        <v>0</v>
      </c>
      <c r="P332" s="198">
        <f t="shared" si="220"/>
        <v>0</v>
      </c>
      <c r="Q332" s="198">
        <f t="shared" si="220"/>
        <v>0</v>
      </c>
      <c r="R332" s="198">
        <f t="shared" si="220"/>
        <v>0</v>
      </c>
      <c r="S332" s="198">
        <f t="shared" si="220"/>
        <v>0</v>
      </c>
      <c r="U332" s="352">
        <f t="shared" si="203"/>
        <v>0</v>
      </c>
      <c r="V332" s="353">
        <f t="shared" si="204"/>
        <v>0</v>
      </c>
    </row>
    <row r="333" spans="2:22" x14ac:dyDescent="0.3">
      <c r="B333" s="215">
        <f>B$37</f>
        <v>19</v>
      </c>
      <c r="C333" s="198" t="str">
        <f t="shared" si="200"/>
        <v/>
      </c>
      <c r="D333" s="198">
        <f t="shared" ref="D333:S333" si="221">IFERROR(D304/$U37,0)</f>
        <v>0</v>
      </c>
      <c r="E333" s="198">
        <f t="shared" si="221"/>
        <v>0</v>
      </c>
      <c r="F333" s="198">
        <f t="shared" si="221"/>
        <v>0</v>
      </c>
      <c r="G333" s="198">
        <f t="shared" si="221"/>
        <v>0</v>
      </c>
      <c r="H333" s="198">
        <f t="shared" si="221"/>
        <v>0</v>
      </c>
      <c r="I333" s="198">
        <f t="shared" si="221"/>
        <v>0</v>
      </c>
      <c r="J333" s="198">
        <f t="shared" si="221"/>
        <v>0</v>
      </c>
      <c r="K333" s="198">
        <f t="shared" si="221"/>
        <v>0</v>
      </c>
      <c r="L333" s="198">
        <f t="shared" si="221"/>
        <v>0</v>
      </c>
      <c r="M333" s="198">
        <f t="shared" si="221"/>
        <v>0</v>
      </c>
      <c r="N333" s="198">
        <f t="shared" si="221"/>
        <v>0</v>
      </c>
      <c r="O333" s="198">
        <f t="shared" si="221"/>
        <v>0</v>
      </c>
      <c r="P333" s="198">
        <f t="shared" si="221"/>
        <v>0</v>
      </c>
      <c r="Q333" s="198">
        <f t="shared" si="221"/>
        <v>0</v>
      </c>
      <c r="R333" s="198">
        <f t="shared" si="221"/>
        <v>0</v>
      </c>
      <c r="S333" s="198">
        <f t="shared" si="221"/>
        <v>0</v>
      </c>
      <c r="U333" s="352">
        <f t="shared" si="203"/>
        <v>0</v>
      </c>
      <c r="V333" s="353">
        <f t="shared" si="204"/>
        <v>0</v>
      </c>
    </row>
    <row r="334" spans="2:22" x14ac:dyDescent="0.3">
      <c r="B334" s="215">
        <f>B$38</f>
        <v>20</v>
      </c>
      <c r="C334" s="198" t="str">
        <f t="shared" si="200"/>
        <v/>
      </c>
      <c r="D334" s="198">
        <f t="shared" ref="D334:S334" si="222">IFERROR(D305/$U38,0)</f>
        <v>0</v>
      </c>
      <c r="E334" s="198">
        <f t="shared" si="222"/>
        <v>0</v>
      </c>
      <c r="F334" s="198">
        <f t="shared" si="222"/>
        <v>0</v>
      </c>
      <c r="G334" s="198">
        <f t="shared" si="222"/>
        <v>0</v>
      </c>
      <c r="H334" s="198">
        <f t="shared" si="222"/>
        <v>0</v>
      </c>
      <c r="I334" s="198">
        <f t="shared" si="222"/>
        <v>0</v>
      </c>
      <c r="J334" s="198">
        <f t="shared" si="222"/>
        <v>0</v>
      </c>
      <c r="K334" s="198">
        <f t="shared" si="222"/>
        <v>0</v>
      </c>
      <c r="L334" s="198">
        <f t="shared" si="222"/>
        <v>0</v>
      </c>
      <c r="M334" s="198">
        <f t="shared" si="222"/>
        <v>0</v>
      </c>
      <c r="N334" s="198">
        <f t="shared" si="222"/>
        <v>0</v>
      </c>
      <c r="O334" s="198">
        <f t="shared" si="222"/>
        <v>0</v>
      </c>
      <c r="P334" s="198">
        <f t="shared" si="222"/>
        <v>0</v>
      </c>
      <c r="Q334" s="198">
        <f t="shared" si="222"/>
        <v>0</v>
      </c>
      <c r="R334" s="198">
        <f t="shared" si="222"/>
        <v>0</v>
      </c>
      <c r="S334" s="198">
        <f t="shared" si="222"/>
        <v>0</v>
      </c>
      <c r="U334" s="352">
        <f t="shared" si="203"/>
        <v>0</v>
      </c>
      <c r="V334" s="353">
        <f t="shared" si="204"/>
        <v>0</v>
      </c>
    </row>
    <row r="335" spans="2:22" x14ac:dyDescent="0.3">
      <c r="B335" s="215" t="s">
        <v>130</v>
      </c>
      <c r="C335" s="199">
        <f t="shared" ref="C335:K335" si="223">SUM(C315:C334)</f>
        <v>0</v>
      </c>
      <c r="D335" s="199">
        <f t="shared" si="223"/>
        <v>0</v>
      </c>
      <c r="E335" s="199">
        <f t="shared" si="223"/>
        <v>0</v>
      </c>
      <c r="F335" s="199">
        <f t="shared" si="223"/>
        <v>0</v>
      </c>
      <c r="G335" s="199">
        <f t="shared" si="223"/>
        <v>0</v>
      </c>
      <c r="H335" s="199">
        <f t="shared" si="223"/>
        <v>0</v>
      </c>
      <c r="I335" s="199">
        <f t="shared" si="223"/>
        <v>0</v>
      </c>
      <c r="J335" s="199">
        <f t="shared" si="223"/>
        <v>0</v>
      </c>
      <c r="K335" s="199">
        <f t="shared" si="223"/>
        <v>0</v>
      </c>
      <c r="L335" s="199">
        <f t="shared" ref="L335:S335" si="224">SUM(L315:L334)</f>
        <v>0</v>
      </c>
      <c r="M335" s="199">
        <f t="shared" si="224"/>
        <v>0</v>
      </c>
      <c r="N335" s="199">
        <f t="shared" si="224"/>
        <v>0</v>
      </c>
      <c r="O335" s="199">
        <f t="shared" si="224"/>
        <v>0</v>
      </c>
      <c r="P335" s="199">
        <f t="shared" si="224"/>
        <v>0</v>
      </c>
      <c r="Q335" s="199">
        <f t="shared" si="224"/>
        <v>0</v>
      </c>
      <c r="R335" s="199">
        <f t="shared" si="224"/>
        <v>0</v>
      </c>
      <c r="S335" s="199">
        <f t="shared" si="224"/>
        <v>0</v>
      </c>
      <c r="U335" s="352">
        <f t="shared" ref="U335" si="225">SUM(D335:S335)</f>
        <v>0</v>
      </c>
      <c r="V335" s="353">
        <f t="shared" ref="V335" si="226">U335*T150</f>
        <v>0</v>
      </c>
    </row>
    <row r="336" spans="2:22" x14ac:dyDescent="0.3">
      <c r="C336" s="195" t="s">
        <v>228</v>
      </c>
    </row>
  </sheetData>
  <sheetProtection sheet="1" formatColumns="0" formatRows="0"/>
  <mergeCells count="44">
    <mergeCell ref="F18:S18"/>
    <mergeCell ref="F19:S19"/>
    <mergeCell ref="F34:S34"/>
    <mergeCell ref="F35:S35"/>
    <mergeCell ref="F36:S36"/>
    <mergeCell ref="F24:S24"/>
    <mergeCell ref="F25:S25"/>
    <mergeCell ref="F26:S26"/>
    <mergeCell ref="F27:S27"/>
    <mergeCell ref="F28:S28"/>
    <mergeCell ref="F20:S20"/>
    <mergeCell ref="F21:S21"/>
    <mergeCell ref="F22:S22"/>
    <mergeCell ref="F23:S23"/>
    <mergeCell ref="F29:S29"/>
    <mergeCell ref="F30:S30"/>
    <mergeCell ref="F32:S32"/>
    <mergeCell ref="F33:S33"/>
    <mergeCell ref="C313:S313"/>
    <mergeCell ref="B105:T122"/>
    <mergeCell ref="C226:S226"/>
    <mergeCell ref="C202:S202"/>
    <mergeCell ref="C128:S128"/>
    <mergeCell ref="D153:S153"/>
    <mergeCell ref="D177:S177"/>
    <mergeCell ref="C255:S255"/>
    <mergeCell ref="C151:T151"/>
    <mergeCell ref="D43:S43"/>
    <mergeCell ref="B4:S15"/>
    <mergeCell ref="Z18:Z39"/>
    <mergeCell ref="X18:X39"/>
    <mergeCell ref="C284:S284"/>
    <mergeCell ref="X156:X177"/>
    <mergeCell ref="X178:X186"/>
    <mergeCell ref="V129:V150"/>
    <mergeCell ref="U44:V65"/>
    <mergeCell ref="V178:V199"/>
    <mergeCell ref="V154:V175"/>
    <mergeCell ref="X129:X153"/>
    <mergeCell ref="V99:V100"/>
    <mergeCell ref="X98:X100"/>
    <mergeCell ref="F37:S37"/>
    <mergeCell ref="F38:S38"/>
    <mergeCell ref="F31:S31"/>
  </mergeCells>
  <phoneticPr fontId="24" type="noConversion"/>
  <conditionalFormatting sqref="T227:T240 T247 C228:R228 S228:S240 F19 U18:U38 D229:R240 C229:C247">
    <cfRule type="cellIs" dxfId="74" priority="124" operator="equal">
      <formula>0</formula>
    </cfRule>
  </conditionalFormatting>
  <conditionalFormatting sqref="C46:C58 C45:S45 D46:S64">
    <cfRule type="cellIs" dxfId="73" priority="122" operator="equal">
      <formula>0</formula>
    </cfRule>
  </conditionalFormatting>
  <conditionalFormatting sqref="D227:S227">
    <cfRule type="cellIs" dxfId="72" priority="117" operator="equal">
      <formula>0</formula>
    </cfRule>
  </conditionalFormatting>
  <conditionalFormatting sqref="D204:S223">
    <cfRule type="cellIs" dxfId="71" priority="110" operator="equal">
      <formula>0</formula>
    </cfRule>
  </conditionalFormatting>
  <conditionalFormatting sqref="D130:S149">
    <cfRule type="cellIs" dxfId="70" priority="108" operator="equal">
      <formula>0</formula>
    </cfRule>
  </conditionalFormatting>
  <conditionalFormatting sqref="D44:I44 S44">
    <cfRule type="cellIs" dxfId="69" priority="106" operator="equal">
      <formula>0</formula>
    </cfRule>
  </conditionalFormatting>
  <conditionalFormatting sqref="J44:S44">
    <cfRule type="cellIs" dxfId="68" priority="105" operator="equal">
      <formula>0</formula>
    </cfRule>
  </conditionalFormatting>
  <conditionalFormatting sqref="D124:I124">
    <cfRule type="cellIs" dxfId="67" priority="102" operator="equal">
      <formula>0</formula>
    </cfRule>
  </conditionalFormatting>
  <conditionalFormatting sqref="J124:S124">
    <cfRule type="cellIs" dxfId="66" priority="101" operator="equal">
      <formula>0</formula>
    </cfRule>
  </conditionalFormatting>
  <conditionalFormatting sqref="D130:S149">
    <cfRule type="colorScale" priority="100">
      <colorScale>
        <cfvo type="min"/>
        <cfvo type="percentile" val="50"/>
        <cfvo type="max"/>
        <color rgb="FFF8696B"/>
        <color rgb="FFFFEB84"/>
        <color rgb="FF63BE7B"/>
      </colorScale>
    </cfRule>
  </conditionalFormatting>
  <conditionalFormatting sqref="D129:I129">
    <cfRule type="cellIs" dxfId="65" priority="96" operator="equal">
      <formula>0</formula>
    </cfRule>
  </conditionalFormatting>
  <conditionalFormatting sqref="J129:S129">
    <cfRule type="cellIs" dxfId="64" priority="95" operator="equal">
      <formula>0</formula>
    </cfRule>
  </conditionalFormatting>
  <conditionalFormatting sqref="D178:I178">
    <cfRule type="cellIs" dxfId="63" priority="94" operator="equal">
      <formula>0</formula>
    </cfRule>
  </conditionalFormatting>
  <conditionalFormatting sqref="J178:S178">
    <cfRule type="cellIs" dxfId="62" priority="93" operator="equal">
      <formula>0</formula>
    </cfRule>
  </conditionalFormatting>
  <conditionalFormatting sqref="D203:I203">
    <cfRule type="cellIs" dxfId="61" priority="92" operator="equal">
      <formula>0</formula>
    </cfRule>
  </conditionalFormatting>
  <conditionalFormatting sqref="J203:S203">
    <cfRule type="cellIs" dxfId="60" priority="91" operator="equal">
      <formula>0</formula>
    </cfRule>
  </conditionalFormatting>
  <conditionalFormatting sqref="D154:I154">
    <cfRule type="cellIs" dxfId="59" priority="88" operator="equal">
      <formula>0</formula>
    </cfRule>
  </conditionalFormatting>
  <conditionalFormatting sqref="J154:S154">
    <cfRule type="cellIs" dxfId="58" priority="87" operator="equal">
      <formula>0</formula>
    </cfRule>
  </conditionalFormatting>
  <conditionalFormatting sqref="D175:S175">
    <cfRule type="cellIs" dxfId="57" priority="85" operator="equal">
      <formula>0</formula>
    </cfRule>
  </conditionalFormatting>
  <conditionalFormatting sqref="D199:S199">
    <cfRule type="cellIs" dxfId="56" priority="84" operator="equal">
      <formula>0</formula>
    </cfRule>
  </conditionalFormatting>
  <conditionalFormatting sqref="B129">
    <cfRule type="cellIs" dxfId="55" priority="82" operator="equal">
      <formula>0</formula>
    </cfRule>
  </conditionalFormatting>
  <conditionalFormatting sqref="B178">
    <cfRule type="cellIs" dxfId="54" priority="79" operator="equal">
      <formula>0</formula>
    </cfRule>
  </conditionalFormatting>
  <conditionalFormatting sqref="B203">
    <cfRule type="cellIs" dxfId="53" priority="78" operator="equal">
      <formula>0</formula>
    </cfRule>
  </conditionalFormatting>
  <conditionalFormatting sqref="B154">
    <cfRule type="cellIs" dxfId="52" priority="77" operator="equal">
      <formula>0</formula>
    </cfRule>
  </conditionalFormatting>
  <conditionalFormatting sqref="B227">
    <cfRule type="cellIs" dxfId="51" priority="76" operator="equal">
      <formula>0</formula>
    </cfRule>
  </conditionalFormatting>
  <conditionalFormatting sqref="C130:C149">
    <cfRule type="cellIs" dxfId="50" priority="68" operator="equal">
      <formula>$C$150</formula>
    </cfRule>
    <cfRule type="cellIs" dxfId="49" priority="75" operator="equal">
      <formula>0</formula>
    </cfRule>
  </conditionalFormatting>
  <conditionalFormatting sqref="C204:C223">
    <cfRule type="cellIs" dxfId="48" priority="74" operator="equal">
      <formula>0</formula>
    </cfRule>
  </conditionalFormatting>
  <conditionalFormatting sqref="C248:S253">
    <cfRule type="cellIs" dxfId="47" priority="73" operator="equal">
      <formula>0</formula>
    </cfRule>
  </conditionalFormatting>
  <conditionalFormatting sqref="C44">
    <cfRule type="cellIs" dxfId="46" priority="71" operator="equal">
      <formula>0</formula>
    </cfRule>
  </conditionalFormatting>
  <conditionalFormatting sqref="B18">
    <cfRule type="cellIs" dxfId="45" priority="70" operator="equal">
      <formula>0</formula>
    </cfRule>
  </conditionalFormatting>
  <conditionalFormatting sqref="C18">
    <cfRule type="cellIs" dxfId="44" priority="69" operator="equal">
      <formula>0</formula>
    </cfRule>
  </conditionalFormatting>
  <conditionalFormatting sqref="D125:S125">
    <cfRule type="cellIs" dxfId="43" priority="65" stopIfTrue="1" operator="equal">
      <formula>0</formula>
    </cfRule>
    <cfRule type="cellIs" dxfId="42" priority="66" operator="lessThan">
      <formula>0.98</formula>
    </cfRule>
  </conditionalFormatting>
  <conditionalFormatting sqref="D92:T93">
    <cfRule type="cellIs" dxfId="41" priority="64" operator="equal">
      <formula>0</formula>
    </cfRule>
  </conditionalFormatting>
  <conditionalFormatting sqref="C65:S65">
    <cfRule type="cellIs" dxfId="40" priority="63" operator="equal">
      <formula>0</formula>
    </cfRule>
  </conditionalFormatting>
  <conditionalFormatting sqref="C286:S305">
    <cfRule type="cellIs" dxfId="39" priority="62" operator="equal">
      <formula>0</formula>
    </cfRule>
  </conditionalFormatting>
  <conditionalFormatting sqref="D285:I285">
    <cfRule type="cellIs" dxfId="38" priority="61" operator="equal">
      <formula>0</formula>
    </cfRule>
  </conditionalFormatting>
  <conditionalFormatting sqref="J285:S285">
    <cfRule type="cellIs" dxfId="37" priority="60" operator="equal">
      <formula>0</formula>
    </cfRule>
  </conditionalFormatting>
  <conditionalFormatting sqref="B285">
    <cfRule type="cellIs" dxfId="36" priority="59" operator="equal">
      <formula>0</formula>
    </cfRule>
  </conditionalFormatting>
  <conditionalFormatting sqref="C306:S311">
    <cfRule type="cellIs" dxfId="35" priority="58" operator="equal">
      <formula>0</formula>
    </cfRule>
  </conditionalFormatting>
  <conditionalFormatting sqref="C315:S327 C334:S334">
    <cfRule type="cellIs" dxfId="34" priority="57" operator="equal">
      <formula>0</formula>
    </cfRule>
  </conditionalFormatting>
  <conditionalFormatting sqref="D314:I314">
    <cfRule type="cellIs" dxfId="33" priority="56" operator="equal">
      <formula>0</formula>
    </cfRule>
  </conditionalFormatting>
  <conditionalFormatting sqref="J314:S314">
    <cfRule type="cellIs" dxfId="32" priority="55" operator="equal">
      <formula>0</formula>
    </cfRule>
  </conditionalFormatting>
  <conditionalFormatting sqref="B314">
    <cfRule type="cellIs" dxfId="31" priority="54" operator="equal">
      <formula>0</formula>
    </cfRule>
  </conditionalFormatting>
  <conditionalFormatting sqref="C335:S335">
    <cfRule type="cellIs" dxfId="30" priority="53" operator="equal">
      <formula>0</formula>
    </cfRule>
  </conditionalFormatting>
  <conditionalFormatting sqref="D98:I98">
    <cfRule type="cellIs" dxfId="29" priority="51" operator="equal">
      <formula>0</formula>
    </cfRule>
  </conditionalFormatting>
  <conditionalFormatting sqref="J98:S98">
    <cfRule type="cellIs" dxfId="28" priority="50" operator="equal">
      <formula>0</formula>
    </cfRule>
  </conditionalFormatting>
  <conditionalFormatting sqref="T98">
    <cfRule type="cellIs" dxfId="27" priority="49" operator="equal">
      <formula>0</formula>
    </cfRule>
  </conditionalFormatting>
  <conditionalFormatting sqref="D99:T100">
    <cfRule type="cellIs" dxfId="26" priority="48" operator="equal">
      <formula>0</formula>
    </cfRule>
  </conditionalFormatting>
  <conditionalFormatting sqref="C59:C64">
    <cfRule type="cellIs" dxfId="25" priority="46" operator="equal">
      <formula>0</formula>
    </cfRule>
  </conditionalFormatting>
  <conditionalFormatting sqref="T241:T246 D241:S247">
    <cfRule type="cellIs" dxfId="24" priority="42" operator="equal">
      <formula>0</formula>
    </cfRule>
  </conditionalFormatting>
  <conditionalFormatting sqref="C328:S333">
    <cfRule type="cellIs" dxfId="23" priority="40" operator="equal">
      <formula>0</formula>
    </cfRule>
  </conditionalFormatting>
  <conditionalFormatting sqref="D155:S174">
    <cfRule type="cellIs" dxfId="22" priority="33" operator="equal">
      <formula>0</formula>
    </cfRule>
  </conditionalFormatting>
  <conditionalFormatting sqref="D179:S198">
    <cfRule type="cellIs" dxfId="21" priority="32" operator="equal">
      <formula>0</formula>
    </cfRule>
  </conditionalFormatting>
  <conditionalFormatting sqref="D91:I91">
    <cfRule type="cellIs" dxfId="20" priority="31" operator="equal">
      <formula>0</formula>
    </cfRule>
  </conditionalFormatting>
  <conditionalFormatting sqref="J91:S91">
    <cfRule type="cellIs" dxfId="19" priority="30" operator="equal">
      <formula>0</formula>
    </cfRule>
  </conditionalFormatting>
  <conditionalFormatting sqref="T91">
    <cfRule type="cellIs" dxfId="18" priority="29" operator="equal">
      <formula>0</formula>
    </cfRule>
  </conditionalFormatting>
  <conditionalFormatting sqref="T256:T269 T276 C266:C276 C257:R265 D257:S277">
    <cfRule type="cellIs" dxfId="17" priority="26" operator="equal">
      <formula>0</formula>
    </cfRule>
  </conditionalFormatting>
  <conditionalFormatting sqref="D256:S256">
    <cfRule type="cellIs" dxfId="16" priority="25" operator="equal">
      <formula>0</formula>
    </cfRule>
  </conditionalFormatting>
  <conditionalFormatting sqref="B256">
    <cfRule type="cellIs" dxfId="15" priority="24" operator="equal">
      <formula>0</formula>
    </cfRule>
  </conditionalFormatting>
  <conditionalFormatting sqref="C277:S282">
    <cfRule type="cellIs" dxfId="14" priority="23" operator="equal">
      <formula>0</formula>
    </cfRule>
  </conditionalFormatting>
  <conditionalFormatting sqref="T270:T275 D270:S276">
    <cfRule type="cellIs" dxfId="13" priority="22" operator="equal">
      <formula>0</formula>
    </cfRule>
  </conditionalFormatting>
  <conditionalFormatting sqref="F20:F38">
    <cfRule type="cellIs" dxfId="12" priority="21" operator="equal">
      <formula>0</formula>
    </cfRule>
  </conditionalFormatting>
  <conditionalFormatting sqref="B44">
    <cfRule type="cellIs" dxfId="11" priority="20" operator="equal">
      <formula>0</formula>
    </cfRule>
  </conditionalFormatting>
  <conditionalFormatting sqref="D69:I69 S69">
    <cfRule type="cellIs" dxfId="10" priority="19" operator="equal">
      <formula>0</formula>
    </cfRule>
  </conditionalFormatting>
  <conditionalFormatting sqref="J69:S69">
    <cfRule type="cellIs" dxfId="9" priority="18" operator="equal">
      <formula>0</formula>
    </cfRule>
  </conditionalFormatting>
  <conditionalFormatting sqref="D70:S84">
    <cfRule type="cellIs" dxfId="8" priority="17" operator="equal">
      <formula>0</formula>
    </cfRule>
  </conditionalFormatting>
  <conditionalFormatting sqref="D85:S85">
    <cfRule type="cellIs" dxfId="7" priority="16" operator="equal">
      <formula>0</formula>
    </cfRule>
  </conditionalFormatting>
  <conditionalFormatting sqref="D88:T88">
    <cfRule type="cellIs" dxfId="6" priority="15" operator="equal">
      <formula>0</formula>
    </cfRule>
  </conditionalFormatting>
  <conditionalFormatting sqref="D87:I87">
    <cfRule type="cellIs" dxfId="5" priority="14" operator="equal">
      <formula>0</formula>
    </cfRule>
  </conditionalFormatting>
  <conditionalFormatting sqref="J87:S87">
    <cfRule type="cellIs" dxfId="4" priority="13" operator="equal">
      <formula>0</formula>
    </cfRule>
  </conditionalFormatting>
  <conditionalFormatting sqref="T87">
    <cfRule type="cellIs" dxfId="3" priority="12" operator="equal">
      <formula>0</formula>
    </cfRule>
  </conditionalFormatting>
  <conditionalFormatting sqref="D93:S93">
    <cfRule type="cellIs" dxfId="2" priority="11" operator="lessThan">
      <formula>0</formula>
    </cfRule>
  </conditionalFormatting>
  <conditionalFormatting sqref="AB69:AQ69">
    <cfRule type="cellIs" dxfId="1" priority="10" operator="equal">
      <formula>0</formula>
    </cfRule>
  </conditionalFormatting>
  <conditionalFormatting sqref="AB70:AQ85">
    <cfRule type="cellIs" dxfId="0" priority="8" operator="equal">
      <formula>0</formula>
    </cfRule>
  </conditionalFormatting>
  <dataValidations disablePrompts="1" count="1">
    <dataValidation type="whole" allowBlank="1" showInputMessage="1" showErrorMessage="1" sqref="E19:E38" xr:uid="{60890879-28B0-4D50-A4FA-C35540DD70D0}">
      <formula1>1</formula1>
      <formula2>20</formula2>
    </dataValidation>
  </dataValidations>
  <pageMargins left="0.7" right="0.7" top="0.75" bottom="0.75" header="0.3" footer="0.3"/>
  <pageSetup paperSize="9" orientation="portrait" r:id="rId1"/>
  <ignoredErrors>
    <ignoredError sqref="U19:U38" unlocked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CDE9-CA19-4FA7-9502-F270037C49A9}">
  <dimension ref="A3:C9"/>
  <sheetViews>
    <sheetView workbookViewId="0">
      <selection activeCell="C10" sqref="C10"/>
    </sheetView>
  </sheetViews>
  <sheetFormatPr defaultRowHeight="14.4" x14ac:dyDescent="0.3"/>
  <cols>
    <col min="1" max="1" width="18.109375" style="299" customWidth="1"/>
    <col min="2" max="2" width="10.44140625" style="304" customWidth="1"/>
    <col min="3" max="3" width="115.88671875" style="298" customWidth="1"/>
  </cols>
  <sheetData>
    <row r="3" spans="1:3" x14ac:dyDescent="0.3">
      <c r="A3" s="301" t="s">
        <v>224</v>
      </c>
      <c r="B3" s="302" t="s">
        <v>225</v>
      </c>
      <c r="C3" s="300" t="s">
        <v>226</v>
      </c>
    </row>
    <row r="4" spans="1:3" ht="43.2" x14ac:dyDescent="0.3">
      <c r="A4" s="303">
        <v>45008</v>
      </c>
      <c r="B4" s="304">
        <v>3.2</v>
      </c>
      <c r="C4" s="298" t="s">
        <v>237</v>
      </c>
    </row>
    <row r="6" spans="1:3" x14ac:dyDescent="0.3">
      <c r="A6" s="303">
        <v>45008</v>
      </c>
      <c r="B6" s="304">
        <v>3.2</v>
      </c>
      <c r="C6" s="298" t="s">
        <v>229</v>
      </c>
    </row>
    <row r="7" spans="1:3" ht="28.8" x14ac:dyDescent="0.3">
      <c r="A7" s="303">
        <v>45083</v>
      </c>
      <c r="B7" s="304">
        <v>3.6</v>
      </c>
      <c r="C7" s="298" t="s">
        <v>259</v>
      </c>
    </row>
    <row r="8" spans="1:3" ht="28.8" x14ac:dyDescent="0.3">
      <c r="A8" s="303">
        <v>45083</v>
      </c>
      <c r="B8" s="304">
        <v>3.6</v>
      </c>
      <c r="C8" s="298" t="s">
        <v>260</v>
      </c>
    </row>
    <row r="9" spans="1:3" ht="28.8" x14ac:dyDescent="0.3">
      <c r="A9" s="303">
        <v>45265</v>
      </c>
      <c r="B9" s="533">
        <v>4.4000000000000004</v>
      </c>
      <c r="C9" s="298" t="s">
        <v>354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33"/>
  <sheetViews>
    <sheetView showGridLines="0" zoomScale="115" zoomScaleNormal="115" workbookViewId="0">
      <selection activeCell="F5" sqref="F5"/>
    </sheetView>
  </sheetViews>
  <sheetFormatPr defaultColWidth="9.109375" defaultRowHeight="14.4" x14ac:dyDescent="0.3"/>
  <cols>
    <col min="1" max="1" width="9.109375" style="2"/>
    <col min="2" max="2" width="32.44140625" style="2" customWidth="1"/>
    <col min="3" max="8" width="17.5546875" style="2" customWidth="1"/>
    <col min="9" max="11" width="12.109375" style="2" customWidth="1"/>
    <col min="12" max="12" width="1.5546875" style="2" customWidth="1"/>
    <col min="13" max="13" width="6.44140625" style="2" customWidth="1"/>
    <col min="14" max="14" width="9.109375" style="2"/>
    <col min="15" max="15" width="59.88671875" style="2" customWidth="1"/>
    <col min="16" max="16384" width="9.109375" style="2"/>
  </cols>
  <sheetData>
    <row r="2" spans="2:18" x14ac:dyDescent="0.3">
      <c r="B2" s="477" t="str">
        <f>'Time by staff type'!A1</f>
        <v>Capacity Required for #team or service name#</v>
      </c>
      <c r="C2" s="478"/>
      <c r="D2" s="478"/>
      <c r="E2" s="478"/>
      <c r="F2" s="478"/>
      <c r="G2" s="478"/>
      <c r="H2" s="479"/>
      <c r="I2" s="531"/>
      <c r="J2" s="531"/>
      <c r="K2" s="531"/>
      <c r="M2" s="35"/>
    </row>
    <row r="3" spans="2:18" x14ac:dyDescent="0.3">
      <c r="B3" s="480"/>
      <c r="C3" s="481"/>
      <c r="D3" s="481"/>
      <c r="E3" s="481"/>
      <c r="F3" s="481"/>
      <c r="G3" s="481"/>
      <c r="H3" s="482"/>
      <c r="I3" s="531"/>
      <c r="J3" s="531"/>
      <c r="K3" s="531"/>
    </row>
    <row r="4" spans="2:18" s="3" customFormat="1" ht="48.6" customHeight="1" x14ac:dyDescent="0.3">
      <c r="B4" s="171" t="s">
        <v>134</v>
      </c>
      <c r="C4" s="172" t="s">
        <v>138</v>
      </c>
      <c r="D4" s="172" t="s">
        <v>135</v>
      </c>
      <c r="E4" s="172" t="s">
        <v>136</v>
      </c>
      <c r="F4" s="172" t="str">
        <f>"Productivity Target Hours ("&amp;'key staffing variables'!F5*100&amp;"%)"</f>
        <v>Productivity Target Hours (75%)</v>
      </c>
      <c r="G4" s="172" t="s">
        <v>4</v>
      </c>
      <c r="H4" s="172" t="s">
        <v>3</v>
      </c>
      <c r="I4" s="173" t="str">
        <f>E4</f>
        <v>Total Hours for modules</v>
      </c>
      <c r="J4" s="173" t="str">
        <f>F4</f>
        <v>Productivity Target Hours (75%)</v>
      </c>
      <c r="K4" s="173" t="str">
        <f>RIGHT(G4,24)</f>
        <v>A/L, Sickness &amp; Training</v>
      </c>
      <c r="M4"/>
      <c r="N4"/>
      <c r="O4" s="173" t="s">
        <v>131</v>
      </c>
      <c r="P4"/>
      <c r="Q4"/>
      <c r="R4"/>
    </row>
    <row r="5" spans="2:18" s="3" customFormat="1" ht="18" customHeight="1" x14ac:dyDescent="0.3">
      <c r="B5" s="22" t="str">
        <f>'Demand and Outputs'!B228</f>
        <v>Module 1</v>
      </c>
      <c r="C5" s="30">
        <v>1000</v>
      </c>
      <c r="D5" s="31">
        <f>'Time by staff type'!D20/60</f>
        <v>0</v>
      </c>
      <c r="E5" s="32">
        <f t="shared" ref="E5:E18" si="0">D5*C5</f>
        <v>0</v>
      </c>
      <c r="F5" s="33">
        <f>E5/'key staffing variables'!$F$5</f>
        <v>0</v>
      </c>
      <c r="G5" s="33">
        <f>F5/'key staffing variables'!$F$13</f>
        <v>0</v>
      </c>
      <c r="H5" s="34">
        <f t="shared" ref="H5:H18" si="1">G5/37.5/52</f>
        <v>0</v>
      </c>
      <c r="I5" s="33">
        <f t="shared" ref="I5:I18" si="2">E5</f>
        <v>0</v>
      </c>
      <c r="J5" s="33">
        <f t="shared" ref="J5:J18" si="3">F5-E5</f>
        <v>0</v>
      </c>
      <c r="K5" s="33">
        <f t="shared" ref="K5:K18" si="4">G5-F5</f>
        <v>0</v>
      </c>
      <c r="M5"/>
      <c r="N5"/>
      <c r="O5" s="170"/>
      <c r="P5" s="116"/>
      <c r="Q5"/>
      <c r="R5"/>
    </row>
    <row r="6" spans="2:18" s="3" customFormat="1" ht="18" customHeight="1" x14ac:dyDescent="0.3">
      <c r="B6" s="22">
        <f>'Demand and Outputs'!B229</f>
        <v>2</v>
      </c>
      <c r="C6" s="30">
        <f>C5*0.95</f>
        <v>950</v>
      </c>
      <c r="D6" s="31">
        <f>'Time by staff type'!D40/60</f>
        <v>1.6666666666666666E-2</v>
      </c>
      <c r="E6" s="32">
        <f t="shared" si="0"/>
        <v>15.833333333333334</v>
      </c>
      <c r="F6" s="33">
        <f>E6/'key staffing variables'!$F$5</f>
        <v>21.111111111111111</v>
      </c>
      <c r="G6" s="33">
        <f>F6/'key staffing variables'!$F$13</f>
        <v>26.439734532220083</v>
      </c>
      <c r="H6" s="34">
        <f t="shared" si="1"/>
        <v>1.3558838221651324E-2</v>
      </c>
      <c r="I6" s="33">
        <f t="shared" si="2"/>
        <v>15.833333333333334</v>
      </c>
      <c r="J6" s="33">
        <f t="shared" si="3"/>
        <v>5.2777777777777768</v>
      </c>
      <c r="K6" s="33">
        <f t="shared" si="4"/>
        <v>5.328623421108972</v>
      </c>
      <c r="M6"/>
      <c r="N6"/>
      <c r="O6" s="170"/>
      <c r="P6" s="116"/>
      <c r="Q6"/>
      <c r="R6"/>
    </row>
    <row r="7" spans="2:18" s="3" customFormat="1" ht="18" customHeight="1" x14ac:dyDescent="0.3">
      <c r="B7" s="22">
        <f>'Demand and Outputs'!B230</f>
        <v>3</v>
      </c>
      <c r="C7" s="30"/>
      <c r="D7" s="31">
        <f>'Time by staff type'!D60/60</f>
        <v>1.6666666666666666E-2</v>
      </c>
      <c r="E7" s="32">
        <f t="shared" si="0"/>
        <v>0</v>
      </c>
      <c r="F7" s="33">
        <f>E7/'key staffing variables'!$F$5</f>
        <v>0</v>
      </c>
      <c r="G7" s="33">
        <f>F7/'key staffing variables'!$F$13</f>
        <v>0</v>
      </c>
      <c r="H7" s="34">
        <f t="shared" si="1"/>
        <v>0</v>
      </c>
      <c r="I7" s="33">
        <f t="shared" si="2"/>
        <v>0</v>
      </c>
      <c r="J7" s="33">
        <f t="shared" si="3"/>
        <v>0</v>
      </c>
      <c r="K7" s="33">
        <f t="shared" si="4"/>
        <v>0</v>
      </c>
      <c r="M7"/>
      <c r="N7"/>
      <c r="O7" s="170"/>
      <c r="P7" s="116"/>
      <c r="Q7"/>
      <c r="R7"/>
    </row>
    <row r="8" spans="2:18" s="3" customFormat="1" ht="18" customHeight="1" x14ac:dyDescent="0.3">
      <c r="B8" s="22">
        <f>'Demand and Outputs'!B231</f>
        <v>4</v>
      </c>
      <c r="C8" s="30"/>
      <c r="D8" s="31">
        <f>'Time by staff type'!D80/60</f>
        <v>1.6666666666666666E-2</v>
      </c>
      <c r="E8" s="32">
        <f t="shared" si="0"/>
        <v>0</v>
      </c>
      <c r="F8" s="33">
        <f>E8/'key staffing variables'!$F$5</f>
        <v>0</v>
      </c>
      <c r="G8" s="33">
        <f>F8/'key staffing variables'!$F$13</f>
        <v>0</v>
      </c>
      <c r="H8" s="34">
        <f t="shared" si="1"/>
        <v>0</v>
      </c>
      <c r="I8" s="33">
        <f t="shared" si="2"/>
        <v>0</v>
      </c>
      <c r="J8" s="33">
        <f t="shared" si="3"/>
        <v>0</v>
      </c>
      <c r="K8" s="33">
        <f t="shared" si="4"/>
        <v>0</v>
      </c>
      <c r="M8"/>
      <c r="N8"/>
      <c r="O8" s="170"/>
      <c r="P8" s="116"/>
      <c r="Q8"/>
      <c r="R8"/>
    </row>
    <row r="9" spans="2:18" s="3" customFormat="1" ht="18" customHeight="1" x14ac:dyDescent="0.3">
      <c r="B9" s="22">
        <f>'Demand and Outputs'!B232</f>
        <v>5</v>
      </c>
      <c r="C9" s="30"/>
      <c r="D9" s="31">
        <f>'Time by staff type'!D100/60</f>
        <v>1.6666666666666666E-2</v>
      </c>
      <c r="E9" s="32">
        <f t="shared" si="0"/>
        <v>0</v>
      </c>
      <c r="F9" s="33">
        <f>E9/'key staffing variables'!$F$5</f>
        <v>0</v>
      </c>
      <c r="G9" s="33">
        <f>F9/'key staffing variables'!$F$13</f>
        <v>0</v>
      </c>
      <c r="H9" s="34">
        <f t="shared" si="1"/>
        <v>0</v>
      </c>
      <c r="I9" s="33">
        <f t="shared" si="2"/>
        <v>0</v>
      </c>
      <c r="J9" s="33">
        <f t="shared" si="3"/>
        <v>0</v>
      </c>
      <c r="K9" s="33">
        <f t="shared" si="4"/>
        <v>0</v>
      </c>
      <c r="M9"/>
      <c r="N9"/>
      <c r="O9" s="170"/>
      <c r="P9" s="116"/>
      <c r="Q9"/>
      <c r="R9"/>
    </row>
    <row r="10" spans="2:18" s="3" customFormat="1" ht="18" customHeight="1" x14ac:dyDescent="0.3">
      <c r="B10" s="22">
        <f>'Demand and Outputs'!B233</f>
        <v>6</v>
      </c>
      <c r="C10" s="30"/>
      <c r="D10" s="31">
        <f>'Time by staff type'!D120/60</f>
        <v>1.6666666666666666E-2</v>
      </c>
      <c r="E10" s="32">
        <f t="shared" si="0"/>
        <v>0</v>
      </c>
      <c r="F10" s="33">
        <f>E10/'key staffing variables'!$F$5</f>
        <v>0</v>
      </c>
      <c r="G10" s="33">
        <f>F10/'key staffing variables'!$F$13</f>
        <v>0</v>
      </c>
      <c r="H10" s="34">
        <f t="shared" si="1"/>
        <v>0</v>
      </c>
      <c r="I10" s="33">
        <f t="shared" si="2"/>
        <v>0</v>
      </c>
      <c r="J10" s="33">
        <f t="shared" si="3"/>
        <v>0</v>
      </c>
      <c r="K10" s="33">
        <f t="shared" si="4"/>
        <v>0</v>
      </c>
      <c r="M10"/>
      <c r="N10"/>
      <c r="O10" s="170"/>
      <c r="P10" s="116"/>
      <c r="Q10"/>
      <c r="R10"/>
    </row>
    <row r="11" spans="2:18" s="3" customFormat="1" ht="18" customHeight="1" x14ac:dyDescent="0.3">
      <c r="B11" s="22">
        <f>'Demand and Outputs'!B234</f>
        <v>7</v>
      </c>
      <c r="C11" s="30"/>
      <c r="D11" s="31">
        <f>'Time by staff type'!D140/60</f>
        <v>1.6666666666666666E-2</v>
      </c>
      <c r="E11" s="32">
        <f t="shared" si="0"/>
        <v>0</v>
      </c>
      <c r="F11" s="33">
        <f>E11/'key staffing variables'!$F$5</f>
        <v>0</v>
      </c>
      <c r="G11" s="33">
        <f>F11/'key staffing variables'!$F$13</f>
        <v>0</v>
      </c>
      <c r="H11" s="34">
        <f t="shared" si="1"/>
        <v>0</v>
      </c>
      <c r="I11" s="33">
        <f t="shared" si="2"/>
        <v>0</v>
      </c>
      <c r="J11" s="33">
        <f t="shared" si="3"/>
        <v>0</v>
      </c>
      <c r="K11" s="33">
        <f t="shared" si="4"/>
        <v>0</v>
      </c>
      <c r="M11"/>
      <c r="N11"/>
      <c r="O11" s="170"/>
      <c r="P11" s="116"/>
      <c r="Q11"/>
      <c r="R11"/>
    </row>
    <row r="12" spans="2:18" s="3" customFormat="1" ht="18" customHeight="1" x14ac:dyDescent="0.3">
      <c r="B12" s="22">
        <f>'Demand and Outputs'!B235</f>
        <v>8</v>
      </c>
      <c r="C12" s="30"/>
      <c r="D12" s="31">
        <f>'Time by staff type'!D160/60</f>
        <v>1.6666666666666666E-2</v>
      </c>
      <c r="E12" s="32">
        <f t="shared" si="0"/>
        <v>0</v>
      </c>
      <c r="F12" s="33">
        <f>E12/'key staffing variables'!$F$5</f>
        <v>0</v>
      </c>
      <c r="G12" s="33">
        <f>F12/'key staffing variables'!$F$13</f>
        <v>0</v>
      </c>
      <c r="H12" s="34">
        <f t="shared" si="1"/>
        <v>0</v>
      </c>
      <c r="I12" s="33">
        <f t="shared" si="2"/>
        <v>0</v>
      </c>
      <c r="J12" s="33">
        <f t="shared" si="3"/>
        <v>0</v>
      </c>
      <c r="K12" s="33">
        <f t="shared" si="4"/>
        <v>0</v>
      </c>
      <c r="M12"/>
      <c r="N12"/>
      <c r="O12" s="170"/>
      <c r="P12" s="116"/>
      <c r="Q12"/>
      <c r="R12"/>
    </row>
    <row r="13" spans="2:18" s="3" customFormat="1" ht="18" customHeight="1" x14ac:dyDescent="0.3">
      <c r="B13" s="22">
        <f>'Demand and Outputs'!B236</f>
        <v>9</v>
      </c>
      <c r="C13" s="30"/>
      <c r="D13" s="31">
        <f>'Time by staff type'!D180/60</f>
        <v>1.6666666666666666E-2</v>
      </c>
      <c r="E13" s="32">
        <f t="shared" si="0"/>
        <v>0</v>
      </c>
      <c r="F13" s="33">
        <f>E13/'key staffing variables'!$F$5</f>
        <v>0</v>
      </c>
      <c r="G13" s="33">
        <f>F13/'key staffing variables'!$F$13</f>
        <v>0</v>
      </c>
      <c r="H13" s="34">
        <f t="shared" si="1"/>
        <v>0</v>
      </c>
      <c r="I13" s="33">
        <f t="shared" si="2"/>
        <v>0</v>
      </c>
      <c r="J13" s="33">
        <f t="shared" si="3"/>
        <v>0</v>
      </c>
      <c r="K13" s="33">
        <f t="shared" si="4"/>
        <v>0</v>
      </c>
      <c r="M13"/>
      <c r="N13"/>
      <c r="O13" s="170"/>
      <c r="P13" s="116"/>
      <c r="Q13"/>
      <c r="R13"/>
    </row>
    <row r="14" spans="2:18" s="3" customFormat="1" ht="18" customHeight="1" x14ac:dyDescent="0.3">
      <c r="B14" s="22">
        <f>'Demand and Outputs'!B237</f>
        <v>10</v>
      </c>
      <c r="C14" s="30"/>
      <c r="D14" s="31">
        <f>'Time by staff type'!D200/60</f>
        <v>1.6666666666666666E-2</v>
      </c>
      <c r="E14" s="32">
        <f t="shared" si="0"/>
        <v>0</v>
      </c>
      <c r="F14" s="33">
        <f>E14/'key staffing variables'!$F$5</f>
        <v>0</v>
      </c>
      <c r="G14" s="33">
        <f>F14/'key staffing variables'!$F$13</f>
        <v>0</v>
      </c>
      <c r="H14" s="34">
        <f t="shared" si="1"/>
        <v>0</v>
      </c>
      <c r="I14" s="33">
        <f t="shared" si="2"/>
        <v>0</v>
      </c>
      <c r="J14" s="33">
        <f t="shared" si="3"/>
        <v>0</v>
      </c>
      <c r="K14" s="33">
        <f t="shared" si="4"/>
        <v>0</v>
      </c>
      <c r="M14"/>
      <c r="N14"/>
      <c r="O14" s="170"/>
      <c r="P14" s="116"/>
      <c r="Q14"/>
      <c r="R14"/>
    </row>
    <row r="15" spans="2:18" s="3" customFormat="1" ht="18" customHeight="1" x14ac:dyDescent="0.3">
      <c r="B15" s="22">
        <f>'Demand and Outputs'!B238</f>
        <v>11</v>
      </c>
      <c r="C15" s="30"/>
      <c r="D15" s="31">
        <f>'Time by staff type'!D220/60</f>
        <v>1.6666666666666666E-2</v>
      </c>
      <c r="E15" s="32">
        <f t="shared" si="0"/>
        <v>0</v>
      </c>
      <c r="F15" s="33">
        <f>E15/'key staffing variables'!$F$5</f>
        <v>0</v>
      </c>
      <c r="G15" s="33">
        <f>F15/'key staffing variables'!$F$13</f>
        <v>0</v>
      </c>
      <c r="H15" s="34">
        <f t="shared" si="1"/>
        <v>0</v>
      </c>
      <c r="I15" s="33">
        <f t="shared" si="2"/>
        <v>0</v>
      </c>
      <c r="J15" s="33">
        <f t="shared" si="3"/>
        <v>0</v>
      </c>
      <c r="K15" s="33">
        <f t="shared" si="4"/>
        <v>0</v>
      </c>
      <c r="M15"/>
      <c r="N15"/>
      <c r="O15" s="170"/>
      <c r="P15" s="116"/>
      <c r="Q15"/>
      <c r="R15"/>
    </row>
    <row r="16" spans="2:18" s="3" customFormat="1" ht="18" customHeight="1" x14ac:dyDescent="0.3">
      <c r="B16" s="22">
        <f>'Demand and Outputs'!B239</f>
        <v>12</v>
      </c>
      <c r="C16" s="30"/>
      <c r="D16" s="31">
        <f>'Time by staff type'!D240/60</f>
        <v>1.6666666666666666E-2</v>
      </c>
      <c r="E16" s="32">
        <f t="shared" si="0"/>
        <v>0</v>
      </c>
      <c r="F16" s="33">
        <f>E16/'key staffing variables'!$F$5</f>
        <v>0</v>
      </c>
      <c r="G16" s="33">
        <f>F16/'key staffing variables'!$F$13</f>
        <v>0</v>
      </c>
      <c r="H16" s="34">
        <f t="shared" si="1"/>
        <v>0</v>
      </c>
      <c r="I16" s="33">
        <f t="shared" si="2"/>
        <v>0</v>
      </c>
      <c r="J16" s="33">
        <f t="shared" si="3"/>
        <v>0</v>
      </c>
      <c r="K16" s="33">
        <f t="shared" si="4"/>
        <v>0</v>
      </c>
      <c r="M16"/>
      <c r="N16"/>
      <c r="O16" s="170"/>
      <c r="P16" s="116"/>
      <c r="Q16"/>
      <c r="R16"/>
    </row>
    <row r="17" spans="2:18" s="3" customFormat="1" ht="18" customHeight="1" x14ac:dyDescent="0.3">
      <c r="B17" s="22">
        <f>'Demand and Outputs'!B240</f>
        <v>13</v>
      </c>
      <c r="C17" s="30"/>
      <c r="D17" s="31">
        <f>'Time by staff type'!D260/60</f>
        <v>1.6666666666666666E-2</v>
      </c>
      <c r="E17" s="32">
        <f t="shared" si="0"/>
        <v>0</v>
      </c>
      <c r="F17" s="33">
        <f>E17/'key staffing variables'!$F$5</f>
        <v>0</v>
      </c>
      <c r="G17" s="33">
        <f>F17/'key staffing variables'!$F$13</f>
        <v>0</v>
      </c>
      <c r="H17" s="34">
        <f t="shared" si="1"/>
        <v>0</v>
      </c>
      <c r="I17" s="33">
        <f t="shared" si="2"/>
        <v>0</v>
      </c>
      <c r="J17" s="33">
        <f t="shared" si="3"/>
        <v>0</v>
      </c>
      <c r="K17" s="33">
        <f t="shared" si="4"/>
        <v>0</v>
      </c>
      <c r="M17"/>
      <c r="N17"/>
      <c r="O17" s="170"/>
      <c r="P17" s="116"/>
      <c r="Q17"/>
      <c r="R17"/>
    </row>
    <row r="18" spans="2:18" s="3" customFormat="1" ht="18" customHeight="1" x14ac:dyDescent="0.3">
      <c r="B18" s="22">
        <f>'Demand and Outputs'!B247</f>
        <v>20</v>
      </c>
      <c r="C18" s="30"/>
      <c r="D18" s="31">
        <f>'Time by staff type'!D280/60</f>
        <v>1.6666666666666666E-2</v>
      </c>
      <c r="E18" s="32">
        <f t="shared" si="0"/>
        <v>0</v>
      </c>
      <c r="F18" s="33">
        <f>E18/'key staffing variables'!$F$5</f>
        <v>0</v>
      </c>
      <c r="G18" s="33">
        <f>F18/'key staffing variables'!$F$13</f>
        <v>0</v>
      </c>
      <c r="H18" s="34">
        <f t="shared" si="1"/>
        <v>0</v>
      </c>
      <c r="I18" s="33">
        <f t="shared" si="2"/>
        <v>0</v>
      </c>
      <c r="J18" s="33">
        <f t="shared" si="3"/>
        <v>0</v>
      </c>
      <c r="K18" s="33">
        <f t="shared" si="4"/>
        <v>0</v>
      </c>
      <c r="M18"/>
      <c r="N18"/>
      <c r="O18" s="170"/>
      <c r="P18" s="116"/>
      <c r="Q18"/>
      <c r="R18"/>
    </row>
    <row r="19" spans="2:18" s="3" customFormat="1" ht="18" customHeight="1" x14ac:dyDescent="0.3">
      <c r="B19" s="22"/>
      <c r="C19" s="30"/>
      <c r="D19" s="31"/>
      <c r="E19" s="32"/>
      <c r="F19" s="33"/>
      <c r="G19" s="33"/>
      <c r="H19" s="34"/>
      <c r="I19" s="33"/>
      <c r="J19" s="33"/>
      <c r="K19" s="33"/>
      <c r="M19"/>
      <c r="N19"/>
      <c r="O19" s="170"/>
      <c r="P19" s="116"/>
      <c r="Q19"/>
      <c r="R19"/>
    </row>
    <row r="20" spans="2:18" s="3" customFormat="1" ht="18" customHeight="1" x14ac:dyDescent="0.3">
      <c r="B20" s="22"/>
      <c r="C20" s="30"/>
      <c r="D20" s="31"/>
      <c r="E20" s="32"/>
      <c r="F20" s="33"/>
      <c r="G20" s="33"/>
      <c r="H20" s="34"/>
      <c r="I20" s="33"/>
      <c r="J20" s="33"/>
      <c r="K20" s="33"/>
      <c r="M20"/>
      <c r="N20"/>
      <c r="O20" s="170"/>
      <c r="P20" s="116"/>
      <c r="Q20"/>
      <c r="R20"/>
    </row>
    <row r="21" spans="2:18" s="3" customFormat="1" ht="18" customHeight="1" x14ac:dyDescent="0.3">
      <c r="B21" s="22"/>
      <c r="C21" s="30"/>
      <c r="D21" s="31"/>
      <c r="E21" s="32"/>
      <c r="F21" s="33"/>
      <c r="G21" s="33"/>
      <c r="H21" s="34"/>
      <c r="I21" s="33"/>
      <c r="J21" s="33"/>
      <c r="K21" s="33"/>
      <c r="M21"/>
      <c r="N21"/>
      <c r="O21" s="170"/>
      <c r="P21" s="116"/>
      <c r="Q21"/>
      <c r="R21"/>
    </row>
    <row r="22" spans="2:18" s="3" customFormat="1" ht="18" customHeight="1" x14ac:dyDescent="0.3">
      <c r="B22" s="22"/>
      <c r="C22" s="30"/>
      <c r="D22" s="31"/>
      <c r="E22" s="32"/>
      <c r="F22" s="33"/>
      <c r="G22" s="33"/>
      <c r="H22" s="34"/>
      <c r="I22" s="33"/>
      <c r="J22" s="33"/>
      <c r="K22" s="33"/>
      <c r="M22"/>
      <c r="N22"/>
      <c r="O22" s="170"/>
      <c r="P22" s="116"/>
      <c r="Q22"/>
      <c r="R22"/>
    </row>
    <row r="23" spans="2:18" s="3" customFormat="1" ht="18" customHeight="1" x14ac:dyDescent="0.3">
      <c r="B23" s="22"/>
      <c r="C23" s="30"/>
      <c r="D23" s="31"/>
      <c r="E23" s="32"/>
      <c r="F23" s="33"/>
      <c r="G23" s="33"/>
      <c r="H23" s="34"/>
      <c r="I23" s="33"/>
      <c r="J23" s="33"/>
      <c r="K23" s="33"/>
      <c r="M23"/>
      <c r="N23"/>
      <c r="O23" s="170"/>
      <c r="P23"/>
      <c r="Q23"/>
      <c r="R23"/>
    </row>
    <row r="24" spans="2:18" s="3" customFormat="1" ht="17.25" customHeight="1" x14ac:dyDescent="0.3">
      <c r="B24" s="26" t="s">
        <v>5</v>
      </c>
      <c r="C24" s="27">
        <f>SUM(C5:C23)</f>
        <v>1950</v>
      </c>
      <c r="D24" s="28"/>
      <c r="E24" s="27">
        <f>SUM(E5:E23)</f>
        <v>15.833333333333334</v>
      </c>
      <c r="F24" s="27">
        <f>SUM(F5:F23)</f>
        <v>21.111111111111111</v>
      </c>
      <c r="G24" s="27">
        <f>SUM(G5:G23)</f>
        <v>26.439734532220083</v>
      </c>
      <c r="H24" s="117">
        <f>SUM(H5:H23)</f>
        <v>1.3558838221651324E-2</v>
      </c>
      <c r="J24" s="23"/>
      <c r="M24"/>
      <c r="N24"/>
      <c r="O24"/>
      <c r="P24"/>
      <c r="Q24"/>
      <c r="R24"/>
    </row>
    <row r="25" spans="2:18" x14ac:dyDescent="0.3">
      <c r="I25"/>
      <c r="J25"/>
      <c r="K25"/>
    </row>
    <row r="26" spans="2:18" x14ac:dyDescent="0.3">
      <c r="I26"/>
      <c r="J26"/>
      <c r="K26"/>
    </row>
    <row r="27" spans="2:18" x14ac:dyDescent="0.3">
      <c r="B27" s="187" t="s">
        <v>149</v>
      </c>
      <c r="I27"/>
      <c r="J27"/>
      <c r="K27"/>
    </row>
    <row r="28" spans="2:18" ht="32.25" customHeight="1" x14ac:dyDescent="0.3">
      <c r="I28"/>
      <c r="J28"/>
      <c r="K28"/>
    </row>
    <row r="29" spans="2:18" ht="32.25" customHeight="1" x14ac:dyDescent="0.3"/>
    <row r="31" spans="2:18" ht="27.75" customHeight="1" x14ac:dyDescent="0.3"/>
    <row r="32" spans="2:18" ht="27.75" customHeight="1" x14ac:dyDescent="0.3"/>
    <row r="33" ht="27.75" customHeight="1" x14ac:dyDescent="0.3"/>
  </sheetData>
  <mergeCells count="2">
    <mergeCell ref="B2:H3"/>
    <mergeCell ref="I2:K3"/>
  </mergeCells>
  <dataValidations count="1">
    <dataValidation type="list" allowBlank="1" showInputMessage="1" showErrorMessage="1" sqref="I2:K3" xr:uid="{00000000-0002-0000-0500-000000000000}">
      <formula1>$B$43:$B$49</formula1>
    </dataValidation>
  </dataValidations>
  <pageMargins left="0.7" right="0.7" top="0.75" bottom="0.75" header="0.3" footer="0.3"/>
  <pageSetup paperSize="8" scale="9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7"/>
  <sheetViews>
    <sheetView workbookViewId="0">
      <selection activeCell="D12" sqref="D12"/>
    </sheetView>
  </sheetViews>
  <sheetFormatPr defaultRowHeight="14.4" x14ac:dyDescent="0.3"/>
  <cols>
    <col min="1" max="1" width="69.109375" customWidth="1"/>
    <col min="3" max="3" width="18.88671875" customWidth="1"/>
    <col min="4" max="4" width="95" customWidth="1"/>
  </cols>
  <sheetData>
    <row r="1" spans="1:4" ht="18" x14ac:dyDescent="0.35">
      <c r="A1" s="36" t="s">
        <v>36</v>
      </c>
    </row>
    <row r="3" spans="1:4" ht="15.6" x14ac:dyDescent="0.3">
      <c r="A3" s="37" t="s">
        <v>33</v>
      </c>
      <c r="B3" s="38" t="s">
        <v>37</v>
      </c>
      <c r="C3" s="39" t="s">
        <v>38</v>
      </c>
      <c r="D3" s="40"/>
    </row>
    <row r="4" spans="1:4" ht="15.6" x14ac:dyDescent="0.3">
      <c r="A4" s="41" t="s">
        <v>39</v>
      </c>
      <c r="B4" s="39">
        <v>15</v>
      </c>
      <c r="C4" s="39" t="s">
        <v>40</v>
      </c>
      <c r="D4" s="40"/>
    </row>
    <row r="5" spans="1:4" ht="15.6" x14ac:dyDescent="0.3">
      <c r="A5" s="41" t="s">
        <v>41</v>
      </c>
      <c r="B5" s="39">
        <v>60</v>
      </c>
      <c r="C5" s="39" t="s">
        <v>42</v>
      </c>
      <c r="D5" s="40"/>
    </row>
    <row r="6" spans="1:4" ht="15.6" x14ac:dyDescent="0.3">
      <c r="A6" s="41" t="s">
        <v>43</v>
      </c>
      <c r="B6" s="39">
        <v>45</v>
      </c>
      <c r="C6" s="39" t="s">
        <v>40</v>
      </c>
      <c r="D6" s="40"/>
    </row>
    <row r="7" spans="1:4" ht="15.6" x14ac:dyDescent="0.3">
      <c r="A7" s="41"/>
      <c r="B7" s="39"/>
      <c r="C7" s="39"/>
      <c r="D7" s="40"/>
    </row>
    <row r="8" spans="1:4" ht="15.6" x14ac:dyDescent="0.3">
      <c r="A8" s="42" t="s">
        <v>44</v>
      </c>
      <c r="B8" s="43">
        <f>SUM(B4:B7)</f>
        <v>120</v>
      </c>
      <c r="C8" s="38"/>
      <c r="D8" s="40"/>
    </row>
    <row r="9" spans="1:4" ht="48" customHeight="1" x14ac:dyDescent="0.3">
      <c r="A9" s="41"/>
      <c r="B9" s="39"/>
      <c r="C9" s="39"/>
      <c r="D9" s="44" t="s">
        <v>45</v>
      </c>
    </row>
    <row r="10" spans="1:4" ht="15.6" x14ac:dyDescent="0.3">
      <c r="A10" s="37" t="s">
        <v>46</v>
      </c>
      <c r="B10" s="38" t="s">
        <v>37</v>
      </c>
      <c r="C10" s="39"/>
      <c r="D10" s="40"/>
    </row>
    <row r="11" spans="1:4" ht="15.6" x14ac:dyDescent="0.3">
      <c r="A11" s="41" t="s">
        <v>47</v>
      </c>
      <c r="B11" s="39">
        <v>45</v>
      </c>
      <c r="C11" s="39" t="s">
        <v>48</v>
      </c>
      <c r="D11" s="40"/>
    </row>
    <row r="12" spans="1:4" ht="15.6" x14ac:dyDescent="0.3">
      <c r="A12" s="41" t="s">
        <v>49</v>
      </c>
      <c r="B12" s="39">
        <v>60</v>
      </c>
      <c r="C12" s="39"/>
      <c r="D12" s="40"/>
    </row>
    <row r="13" spans="1:4" ht="15.6" x14ac:dyDescent="0.3">
      <c r="A13" s="41" t="s">
        <v>50</v>
      </c>
      <c r="B13" s="39">
        <v>60</v>
      </c>
      <c r="C13" s="39"/>
      <c r="D13" s="40"/>
    </row>
    <row r="14" spans="1:4" ht="15.6" x14ac:dyDescent="0.3">
      <c r="A14" s="45" t="s">
        <v>51</v>
      </c>
      <c r="B14" s="39">
        <v>90</v>
      </c>
      <c r="C14" s="39"/>
      <c r="D14" s="40"/>
    </row>
    <row r="15" spans="1:4" ht="15.6" x14ac:dyDescent="0.3">
      <c r="A15" s="41" t="s">
        <v>52</v>
      </c>
      <c r="B15" s="39">
        <v>30</v>
      </c>
      <c r="C15" s="39"/>
      <c r="D15" s="40"/>
    </row>
    <row r="16" spans="1:4" ht="15.6" x14ac:dyDescent="0.3">
      <c r="A16" s="41" t="s">
        <v>53</v>
      </c>
      <c r="B16" s="46">
        <v>30</v>
      </c>
      <c r="C16" s="44"/>
      <c r="D16" s="40"/>
    </row>
    <row r="17" spans="1:4" ht="15.6" x14ac:dyDescent="0.3">
      <c r="A17" s="41" t="s">
        <v>54</v>
      </c>
      <c r="B17" s="39">
        <v>60</v>
      </c>
      <c r="C17" s="39"/>
      <c r="D17" s="40"/>
    </row>
    <row r="18" spans="1:4" ht="15.6" x14ac:dyDescent="0.3">
      <c r="A18" s="45" t="s">
        <v>55</v>
      </c>
      <c r="B18" s="39">
        <v>360</v>
      </c>
      <c r="C18" s="39"/>
      <c r="D18" s="40"/>
    </row>
    <row r="19" spans="1:4" ht="15.6" x14ac:dyDescent="0.3">
      <c r="A19" s="42" t="s">
        <v>56</v>
      </c>
      <c r="B19" s="43">
        <f>SUM(B11:B18)</f>
        <v>735</v>
      </c>
      <c r="C19" s="38"/>
      <c r="D19" s="40"/>
    </row>
    <row r="20" spans="1:4" ht="15.6" x14ac:dyDescent="0.3">
      <c r="A20" s="37"/>
      <c r="B20" s="39"/>
      <c r="C20" s="39"/>
      <c r="D20" s="40"/>
    </row>
    <row r="21" spans="1:4" ht="31.2" x14ac:dyDescent="0.3">
      <c r="A21" s="47" t="s">
        <v>57</v>
      </c>
      <c r="B21" s="39"/>
      <c r="C21" s="39"/>
      <c r="D21" s="48" t="s">
        <v>58</v>
      </c>
    </row>
    <row r="22" spans="1:4" ht="15.6" x14ac:dyDescent="0.3">
      <c r="A22" s="47"/>
      <c r="B22" s="39"/>
      <c r="C22" s="39"/>
      <c r="D22" s="48"/>
    </row>
    <row r="23" spans="1:4" ht="15.6" x14ac:dyDescent="0.3">
      <c r="A23" s="37" t="s">
        <v>59</v>
      </c>
      <c r="B23" s="39"/>
      <c r="C23" s="39"/>
      <c r="D23" s="40"/>
    </row>
    <row r="24" spans="1:4" ht="15.6" x14ac:dyDescent="0.3">
      <c r="A24" s="37" t="s">
        <v>60</v>
      </c>
      <c r="B24" s="38" t="s">
        <v>37</v>
      </c>
      <c r="C24" s="39"/>
      <c r="D24" s="40"/>
    </row>
    <row r="25" spans="1:4" ht="15.6" x14ac:dyDescent="0.3">
      <c r="A25" s="41" t="s">
        <v>61</v>
      </c>
      <c r="B25" s="39">
        <v>60</v>
      </c>
      <c r="C25" s="39" t="s">
        <v>62</v>
      </c>
      <c r="D25" s="40"/>
    </row>
    <row r="26" spans="1:4" ht="15.6" x14ac:dyDescent="0.3">
      <c r="A26" s="41" t="s">
        <v>63</v>
      </c>
      <c r="B26" s="39">
        <v>60</v>
      </c>
      <c r="C26" s="39"/>
      <c r="D26" s="40"/>
    </row>
    <row r="27" spans="1:4" ht="15.6" x14ac:dyDescent="0.3">
      <c r="A27" s="41" t="s">
        <v>64</v>
      </c>
      <c r="B27" s="39">
        <v>180</v>
      </c>
      <c r="C27" s="39" t="s">
        <v>65</v>
      </c>
      <c r="D27" s="40"/>
    </row>
    <row r="28" spans="1:4" ht="15.6" x14ac:dyDescent="0.3">
      <c r="A28" s="41" t="s">
        <v>66</v>
      </c>
      <c r="B28" s="39">
        <v>120</v>
      </c>
      <c r="C28" s="39"/>
      <c r="D28" s="40"/>
    </row>
    <row r="29" spans="1:4" ht="15.6" x14ac:dyDescent="0.3">
      <c r="A29" s="42" t="s">
        <v>67</v>
      </c>
      <c r="B29" s="43">
        <f>SUM(B25:B28)</f>
        <v>420</v>
      </c>
      <c r="C29" s="49"/>
      <c r="D29" s="40"/>
    </row>
    <row r="30" spans="1:4" ht="15.6" x14ac:dyDescent="0.3">
      <c r="A30" s="37"/>
      <c r="B30" s="38"/>
      <c r="C30" s="39"/>
      <c r="D30" s="40"/>
    </row>
    <row r="31" spans="1:4" ht="15.6" x14ac:dyDescent="0.3">
      <c r="A31" s="37" t="s">
        <v>68</v>
      </c>
      <c r="B31" s="39"/>
      <c r="C31" s="48"/>
      <c r="D31" s="40"/>
    </row>
    <row r="32" spans="1:4" ht="15.6" x14ac:dyDescent="0.3">
      <c r="A32" s="37" t="s">
        <v>69</v>
      </c>
      <c r="B32" s="39"/>
      <c r="C32" s="39"/>
      <c r="D32" s="40"/>
    </row>
    <row r="33" spans="1:4" ht="15.6" x14ac:dyDescent="0.3">
      <c r="A33" s="41" t="s">
        <v>70</v>
      </c>
      <c r="B33" s="39">
        <v>60</v>
      </c>
      <c r="C33" s="39"/>
      <c r="D33" s="40"/>
    </row>
    <row r="34" spans="1:4" ht="15.6" x14ac:dyDescent="0.3">
      <c r="A34" s="41" t="s">
        <v>71</v>
      </c>
      <c r="B34" s="39">
        <v>60</v>
      </c>
      <c r="C34" s="39"/>
      <c r="D34" s="40"/>
    </row>
    <row r="35" spans="1:4" ht="15.6" x14ac:dyDescent="0.3">
      <c r="A35" s="41" t="s">
        <v>72</v>
      </c>
      <c r="B35" s="39">
        <v>60</v>
      </c>
      <c r="C35" s="39"/>
      <c r="D35" s="40"/>
    </row>
    <row r="36" spans="1:4" ht="15.6" x14ac:dyDescent="0.3">
      <c r="A36" s="41" t="s">
        <v>73</v>
      </c>
      <c r="B36" s="39">
        <v>60</v>
      </c>
      <c r="C36" s="39"/>
      <c r="D36" s="40"/>
    </row>
    <row r="37" spans="1:4" ht="15.6" x14ac:dyDescent="0.3">
      <c r="A37" s="41" t="s">
        <v>74</v>
      </c>
      <c r="B37" s="39">
        <v>15</v>
      </c>
      <c r="C37" s="39"/>
      <c r="D37" s="40"/>
    </row>
    <row r="38" spans="1:4" ht="15.6" x14ac:dyDescent="0.3">
      <c r="A38" s="41" t="s">
        <v>75</v>
      </c>
      <c r="B38" s="39">
        <v>150</v>
      </c>
      <c r="C38" s="39"/>
      <c r="D38" s="40"/>
    </row>
    <row r="39" spans="1:4" ht="15.6" x14ac:dyDescent="0.3">
      <c r="A39" s="50" t="s">
        <v>76</v>
      </c>
      <c r="B39" s="51">
        <v>405</v>
      </c>
      <c r="C39" s="48"/>
      <c r="D39" s="40"/>
    </row>
    <row r="40" spans="1:4" ht="15.6" x14ac:dyDescent="0.3">
      <c r="A40" s="52"/>
      <c r="B40" s="53"/>
      <c r="C40" s="54"/>
      <c r="D40" s="40"/>
    </row>
    <row r="41" spans="1:4" ht="15.6" x14ac:dyDescent="0.3">
      <c r="A41" s="37" t="s">
        <v>77</v>
      </c>
      <c r="B41" s="39"/>
      <c r="C41" s="39"/>
      <c r="D41" s="40"/>
    </row>
    <row r="42" spans="1:4" ht="15.6" x14ac:dyDescent="0.3">
      <c r="A42" s="37" t="s">
        <v>78</v>
      </c>
      <c r="B42" s="39"/>
      <c r="C42" s="48"/>
      <c r="D42" s="48" t="s">
        <v>79</v>
      </c>
    </row>
    <row r="43" spans="1:4" ht="15.6" x14ac:dyDescent="0.3">
      <c r="A43" s="41" t="s">
        <v>80</v>
      </c>
      <c r="B43" s="39">
        <v>180</v>
      </c>
      <c r="C43" s="39"/>
      <c r="D43" s="40"/>
    </row>
    <row r="44" spans="1:4" ht="15.6" x14ac:dyDescent="0.3">
      <c r="A44" s="41" t="s">
        <v>81</v>
      </c>
      <c r="B44" s="39">
        <v>90</v>
      </c>
      <c r="C44" s="48"/>
      <c r="D44" s="40"/>
    </row>
    <row r="45" spans="1:4" ht="15.6" x14ac:dyDescent="0.3">
      <c r="A45" s="41" t="s">
        <v>82</v>
      </c>
      <c r="B45" s="39">
        <v>30</v>
      </c>
      <c r="C45" s="39"/>
      <c r="D45" s="40"/>
    </row>
    <row r="46" spans="1:4" ht="15.6" x14ac:dyDescent="0.3">
      <c r="A46" s="41" t="s">
        <v>83</v>
      </c>
      <c r="B46" s="39">
        <v>240</v>
      </c>
      <c r="C46" s="39"/>
      <c r="D46" s="40"/>
    </row>
    <row r="47" spans="1:4" ht="15.6" x14ac:dyDescent="0.3">
      <c r="A47" s="41" t="s">
        <v>74</v>
      </c>
      <c r="B47" s="39">
        <v>15</v>
      </c>
      <c r="C47" s="39"/>
      <c r="D47" s="40"/>
    </row>
    <row r="48" spans="1:4" ht="15.6" x14ac:dyDescent="0.3">
      <c r="A48" s="50" t="s">
        <v>84</v>
      </c>
      <c r="B48" s="38">
        <v>465</v>
      </c>
      <c r="C48" s="38"/>
      <c r="D48" s="40"/>
    </row>
    <row r="49" spans="1:4" ht="15.6" x14ac:dyDescent="0.3">
      <c r="A49" s="55"/>
      <c r="B49" s="39"/>
      <c r="C49" s="39"/>
      <c r="D49" s="40"/>
    </row>
    <row r="50" spans="1:4" ht="15.6" x14ac:dyDescent="0.3">
      <c r="A50" s="56"/>
      <c r="B50" s="39"/>
      <c r="C50" s="39"/>
      <c r="D50" s="40"/>
    </row>
    <row r="51" spans="1:4" ht="15.6" x14ac:dyDescent="0.3">
      <c r="A51" s="37" t="s">
        <v>85</v>
      </c>
      <c r="B51" s="39"/>
      <c r="C51" s="39"/>
      <c r="D51" s="40"/>
    </row>
    <row r="52" spans="1:4" ht="15.6" x14ac:dyDescent="0.3">
      <c r="A52" s="37"/>
      <c r="B52" s="39"/>
      <c r="C52" s="39"/>
      <c r="D52" s="40"/>
    </row>
    <row r="53" spans="1:4" ht="15.6" x14ac:dyDescent="0.3">
      <c r="A53" s="37" t="s">
        <v>34</v>
      </c>
      <c r="B53" s="38" t="s">
        <v>37</v>
      </c>
      <c r="C53" s="39"/>
      <c r="D53" s="40"/>
    </row>
    <row r="54" spans="1:4" x14ac:dyDescent="0.3">
      <c r="A54" s="39" t="s">
        <v>86</v>
      </c>
      <c r="B54" s="39">
        <v>675</v>
      </c>
      <c r="C54" s="40"/>
      <c r="D54" s="40"/>
    </row>
    <row r="55" spans="1:4" ht="28.8" x14ac:dyDescent="0.3">
      <c r="A55" s="41" t="s">
        <v>87</v>
      </c>
      <c r="B55" s="39" t="s">
        <v>88</v>
      </c>
      <c r="C55" s="40"/>
      <c r="D55" s="44" t="s">
        <v>89</v>
      </c>
    </row>
    <row r="56" spans="1:4" ht="15.6" x14ac:dyDescent="0.3">
      <c r="A56" s="42" t="s">
        <v>90</v>
      </c>
      <c r="B56" s="39">
        <v>1140</v>
      </c>
      <c r="C56" s="40"/>
      <c r="D56" s="40"/>
    </row>
    <row r="57" spans="1:4" ht="15.6" x14ac:dyDescent="0.3">
      <c r="A57" s="55"/>
      <c r="B57" s="39"/>
      <c r="C57" s="40"/>
      <c r="D57" s="40"/>
    </row>
    <row r="58" spans="1:4" ht="28.8" x14ac:dyDescent="0.3">
      <c r="A58" s="37" t="s">
        <v>91</v>
      </c>
      <c r="B58" s="38" t="s">
        <v>37</v>
      </c>
      <c r="C58" s="40"/>
      <c r="D58" s="44" t="s">
        <v>92</v>
      </c>
    </row>
    <row r="59" spans="1:4" ht="15.6" x14ac:dyDescent="0.3">
      <c r="A59" s="41" t="s">
        <v>86</v>
      </c>
      <c r="B59" s="39">
        <v>675</v>
      </c>
      <c r="C59" s="39"/>
      <c r="D59" s="40"/>
    </row>
    <row r="60" spans="1:4" ht="15.6" x14ac:dyDescent="0.3">
      <c r="A60" s="42" t="s">
        <v>93</v>
      </c>
      <c r="B60" s="57">
        <v>675</v>
      </c>
      <c r="C60" s="48"/>
      <c r="D60" s="40"/>
    </row>
    <row r="61" spans="1:4" ht="15.6" x14ac:dyDescent="0.3">
      <c r="A61" s="55"/>
      <c r="B61" s="38"/>
      <c r="C61" s="39"/>
      <c r="D61" s="40"/>
    </row>
    <row r="62" spans="1:4" ht="15.6" x14ac:dyDescent="0.3">
      <c r="A62" s="55"/>
      <c r="B62" s="39"/>
      <c r="C62" s="39"/>
      <c r="D62" s="40"/>
    </row>
    <row r="63" spans="1:4" ht="28.8" x14ac:dyDescent="0.3">
      <c r="A63" s="37" t="s">
        <v>94</v>
      </c>
      <c r="B63" s="38" t="s">
        <v>37</v>
      </c>
      <c r="D63" s="44" t="s">
        <v>95</v>
      </c>
    </row>
    <row r="64" spans="1:4" ht="15.6" x14ac:dyDescent="0.3">
      <c r="A64" s="41" t="s">
        <v>96</v>
      </c>
      <c r="B64" s="39">
        <v>90</v>
      </c>
      <c r="C64" s="39" t="s">
        <v>62</v>
      </c>
      <c r="D64" s="40"/>
    </row>
    <row r="65" spans="1:4" ht="15.6" x14ac:dyDescent="0.3">
      <c r="A65" s="41" t="s">
        <v>97</v>
      </c>
      <c r="B65" s="39">
        <v>45</v>
      </c>
      <c r="C65" s="48"/>
      <c r="D65" s="40"/>
    </row>
    <row r="66" spans="1:4" ht="15.6" x14ac:dyDescent="0.3">
      <c r="A66" s="41" t="s">
        <v>75</v>
      </c>
      <c r="B66" s="39">
        <v>120</v>
      </c>
      <c r="C66" s="48"/>
      <c r="D66" s="40"/>
    </row>
    <row r="67" spans="1:4" ht="15.6" x14ac:dyDescent="0.3">
      <c r="A67" s="50" t="s">
        <v>98</v>
      </c>
      <c r="B67" s="51">
        <v>255</v>
      </c>
      <c r="C67" s="39"/>
      <c r="D67"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23"/>
  <sheetViews>
    <sheetView topLeftCell="A93" workbookViewId="0">
      <selection activeCell="M113" sqref="M113"/>
    </sheetView>
  </sheetViews>
  <sheetFormatPr defaultRowHeight="14.4" x14ac:dyDescent="0.3"/>
  <cols>
    <col min="1" max="1" width="69.109375" customWidth="1"/>
    <col min="3" max="3" width="0" hidden="1" customWidth="1"/>
    <col min="4" max="4" width="7.88671875" customWidth="1"/>
    <col min="5" max="5" width="9.5546875" customWidth="1"/>
    <col min="6" max="8" width="7.88671875" customWidth="1"/>
    <col min="9" max="9" width="9.44140625" customWidth="1"/>
    <col min="10" max="10" width="63.109375" customWidth="1"/>
    <col min="11" max="17" width="8.88671875" customWidth="1"/>
  </cols>
  <sheetData>
    <row r="1" spans="1:17" ht="18" x14ac:dyDescent="0.35">
      <c r="A1" s="36" t="s">
        <v>36</v>
      </c>
      <c r="B1" s="59"/>
      <c r="D1" s="485" t="s">
        <v>99</v>
      </c>
      <c r="E1" s="485"/>
      <c r="F1" s="485"/>
      <c r="G1" s="485"/>
      <c r="H1" s="485"/>
      <c r="I1" s="60"/>
      <c r="J1" s="61"/>
      <c r="L1" s="486" t="s">
        <v>100</v>
      </c>
      <c r="M1" s="486"/>
      <c r="N1" s="486"/>
      <c r="O1" s="486"/>
      <c r="P1" s="486"/>
      <c r="Q1" s="62"/>
    </row>
    <row r="2" spans="1:17" x14ac:dyDescent="0.3">
      <c r="B2" s="59"/>
      <c r="D2" s="60"/>
      <c r="E2" s="60"/>
      <c r="F2" s="60"/>
      <c r="G2" s="60"/>
      <c r="H2" s="60"/>
      <c r="I2" s="60"/>
      <c r="J2" s="61"/>
      <c r="L2" s="62"/>
      <c r="M2" s="62"/>
      <c r="N2" s="62"/>
      <c r="O2" s="62"/>
      <c r="P2" s="62"/>
      <c r="Q2" s="62"/>
    </row>
    <row r="3" spans="1:17" ht="28.8" x14ac:dyDescent="0.3">
      <c r="A3" s="37" t="s">
        <v>33</v>
      </c>
      <c r="B3" s="63" t="s">
        <v>37</v>
      </c>
      <c r="C3" s="39" t="s">
        <v>101</v>
      </c>
      <c r="D3" s="64" t="s">
        <v>102</v>
      </c>
      <c r="E3" s="64" t="s">
        <v>103</v>
      </c>
      <c r="F3" s="64" t="s">
        <v>104</v>
      </c>
      <c r="G3" s="64" t="s">
        <v>105</v>
      </c>
      <c r="H3" s="64" t="s">
        <v>106</v>
      </c>
      <c r="I3" s="64" t="s">
        <v>107</v>
      </c>
      <c r="L3" s="65" t="s">
        <v>102</v>
      </c>
      <c r="M3" s="65" t="s">
        <v>103</v>
      </c>
      <c r="N3" s="65" t="s">
        <v>104</v>
      </c>
      <c r="O3" s="65" t="s">
        <v>105</v>
      </c>
      <c r="P3" s="65" t="s">
        <v>106</v>
      </c>
      <c r="Q3" s="65" t="s">
        <v>107</v>
      </c>
    </row>
    <row r="4" spans="1:17" ht="15.6" x14ac:dyDescent="0.3">
      <c r="A4" s="41" t="s">
        <v>39</v>
      </c>
      <c r="B4" s="66">
        <v>15</v>
      </c>
      <c r="C4" s="39" t="s">
        <v>40</v>
      </c>
      <c r="D4" s="67">
        <v>0</v>
      </c>
      <c r="E4" s="67">
        <v>1</v>
      </c>
      <c r="F4" s="67">
        <v>0</v>
      </c>
      <c r="G4" s="67">
        <v>0</v>
      </c>
      <c r="H4" s="67">
        <v>0</v>
      </c>
      <c r="I4" s="67"/>
      <c r="J4" s="68"/>
      <c r="L4" s="69">
        <f>$B4*D4</f>
        <v>0</v>
      </c>
      <c r="M4" s="69">
        <f t="shared" ref="M4:Q6" si="0">$B4*E4</f>
        <v>15</v>
      </c>
      <c r="N4" s="69">
        <f t="shared" si="0"/>
        <v>0</v>
      </c>
      <c r="O4" s="69">
        <f t="shared" si="0"/>
        <v>0</v>
      </c>
      <c r="P4" s="69">
        <f t="shared" si="0"/>
        <v>0</v>
      </c>
      <c r="Q4" s="69">
        <f t="shared" si="0"/>
        <v>0</v>
      </c>
    </row>
    <row r="5" spans="1:17" ht="15.6" x14ac:dyDescent="0.3">
      <c r="A5" s="41" t="s">
        <v>41</v>
      </c>
      <c r="B5" s="66">
        <v>60</v>
      </c>
      <c r="C5" s="39" t="s">
        <v>42</v>
      </c>
      <c r="D5" s="67">
        <v>1</v>
      </c>
      <c r="E5" s="67">
        <v>0</v>
      </c>
      <c r="F5" s="67">
        <v>0</v>
      </c>
      <c r="G5" s="67">
        <v>0</v>
      </c>
      <c r="H5" s="67">
        <v>0</v>
      </c>
      <c r="I5" s="67"/>
      <c r="J5" s="68"/>
      <c r="L5" s="69">
        <f t="shared" ref="L5:L6" si="1">$B5*D5</f>
        <v>60</v>
      </c>
      <c r="M5" s="69">
        <f t="shared" si="0"/>
        <v>0</v>
      </c>
      <c r="N5" s="69">
        <f t="shared" si="0"/>
        <v>0</v>
      </c>
      <c r="O5" s="69">
        <f t="shared" si="0"/>
        <v>0</v>
      </c>
      <c r="P5" s="69">
        <f t="shared" si="0"/>
        <v>0</v>
      </c>
      <c r="Q5" s="69">
        <f t="shared" si="0"/>
        <v>0</v>
      </c>
    </row>
    <row r="6" spans="1:17" ht="15.6" x14ac:dyDescent="0.3">
      <c r="A6" s="41" t="s">
        <v>43</v>
      </c>
      <c r="B6" s="66">
        <v>45</v>
      </c>
      <c r="C6" s="39" t="s">
        <v>40</v>
      </c>
      <c r="D6" s="67">
        <v>0</v>
      </c>
      <c r="E6" s="67">
        <v>1</v>
      </c>
      <c r="F6" s="67">
        <v>0</v>
      </c>
      <c r="G6" s="67">
        <v>0</v>
      </c>
      <c r="H6" s="67">
        <v>0</v>
      </c>
      <c r="I6" s="67"/>
      <c r="J6" s="68"/>
      <c r="L6" s="69">
        <f t="shared" si="1"/>
        <v>0</v>
      </c>
      <c r="M6" s="69">
        <f t="shared" si="0"/>
        <v>45</v>
      </c>
      <c r="N6" s="69">
        <f t="shared" si="0"/>
        <v>0</v>
      </c>
      <c r="O6" s="69">
        <f t="shared" si="0"/>
        <v>0</v>
      </c>
      <c r="P6" s="69">
        <f t="shared" si="0"/>
        <v>0</v>
      </c>
      <c r="Q6" s="69">
        <f t="shared" si="0"/>
        <v>0</v>
      </c>
    </row>
    <row r="7" spans="1:17" ht="3" customHeight="1" x14ac:dyDescent="0.3">
      <c r="J7" s="61"/>
    </row>
    <row r="8" spans="1:17" ht="15.6" x14ac:dyDescent="0.3">
      <c r="A8" s="42" t="s">
        <v>44</v>
      </c>
      <c r="B8" s="70">
        <f>SUM(B4:B6)</f>
        <v>120</v>
      </c>
      <c r="C8" s="71" t="s">
        <v>108</v>
      </c>
      <c r="D8" s="72">
        <f t="shared" ref="D8:I8" si="2">SUM(L4:L6)</f>
        <v>60</v>
      </c>
      <c r="E8" s="72">
        <f t="shared" si="2"/>
        <v>60</v>
      </c>
      <c r="F8" s="72">
        <f t="shared" si="2"/>
        <v>0</v>
      </c>
      <c r="G8" s="72">
        <f t="shared" si="2"/>
        <v>0</v>
      </c>
      <c r="H8" s="72">
        <f t="shared" si="2"/>
        <v>0</v>
      </c>
      <c r="I8" s="72">
        <f t="shared" si="2"/>
        <v>0</v>
      </c>
      <c r="J8" s="68"/>
      <c r="L8" s="62"/>
      <c r="M8" s="62"/>
      <c r="N8" s="62"/>
      <c r="O8" s="62"/>
      <c r="P8" s="62"/>
      <c r="Q8" s="62"/>
    </row>
    <row r="9" spans="1:17" x14ac:dyDescent="0.3">
      <c r="D9" s="73">
        <f>D8/$B8</f>
        <v>0.5</v>
      </c>
      <c r="E9" s="73">
        <f t="shared" ref="E9:I9" si="3">E8/$B8</f>
        <v>0.5</v>
      </c>
      <c r="F9" s="73">
        <f t="shared" si="3"/>
        <v>0</v>
      </c>
      <c r="G9" s="73">
        <f t="shared" si="3"/>
        <v>0</v>
      </c>
      <c r="H9" s="73">
        <f t="shared" si="3"/>
        <v>0</v>
      </c>
      <c r="I9" s="73">
        <f t="shared" si="3"/>
        <v>0</v>
      </c>
      <c r="J9" s="61"/>
      <c r="L9" s="74"/>
      <c r="M9" s="74"/>
      <c r="N9" s="74"/>
      <c r="O9" s="74"/>
      <c r="P9" s="74"/>
      <c r="Q9" s="74"/>
    </row>
    <row r="10" spans="1:17" x14ac:dyDescent="0.3">
      <c r="J10" s="61"/>
      <c r="L10" s="74"/>
      <c r="M10" s="74"/>
      <c r="N10" s="74"/>
      <c r="O10" s="74"/>
      <c r="P10" s="74"/>
      <c r="Q10" s="74"/>
    </row>
    <row r="11" spans="1:17" ht="28.8" x14ac:dyDescent="0.3">
      <c r="A11" s="37" t="s">
        <v>46</v>
      </c>
      <c r="B11" s="63" t="s">
        <v>37</v>
      </c>
      <c r="C11" s="39"/>
      <c r="D11" s="64" t="s">
        <v>102</v>
      </c>
      <c r="E11" s="64" t="s">
        <v>103</v>
      </c>
      <c r="F11" s="64" t="s">
        <v>104</v>
      </c>
      <c r="G11" s="64" t="s">
        <v>105</v>
      </c>
      <c r="H11" s="64" t="s">
        <v>106</v>
      </c>
      <c r="I11" s="64" t="s">
        <v>107</v>
      </c>
      <c r="J11" s="487" t="s">
        <v>109</v>
      </c>
      <c r="L11" s="69"/>
      <c r="M11" s="69"/>
      <c r="N11" s="69"/>
      <c r="O11" s="69"/>
      <c r="P11" s="69"/>
      <c r="Q11" s="69"/>
    </row>
    <row r="12" spans="1:17" ht="15.6" x14ac:dyDescent="0.3">
      <c r="A12" s="41" t="s">
        <v>47</v>
      </c>
      <c r="B12" s="66">
        <v>45</v>
      </c>
      <c r="C12" s="39" t="s">
        <v>48</v>
      </c>
      <c r="D12" s="67">
        <v>0</v>
      </c>
      <c r="E12" s="67">
        <v>0</v>
      </c>
      <c r="F12" s="67">
        <v>0.5</v>
      </c>
      <c r="G12" s="67">
        <v>0.5</v>
      </c>
      <c r="H12" s="67">
        <v>0</v>
      </c>
      <c r="I12" s="67"/>
      <c r="J12" s="488"/>
      <c r="L12" s="69">
        <f t="shared" ref="L12:Q19" si="4">$B12*D12</f>
        <v>0</v>
      </c>
      <c r="M12" s="69">
        <f t="shared" si="4"/>
        <v>0</v>
      </c>
      <c r="N12" s="69">
        <f t="shared" si="4"/>
        <v>22.5</v>
      </c>
      <c r="O12" s="69">
        <f t="shared" si="4"/>
        <v>22.5</v>
      </c>
      <c r="P12" s="69">
        <f t="shared" si="4"/>
        <v>0</v>
      </c>
      <c r="Q12" s="69">
        <f t="shared" si="4"/>
        <v>0</v>
      </c>
    </row>
    <row r="13" spans="1:17" ht="15.6" x14ac:dyDescent="0.3">
      <c r="A13" s="41" t="s">
        <v>49</v>
      </c>
      <c r="B13" s="66">
        <v>60</v>
      </c>
      <c r="C13" s="39"/>
      <c r="D13" s="67">
        <v>0</v>
      </c>
      <c r="E13" s="67">
        <v>0</v>
      </c>
      <c r="F13" s="67">
        <v>0.2</v>
      </c>
      <c r="G13" s="67">
        <v>0.2</v>
      </c>
      <c r="H13" s="67">
        <v>0.6</v>
      </c>
      <c r="I13" s="67"/>
      <c r="J13" s="68" t="s">
        <v>121</v>
      </c>
      <c r="L13" s="69">
        <f t="shared" si="4"/>
        <v>0</v>
      </c>
      <c r="M13" s="69">
        <f t="shared" si="4"/>
        <v>0</v>
      </c>
      <c r="N13" s="69">
        <f t="shared" si="4"/>
        <v>12</v>
      </c>
      <c r="O13" s="69">
        <f t="shared" si="4"/>
        <v>12</v>
      </c>
      <c r="P13" s="69">
        <f t="shared" si="4"/>
        <v>36</v>
      </c>
      <c r="Q13" s="69">
        <f t="shared" si="4"/>
        <v>0</v>
      </c>
    </row>
    <row r="14" spans="1:17" ht="15.6" x14ac:dyDescent="0.3">
      <c r="A14" s="41" t="s">
        <v>50</v>
      </c>
      <c r="B14" s="66">
        <v>60</v>
      </c>
      <c r="C14" s="39"/>
      <c r="D14" s="67">
        <v>0</v>
      </c>
      <c r="E14" s="67">
        <v>0</v>
      </c>
      <c r="F14" s="67">
        <v>0.5</v>
      </c>
      <c r="G14" s="67">
        <v>0.5</v>
      </c>
      <c r="H14" s="67">
        <v>0</v>
      </c>
      <c r="I14" s="67"/>
      <c r="J14" s="68"/>
      <c r="L14" s="69">
        <f t="shared" si="4"/>
        <v>0</v>
      </c>
      <c r="M14" s="69">
        <f t="shared" si="4"/>
        <v>0</v>
      </c>
      <c r="N14" s="69">
        <f t="shared" si="4"/>
        <v>30</v>
      </c>
      <c r="O14" s="69">
        <f t="shared" si="4"/>
        <v>30</v>
      </c>
      <c r="P14" s="69">
        <f t="shared" si="4"/>
        <v>0</v>
      </c>
      <c r="Q14" s="69">
        <f t="shared" si="4"/>
        <v>0</v>
      </c>
    </row>
    <row r="15" spans="1:17" ht="15.6" x14ac:dyDescent="0.3">
      <c r="A15" s="45" t="s">
        <v>51</v>
      </c>
      <c r="B15" s="66">
        <v>90</v>
      </c>
      <c r="C15" s="39"/>
      <c r="D15" s="67">
        <v>0</v>
      </c>
      <c r="E15" s="67">
        <v>0</v>
      </c>
      <c r="F15" s="67">
        <v>0.5</v>
      </c>
      <c r="G15" s="67">
        <v>0.5</v>
      </c>
      <c r="H15" s="67">
        <v>0</v>
      </c>
      <c r="I15" s="67"/>
      <c r="J15" s="68"/>
      <c r="L15" s="69">
        <f t="shared" si="4"/>
        <v>0</v>
      </c>
      <c r="M15" s="69">
        <f t="shared" si="4"/>
        <v>0</v>
      </c>
      <c r="N15" s="69">
        <f t="shared" si="4"/>
        <v>45</v>
      </c>
      <c r="O15" s="69">
        <f t="shared" si="4"/>
        <v>45</v>
      </c>
      <c r="P15" s="69">
        <f t="shared" si="4"/>
        <v>0</v>
      </c>
      <c r="Q15" s="69">
        <f t="shared" si="4"/>
        <v>0</v>
      </c>
    </row>
    <row r="16" spans="1:17" ht="15.6" x14ac:dyDescent="0.3">
      <c r="A16" s="41" t="s">
        <v>52</v>
      </c>
      <c r="B16" s="66">
        <v>30</v>
      </c>
      <c r="C16" s="39"/>
      <c r="D16" s="67">
        <v>0</v>
      </c>
      <c r="E16" s="67">
        <v>0</v>
      </c>
      <c r="F16" s="67">
        <v>0.5</v>
      </c>
      <c r="G16" s="67">
        <v>0.5</v>
      </c>
      <c r="H16" s="67">
        <v>0</v>
      </c>
      <c r="I16" s="67"/>
      <c r="J16" s="68"/>
      <c r="L16" s="69">
        <f t="shared" si="4"/>
        <v>0</v>
      </c>
      <c r="M16" s="69">
        <f t="shared" si="4"/>
        <v>0</v>
      </c>
      <c r="N16" s="69">
        <f t="shared" si="4"/>
        <v>15</v>
      </c>
      <c r="O16" s="69">
        <f t="shared" si="4"/>
        <v>15</v>
      </c>
      <c r="P16" s="69">
        <f t="shared" si="4"/>
        <v>0</v>
      </c>
      <c r="Q16" s="69">
        <f t="shared" si="4"/>
        <v>0</v>
      </c>
    </row>
    <row r="17" spans="1:18" ht="15.6" x14ac:dyDescent="0.3">
      <c r="A17" s="41" t="s">
        <v>53</v>
      </c>
      <c r="B17" s="75">
        <v>30</v>
      </c>
      <c r="C17" s="44"/>
      <c r="D17" s="67">
        <v>0</v>
      </c>
      <c r="E17" s="67">
        <v>0</v>
      </c>
      <c r="F17" s="67">
        <v>0.5</v>
      </c>
      <c r="G17" s="67">
        <v>0.5</v>
      </c>
      <c r="H17" s="67">
        <v>0</v>
      </c>
      <c r="I17" s="67"/>
      <c r="J17" s="68"/>
      <c r="L17" s="69">
        <f t="shared" si="4"/>
        <v>0</v>
      </c>
      <c r="M17" s="69">
        <f t="shared" si="4"/>
        <v>0</v>
      </c>
      <c r="N17" s="69">
        <f t="shared" si="4"/>
        <v>15</v>
      </c>
      <c r="O17" s="69">
        <f t="shared" si="4"/>
        <v>15</v>
      </c>
      <c r="P17" s="69">
        <f t="shared" si="4"/>
        <v>0</v>
      </c>
      <c r="Q17" s="69">
        <f t="shared" si="4"/>
        <v>0</v>
      </c>
    </row>
    <row r="18" spans="1:18" ht="15.6" x14ac:dyDescent="0.3">
      <c r="A18" s="41" t="s">
        <v>54</v>
      </c>
      <c r="B18" s="66">
        <v>60</v>
      </c>
      <c r="C18" s="39"/>
      <c r="D18" s="67">
        <v>0</v>
      </c>
      <c r="E18" s="67">
        <v>0</v>
      </c>
      <c r="F18" s="67">
        <v>0.5</v>
      </c>
      <c r="G18" s="67">
        <v>0.5</v>
      </c>
      <c r="H18" s="67">
        <v>0</v>
      </c>
      <c r="I18" s="67"/>
      <c r="J18" s="68"/>
      <c r="L18" s="69">
        <f t="shared" si="4"/>
        <v>0</v>
      </c>
      <c r="M18" s="69">
        <f t="shared" si="4"/>
        <v>0</v>
      </c>
      <c r="N18" s="69">
        <f t="shared" si="4"/>
        <v>30</v>
      </c>
      <c r="O18" s="69">
        <f t="shared" si="4"/>
        <v>30</v>
      </c>
      <c r="P18" s="69">
        <f t="shared" si="4"/>
        <v>0</v>
      </c>
      <c r="Q18" s="69">
        <f t="shared" si="4"/>
        <v>0</v>
      </c>
    </row>
    <row r="19" spans="1:18" ht="15.6" x14ac:dyDescent="0.3">
      <c r="A19" s="45" t="s">
        <v>55</v>
      </c>
      <c r="B19" s="66">
        <v>360</v>
      </c>
      <c r="C19" s="39"/>
      <c r="D19" s="67">
        <v>0</v>
      </c>
      <c r="E19" s="67">
        <v>0</v>
      </c>
      <c r="F19" s="67">
        <v>0.5</v>
      </c>
      <c r="G19" s="67">
        <v>0.5</v>
      </c>
      <c r="H19" s="67">
        <v>0</v>
      </c>
      <c r="I19" s="67"/>
      <c r="J19" s="68"/>
      <c r="L19" s="69">
        <f t="shared" si="4"/>
        <v>0</v>
      </c>
      <c r="M19" s="69">
        <f t="shared" si="4"/>
        <v>0</v>
      </c>
      <c r="N19" s="69">
        <f t="shared" si="4"/>
        <v>180</v>
      </c>
      <c r="O19" s="69">
        <f t="shared" si="4"/>
        <v>180</v>
      </c>
      <c r="P19" s="69">
        <f t="shared" si="4"/>
        <v>0</v>
      </c>
      <c r="Q19" s="69">
        <f t="shared" si="4"/>
        <v>0</v>
      </c>
    </row>
    <row r="20" spans="1:18" ht="3" customHeight="1" x14ac:dyDescent="0.3">
      <c r="J20" s="61"/>
    </row>
    <row r="21" spans="1:18" ht="15.6" x14ac:dyDescent="0.3">
      <c r="A21" s="42" t="s">
        <v>56</v>
      </c>
      <c r="B21" s="70">
        <f>SUM(B12:B19)</f>
        <v>735</v>
      </c>
      <c r="C21" s="71" t="s">
        <v>108</v>
      </c>
      <c r="D21" s="72">
        <f t="shared" ref="D21:I21" si="5">SUM(L12:L19)</f>
        <v>0</v>
      </c>
      <c r="E21" s="72">
        <f t="shared" si="5"/>
        <v>0</v>
      </c>
      <c r="F21" s="72">
        <f t="shared" si="5"/>
        <v>349.5</v>
      </c>
      <c r="G21" s="72">
        <f t="shared" si="5"/>
        <v>349.5</v>
      </c>
      <c r="H21" s="72">
        <f t="shared" si="5"/>
        <v>36</v>
      </c>
      <c r="I21" s="72">
        <f t="shared" si="5"/>
        <v>0</v>
      </c>
      <c r="J21" s="68"/>
      <c r="L21" s="62"/>
      <c r="M21" s="62"/>
      <c r="N21" s="62"/>
      <c r="O21" s="62"/>
      <c r="P21" s="62"/>
      <c r="Q21" s="62"/>
    </row>
    <row r="22" spans="1:18" x14ac:dyDescent="0.3">
      <c r="D22" s="73">
        <f>D21/$B21</f>
        <v>0</v>
      </c>
      <c r="E22" s="73">
        <f t="shared" ref="E22:I22" si="6">E21/$B21</f>
        <v>0</v>
      </c>
      <c r="F22" s="76">
        <f t="shared" si="6"/>
        <v>0.47551020408163264</v>
      </c>
      <c r="G22" s="76">
        <f t="shared" si="6"/>
        <v>0.47551020408163264</v>
      </c>
      <c r="H22" s="76">
        <f t="shared" si="6"/>
        <v>4.8979591836734691E-2</v>
      </c>
      <c r="I22" s="73">
        <f t="shared" si="6"/>
        <v>0</v>
      </c>
      <c r="J22" s="61"/>
      <c r="L22" s="74"/>
      <c r="M22" s="74"/>
      <c r="N22" s="74"/>
      <c r="O22" s="74"/>
      <c r="P22" s="74"/>
      <c r="Q22" s="74"/>
    </row>
    <row r="23" spans="1:18" ht="31.2" x14ac:dyDescent="0.3">
      <c r="A23" s="77" t="s">
        <v>57</v>
      </c>
      <c r="B23" s="78"/>
      <c r="C23" s="79"/>
      <c r="D23" s="80"/>
      <c r="E23" s="80"/>
      <c r="F23" s="80"/>
      <c r="G23" s="80"/>
      <c r="H23" s="80"/>
      <c r="I23" s="80"/>
      <c r="J23" s="81" t="s">
        <v>58</v>
      </c>
      <c r="K23" s="82"/>
      <c r="L23" s="83"/>
      <c r="M23" s="83"/>
      <c r="N23" s="83"/>
      <c r="O23" s="83"/>
      <c r="P23" s="83"/>
      <c r="Q23" s="83"/>
      <c r="R23" s="82"/>
    </row>
    <row r="24" spans="1:18" ht="15.6" x14ac:dyDescent="0.3">
      <c r="A24" s="77"/>
      <c r="B24" s="78"/>
      <c r="C24" s="79"/>
      <c r="D24" s="80"/>
      <c r="E24" s="80"/>
      <c r="F24" s="80"/>
      <c r="G24" s="80"/>
      <c r="H24" s="80"/>
      <c r="I24" s="80"/>
      <c r="J24" s="81"/>
      <c r="K24" s="82"/>
      <c r="L24" s="83"/>
      <c r="M24" s="83"/>
      <c r="N24" s="83"/>
      <c r="O24" s="83"/>
      <c r="P24" s="83"/>
      <c r="Q24" s="83"/>
      <c r="R24" s="82"/>
    </row>
    <row r="25" spans="1:18" ht="15.6" x14ac:dyDescent="0.3">
      <c r="A25" s="84" t="s">
        <v>59</v>
      </c>
      <c r="B25" s="78"/>
      <c r="C25" s="85"/>
      <c r="D25" s="86"/>
      <c r="E25" s="86"/>
      <c r="F25" s="86"/>
      <c r="G25" s="86"/>
      <c r="H25" s="86"/>
      <c r="I25" s="86"/>
      <c r="J25" s="81"/>
      <c r="K25" s="82"/>
      <c r="L25" s="87"/>
      <c r="M25" s="87"/>
      <c r="N25" s="87"/>
      <c r="O25" s="87"/>
      <c r="P25" s="87"/>
      <c r="Q25" s="87"/>
      <c r="R25" s="82"/>
    </row>
    <row r="26" spans="1:18" ht="28.8" x14ac:dyDescent="0.3">
      <c r="A26" s="88" t="s">
        <v>60</v>
      </c>
      <c r="B26" s="89" t="s">
        <v>37</v>
      </c>
      <c r="C26" s="90"/>
      <c r="D26" s="64" t="s">
        <v>102</v>
      </c>
      <c r="E26" s="64" t="s">
        <v>103</v>
      </c>
      <c r="F26" s="64" t="s">
        <v>104</v>
      </c>
      <c r="G26" s="64" t="s">
        <v>105</v>
      </c>
      <c r="H26" s="64" t="s">
        <v>106</v>
      </c>
      <c r="I26" s="64" t="s">
        <v>107</v>
      </c>
      <c r="J26" s="91"/>
      <c r="L26" s="92"/>
      <c r="M26" s="92"/>
      <c r="N26" s="92"/>
      <c r="O26" s="92"/>
      <c r="P26" s="92"/>
      <c r="Q26" s="92"/>
    </row>
    <row r="27" spans="1:18" ht="15.6" x14ac:dyDescent="0.3">
      <c r="A27" s="41" t="s">
        <v>61</v>
      </c>
      <c r="B27" s="66">
        <v>60</v>
      </c>
      <c r="C27" s="39" t="s">
        <v>62</v>
      </c>
      <c r="D27" s="67">
        <v>0</v>
      </c>
      <c r="E27" s="67">
        <v>0</v>
      </c>
      <c r="F27" s="67">
        <v>0</v>
      </c>
      <c r="G27" s="67">
        <v>1</v>
      </c>
      <c r="H27" s="67">
        <v>0</v>
      </c>
      <c r="I27" s="67"/>
      <c r="J27" s="68"/>
      <c r="L27" s="93">
        <f t="shared" ref="L27:Q30" si="7">$B27*D27</f>
        <v>0</v>
      </c>
      <c r="M27" s="93">
        <f t="shared" si="7"/>
        <v>0</v>
      </c>
      <c r="N27" s="93">
        <f t="shared" si="7"/>
        <v>0</v>
      </c>
      <c r="O27" s="93">
        <f t="shared" si="7"/>
        <v>60</v>
      </c>
      <c r="P27" s="93">
        <f t="shared" si="7"/>
        <v>0</v>
      </c>
      <c r="Q27" s="93">
        <f t="shared" si="7"/>
        <v>0</v>
      </c>
    </row>
    <row r="28" spans="1:18" ht="15.6" x14ac:dyDescent="0.3">
      <c r="A28" s="41" t="s">
        <v>63</v>
      </c>
      <c r="B28" s="66">
        <v>60</v>
      </c>
      <c r="C28" s="39"/>
      <c r="D28" s="67">
        <v>0</v>
      </c>
      <c r="E28" s="67">
        <v>0</v>
      </c>
      <c r="F28" s="67">
        <v>0</v>
      </c>
      <c r="G28" s="67">
        <v>1</v>
      </c>
      <c r="H28" s="67">
        <v>0</v>
      </c>
      <c r="I28" s="67"/>
      <c r="J28" s="68"/>
      <c r="L28" s="93">
        <f t="shared" si="7"/>
        <v>0</v>
      </c>
      <c r="M28" s="93">
        <f t="shared" si="7"/>
        <v>0</v>
      </c>
      <c r="N28" s="93">
        <f t="shared" si="7"/>
        <v>0</v>
      </c>
      <c r="O28" s="93">
        <f t="shared" si="7"/>
        <v>60</v>
      </c>
      <c r="P28" s="93">
        <f t="shared" si="7"/>
        <v>0</v>
      </c>
      <c r="Q28" s="93">
        <f t="shared" si="7"/>
        <v>0</v>
      </c>
    </row>
    <row r="29" spans="1:18" ht="15.6" x14ac:dyDescent="0.3">
      <c r="A29" s="41" t="s">
        <v>64</v>
      </c>
      <c r="B29" s="66">
        <v>180</v>
      </c>
      <c r="C29" s="39" t="s">
        <v>65</v>
      </c>
      <c r="D29" s="67">
        <v>0</v>
      </c>
      <c r="E29" s="67">
        <v>0</v>
      </c>
      <c r="F29" s="67">
        <v>0.5</v>
      </c>
      <c r="G29" s="67">
        <v>0.5</v>
      </c>
      <c r="H29" s="67">
        <v>0</v>
      </c>
      <c r="I29" s="67"/>
      <c r="J29" s="68"/>
      <c r="L29" s="93">
        <f t="shared" si="7"/>
        <v>0</v>
      </c>
      <c r="M29" s="93">
        <f t="shared" si="7"/>
        <v>0</v>
      </c>
      <c r="N29" s="93">
        <f t="shared" si="7"/>
        <v>90</v>
      </c>
      <c r="O29" s="93">
        <f t="shared" si="7"/>
        <v>90</v>
      </c>
      <c r="P29" s="93">
        <f t="shared" si="7"/>
        <v>0</v>
      </c>
      <c r="Q29" s="93">
        <f t="shared" si="7"/>
        <v>0</v>
      </c>
    </row>
    <row r="30" spans="1:18" ht="15.6" x14ac:dyDescent="0.3">
      <c r="A30" s="41" t="s">
        <v>66</v>
      </c>
      <c r="B30" s="66">
        <v>120</v>
      </c>
      <c r="C30" s="39"/>
      <c r="D30" s="67">
        <v>0</v>
      </c>
      <c r="E30" s="67">
        <v>0</v>
      </c>
      <c r="F30" s="67">
        <v>0</v>
      </c>
      <c r="G30" s="67">
        <v>1</v>
      </c>
      <c r="H30" s="67">
        <v>0</v>
      </c>
      <c r="I30" s="67"/>
      <c r="J30" s="68"/>
      <c r="L30" s="93">
        <f t="shared" si="7"/>
        <v>0</v>
      </c>
      <c r="M30" s="93">
        <f t="shared" si="7"/>
        <v>0</v>
      </c>
      <c r="N30" s="93">
        <f t="shared" si="7"/>
        <v>0</v>
      </c>
      <c r="O30" s="93">
        <f t="shared" si="7"/>
        <v>120</v>
      </c>
      <c r="P30" s="93">
        <f t="shared" si="7"/>
        <v>0</v>
      </c>
      <c r="Q30" s="93">
        <f t="shared" si="7"/>
        <v>0</v>
      </c>
    </row>
    <row r="31" spans="1:18" ht="3" customHeight="1" x14ac:dyDescent="0.3">
      <c r="J31" s="61"/>
    </row>
    <row r="32" spans="1:18" ht="15.6" x14ac:dyDescent="0.3">
      <c r="A32" s="42" t="s">
        <v>67</v>
      </c>
      <c r="B32" s="70">
        <f>SUM(B27:B30)</f>
        <v>420</v>
      </c>
      <c r="C32" s="71" t="s">
        <v>108</v>
      </c>
      <c r="D32" s="72">
        <f>SUM(M27:M30)</f>
        <v>0</v>
      </c>
      <c r="E32" s="72">
        <f>SUM(N27:N30)</f>
        <v>90</v>
      </c>
      <c r="F32" s="72">
        <f>SUM(O27:O30)</f>
        <v>330</v>
      </c>
      <c r="G32" s="72">
        <f>SUM(P27:P30)</f>
        <v>0</v>
      </c>
      <c r="H32" s="72">
        <f>SUM(Q27:Q30)</f>
        <v>0</v>
      </c>
      <c r="I32" s="72"/>
      <c r="J32" s="68"/>
      <c r="L32" s="62"/>
      <c r="M32" s="62"/>
      <c r="N32" s="62"/>
      <c r="O32" s="62"/>
      <c r="P32" s="62"/>
      <c r="Q32" s="62"/>
    </row>
    <row r="33" spans="1:17" x14ac:dyDescent="0.3">
      <c r="D33" s="73">
        <f>D32/$B32</f>
        <v>0</v>
      </c>
      <c r="E33" s="73">
        <f t="shared" ref="E33:I33" si="8">E32/$B32</f>
        <v>0.21428571428571427</v>
      </c>
      <c r="F33" s="73">
        <f t="shared" si="8"/>
        <v>0.7857142857142857</v>
      </c>
      <c r="G33" s="73">
        <f t="shared" si="8"/>
        <v>0</v>
      </c>
      <c r="H33" s="73">
        <f t="shared" si="8"/>
        <v>0</v>
      </c>
      <c r="I33" s="73">
        <f t="shared" si="8"/>
        <v>0</v>
      </c>
      <c r="J33" s="61"/>
      <c r="L33" s="74"/>
      <c r="M33" s="74"/>
      <c r="N33" s="74"/>
      <c r="O33" s="74"/>
      <c r="P33" s="74"/>
      <c r="Q33" s="74"/>
    </row>
    <row r="34" spans="1:17" ht="15.6" x14ac:dyDescent="0.3">
      <c r="A34" s="84" t="s">
        <v>68</v>
      </c>
      <c r="B34" s="78"/>
      <c r="C34" s="85"/>
      <c r="D34" s="86"/>
      <c r="E34" s="86"/>
      <c r="F34" s="86"/>
      <c r="G34" s="86"/>
      <c r="H34" s="86"/>
      <c r="I34" s="86"/>
      <c r="J34" s="81"/>
      <c r="L34" s="87"/>
      <c r="M34" s="87"/>
      <c r="N34" s="87"/>
      <c r="O34" s="87"/>
      <c r="P34" s="87"/>
      <c r="Q34" s="87"/>
    </row>
    <row r="35" spans="1:17" ht="28.8" x14ac:dyDescent="0.3">
      <c r="A35" s="88" t="s">
        <v>69</v>
      </c>
      <c r="B35" s="89"/>
      <c r="C35" s="39" t="s">
        <v>38</v>
      </c>
      <c r="D35" s="64" t="s">
        <v>102</v>
      </c>
      <c r="E35" s="64" t="s">
        <v>103</v>
      </c>
      <c r="F35" s="64" t="s">
        <v>104</v>
      </c>
      <c r="G35" s="64" t="s">
        <v>105</v>
      </c>
      <c r="H35" s="64" t="s">
        <v>106</v>
      </c>
      <c r="I35" s="64" t="s">
        <v>107</v>
      </c>
      <c r="J35" s="91"/>
      <c r="L35" s="92"/>
      <c r="M35" s="92"/>
      <c r="N35" s="92"/>
      <c r="O35" s="92"/>
      <c r="P35" s="92"/>
      <c r="Q35" s="92"/>
    </row>
    <row r="36" spans="1:17" ht="15.6" x14ac:dyDescent="0.3">
      <c r="A36" s="41" t="s">
        <v>70</v>
      </c>
      <c r="B36" s="66">
        <v>60</v>
      </c>
      <c r="C36" s="39"/>
      <c r="D36" s="67">
        <v>0</v>
      </c>
      <c r="E36" s="67">
        <v>0</v>
      </c>
      <c r="F36" s="67">
        <v>1</v>
      </c>
      <c r="G36" s="67">
        <v>0</v>
      </c>
      <c r="H36" s="67">
        <v>0</v>
      </c>
      <c r="I36" s="67"/>
      <c r="J36" s="68"/>
      <c r="L36" s="93">
        <f t="shared" ref="L36:Q41" si="9">$B36*D36</f>
        <v>0</v>
      </c>
      <c r="M36" s="93">
        <f t="shared" si="9"/>
        <v>0</v>
      </c>
      <c r="N36" s="93">
        <f t="shared" si="9"/>
        <v>60</v>
      </c>
      <c r="O36" s="93">
        <f t="shared" si="9"/>
        <v>0</v>
      </c>
      <c r="P36" s="93">
        <f t="shared" si="9"/>
        <v>0</v>
      </c>
      <c r="Q36" s="93">
        <f t="shared" si="9"/>
        <v>0</v>
      </c>
    </row>
    <row r="37" spans="1:17" ht="15.6" x14ac:dyDescent="0.3">
      <c r="A37" s="41" t="s">
        <v>71</v>
      </c>
      <c r="B37" s="66">
        <v>60</v>
      </c>
      <c r="C37" s="39"/>
      <c r="D37" s="67">
        <v>0</v>
      </c>
      <c r="E37" s="67">
        <v>0</v>
      </c>
      <c r="F37" s="67">
        <v>1</v>
      </c>
      <c r="G37" s="67">
        <v>0</v>
      </c>
      <c r="H37" s="67">
        <v>0</v>
      </c>
      <c r="I37" s="67"/>
      <c r="J37" s="68"/>
      <c r="L37" s="93">
        <f t="shared" si="9"/>
        <v>0</v>
      </c>
      <c r="M37" s="93">
        <f t="shared" si="9"/>
        <v>0</v>
      </c>
      <c r="N37" s="93">
        <f t="shared" si="9"/>
        <v>60</v>
      </c>
      <c r="O37" s="93">
        <f t="shared" si="9"/>
        <v>0</v>
      </c>
      <c r="P37" s="93">
        <f t="shared" si="9"/>
        <v>0</v>
      </c>
      <c r="Q37" s="93">
        <f t="shared" si="9"/>
        <v>0</v>
      </c>
    </row>
    <row r="38" spans="1:17" ht="15.6" x14ac:dyDescent="0.3">
      <c r="A38" s="41" t="s">
        <v>72</v>
      </c>
      <c r="B38" s="66">
        <v>60</v>
      </c>
      <c r="C38" s="39"/>
      <c r="D38" s="67">
        <v>0</v>
      </c>
      <c r="E38" s="67">
        <v>0</v>
      </c>
      <c r="F38" s="67">
        <v>1</v>
      </c>
      <c r="G38" s="67">
        <v>0</v>
      </c>
      <c r="H38" s="67">
        <v>0</v>
      </c>
      <c r="I38" s="67"/>
      <c r="J38" s="68"/>
      <c r="L38" s="93">
        <f t="shared" si="9"/>
        <v>0</v>
      </c>
      <c r="M38" s="93">
        <f t="shared" si="9"/>
        <v>0</v>
      </c>
      <c r="N38" s="93">
        <f t="shared" si="9"/>
        <v>60</v>
      </c>
      <c r="O38" s="93">
        <f t="shared" si="9"/>
        <v>0</v>
      </c>
      <c r="P38" s="93">
        <f t="shared" si="9"/>
        <v>0</v>
      </c>
      <c r="Q38" s="93">
        <f t="shared" si="9"/>
        <v>0</v>
      </c>
    </row>
    <row r="39" spans="1:17" ht="15.6" x14ac:dyDescent="0.3">
      <c r="A39" s="41" t="s">
        <v>73</v>
      </c>
      <c r="B39" s="66">
        <v>60</v>
      </c>
      <c r="C39" s="39"/>
      <c r="D39" s="67">
        <v>0</v>
      </c>
      <c r="E39" s="67">
        <v>0</v>
      </c>
      <c r="F39" s="67">
        <v>1</v>
      </c>
      <c r="G39" s="67">
        <v>0</v>
      </c>
      <c r="H39" s="67">
        <v>0</v>
      </c>
      <c r="I39" s="67"/>
      <c r="J39" s="68"/>
      <c r="L39" s="93">
        <f t="shared" si="9"/>
        <v>0</v>
      </c>
      <c r="M39" s="93">
        <f t="shared" si="9"/>
        <v>0</v>
      </c>
      <c r="N39" s="93">
        <f t="shared" si="9"/>
        <v>60</v>
      </c>
      <c r="O39" s="93">
        <f t="shared" si="9"/>
        <v>0</v>
      </c>
      <c r="P39" s="93">
        <f t="shared" si="9"/>
        <v>0</v>
      </c>
      <c r="Q39" s="93">
        <f t="shared" si="9"/>
        <v>0</v>
      </c>
    </row>
    <row r="40" spans="1:17" ht="15.6" x14ac:dyDescent="0.3">
      <c r="A40" s="41" t="s">
        <v>74</v>
      </c>
      <c r="B40" s="66">
        <v>15</v>
      </c>
      <c r="C40" s="39"/>
      <c r="D40" s="67">
        <v>0</v>
      </c>
      <c r="E40" s="67">
        <v>0</v>
      </c>
      <c r="F40" s="67">
        <v>1</v>
      </c>
      <c r="G40" s="67">
        <v>0</v>
      </c>
      <c r="H40" s="67">
        <v>0</v>
      </c>
      <c r="I40" s="67"/>
      <c r="J40" s="68"/>
      <c r="L40" s="93">
        <f t="shared" si="9"/>
        <v>0</v>
      </c>
      <c r="M40" s="93">
        <f t="shared" si="9"/>
        <v>0</v>
      </c>
      <c r="N40" s="93">
        <f t="shared" si="9"/>
        <v>15</v>
      </c>
      <c r="O40" s="93">
        <f t="shared" si="9"/>
        <v>0</v>
      </c>
      <c r="P40" s="93">
        <f t="shared" si="9"/>
        <v>0</v>
      </c>
      <c r="Q40" s="93">
        <f t="shared" si="9"/>
        <v>0</v>
      </c>
    </row>
    <row r="41" spans="1:17" ht="15.6" x14ac:dyDescent="0.3">
      <c r="A41" s="41" t="s">
        <v>75</v>
      </c>
      <c r="B41" s="66">
        <v>150</v>
      </c>
      <c r="C41" s="39"/>
      <c r="D41" s="67">
        <v>0</v>
      </c>
      <c r="E41" s="67">
        <v>0</v>
      </c>
      <c r="F41" s="67">
        <v>1</v>
      </c>
      <c r="G41" s="67">
        <v>0</v>
      </c>
      <c r="H41" s="67">
        <v>0</v>
      </c>
      <c r="I41" s="67"/>
      <c r="J41" s="68"/>
      <c r="L41" s="93">
        <f t="shared" si="9"/>
        <v>0</v>
      </c>
      <c r="M41" s="93">
        <f t="shared" si="9"/>
        <v>0</v>
      </c>
      <c r="N41" s="93">
        <f t="shared" si="9"/>
        <v>150</v>
      </c>
      <c r="O41" s="93">
        <f t="shared" si="9"/>
        <v>0</v>
      </c>
      <c r="P41" s="93">
        <f t="shared" si="9"/>
        <v>0</v>
      </c>
      <c r="Q41" s="93">
        <f t="shared" si="9"/>
        <v>0</v>
      </c>
    </row>
    <row r="42" spans="1:17" ht="3" customHeight="1" x14ac:dyDescent="0.3">
      <c r="J42" s="61"/>
    </row>
    <row r="43" spans="1:17" ht="15.6" x14ac:dyDescent="0.3">
      <c r="A43" s="50" t="s">
        <v>76</v>
      </c>
      <c r="B43" s="94">
        <v>405</v>
      </c>
      <c r="C43" s="71" t="s">
        <v>108</v>
      </c>
      <c r="D43" s="72">
        <f t="shared" ref="D43:I43" si="10">SUM(L36:L41)</f>
        <v>0</v>
      </c>
      <c r="E43" s="72">
        <f t="shared" si="10"/>
        <v>0</v>
      </c>
      <c r="F43" s="72">
        <f t="shared" si="10"/>
        <v>405</v>
      </c>
      <c r="G43" s="72">
        <f t="shared" si="10"/>
        <v>0</v>
      </c>
      <c r="H43" s="72">
        <f t="shared" si="10"/>
        <v>0</v>
      </c>
      <c r="I43" s="72">
        <f t="shared" si="10"/>
        <v>0</v>
      </c>
      <c r="J43" s="68"/>
      <c r="L43" s="62"/>
      <c r="M43" s="62"/>
      <c r="N43" s="62"/>
      <c r="O43" s="62"/>
      <c r="P43" s="62"/>
      <c r="Q43" s="62"/>
    </row>
    <row r="44" spans="1:17" x14ac:dyDescent="0.3">
      <c r="D44" s="73">
        <f>D43/$B43</f>
        <v>0</v>
      </c>
      <c r="E44" s="73">
        <f t="shared" ref="E44:I44" si="11">E43/$B43</f>
        <v>0</v>
      </c>
      <c r="F44" s="73">
        <f t="shared" si="11"/>
        <v>1</v>
      </c>
      <c r="G44" s="73">
        <f t="shared" si="11"/>
        <v>0</v>
      </c>
      <c r="H44" s="73">
        <f t="shared" si="11"/>
        <v>0</v>
      </c>
      <c r="I44" s="73">
        <f t="shared" si="11"/>
        <v>0</v>
      </c>
      <c r="J44" s="61"/>
      <c r="L44" s="74"/>
      <c r="M44" s="74"/>
      <c r="N44" s="74"/>
      <c r="O44" s="74"/>
      <c r="P44" s="74"/>
      <c r="Q44" s="74"/>
    </row>
    <row r="45" spans="1:17" ht="15.6" x14ac:dyDescent="0.3">
      <c r="A45" s="84" t="s">
        <v>77</v>
      </c>
      <c r="B45" s="78"/>
      <c r="C45" s="85"/>
      <c r="D45" s="86"/>
      <c r="E45" s="86"/>
      <c r="F45" s="86"/>
      <c r="G45" s="86"/>
      <c r="H45" s="86"/>
      <c r="I45" s="86"/>
      <c r="J45" s="81"/>
      <c r="L45" s="87"/>
      <c r="M45" s="87"/>
      <c r="N45" s="87"/>
      <c r="O45" s="87"/>
      <c r="P45" s="87"/>
      <c r="Q45" s="87"/>
    </row>
    <row r="46" spans="1:17" ht="28.8" x14ac:dyDescent="0.3">
      <c r="A46" s="88" t="s">
        <v>78</v>
      </c>
      <c r="B46" s="89"/>
      <c r="C46" s="39" t="s">
        <v>38</v>
      </c>
      <c r="D46" s="64" t="s">
        <v>102</v>
      </c>
      <c r="E46" s="64" t="s">
        <v>103</v>
      </c>
      <c r="F46" s="64" t="s">
        <v>104</v>
      </c>
      <c r="G46" s="64" t="s">
        <v>105</v>
      </c>
      <c r="H46" s="64" t="s">
        <v>106</v>
      </c>
      <c r="I46" s="64" t="s">
        <v>107</v>
      </c>
      <c r="J46" s="95" t="s">
        <v>79</v>
      </c>
      <c r="L46" s="92"/>
      <c r="M46" s="92"/>
      <c r="N46" s="92"/>
      <c r="O46" s="92"/>
      <c r="P46" s="92"/>
      <c r="Q46" s="92"/>
    </row>
    <row r="47" spans="1:17" ht="15.6" x14ac:dyDescent="0.3">
      <c r="A47" s="41" t="s">
        <v>80</v>
      </c>
      <c r="B47" s="66">
        <v>180</v>
      </c>
      <c r="C47" s="39"/>
      <c r="D47" s="67">
        <v>0</v>
      </c>
      <c r="E47" s="67">
        <v>0</v>
      </c>
      <c r="F47" s="67">
        <v>0</v>
      </c>
      <c r="G47" s="67">
        <v>0</v>
      </c>
      <c r="H47" s="67">
        <v>0</v>
      </c>
      <c r="I47" s="67">
        <v>1</v>
      </c>
      <c r="J47" s="68"/>
      <c r="L47" s="93">
        <f t="shared" ref="L47:Q51" si="12">$B47*D47</f>
        <v>0</v>
      </c>
      <c r="M47" s="93">
        <f t="shared" si="12"/>
        <v>0</v>
      </c>
      <c r="N47" s="93">
        <f t="shared" si="12"/>
        <v>0</v>
      </c>
      <c r="O47" s="93">
        <f t="shared" si="12"/>
        <v>0</v>
      </c>
      <c r="P47" s="93">
        <f t="shared" si="12"/>
        <v>0</v>
      </c>
      <c r="Q47" s="93">
        <f t="shared" si="12"/>
        <v>180</v>
      </c>
    </row>
    <row r="48" spans="1:17" ht="15.6" x14ac:dyDescent="0.3">
      <c r="A48" s="41" t="s">
        <v>81</v>
      </c>
      <c r="B48" s="66">
        <v>90</v>
      </c>
      <c r="C48" s="48"/>
      <c r="D48" s="67">
        <v>0</v>
      </c>
      <c r="E48" s="67">
        <v>0</v>
      </c>
      <c r="F48" s="67">
        <v>0</v>
      </c>
      <c r="G48" s="67">
        <v>0</v>
      </c>
      <c r="H48" s="67">
        <v>0</v>
      </c>
      <c r="I48" s="67">
        <v>1</v>
      </c>
      <c r="J48" s="68"/>
      <c r="L48" s="93">
        <f t="shared" si="12"/>
        <v>0</v>
      </c>
      <c r="M48" s="93">
        <f t="shared" si="12"/>
        <v>0</v>
      </c>
      <c r="N48" s="93">
        <f t="shared" si="12"/>
        <v>0</v>
      </c>
      <c r="O48" s="93">
        <f t="shared" si="12"/>
        <v>0</v>
      </c>
      <c r="P48" s="93">
        <f t="shared" si="12"/>
        <v>0</v>
      </c>
      <c r="Q48" s="93">
        <f t="shared" si="12"/>
        <v>90</v>
      </c>
    </row>
    <row r="49" spans="1:18" ht="15.6" x14ac:dyDescent="0.3">
      <c r="A49" s="41" t="s">
        <v>82</v>
      </c>
      <c r="B49" s="66">
        <v>30</v>
      </c>
      <c r="C49" s="39"/>
      <c r="D49" s="67">
        <v>0</v>
      </c>
      <c r="E49" s="67">
        <v>0</v>
      </c>
      <c r="F49" s="67">
        <v>0</v>
      </c>
      <c r="G49" s="67">
        <v>0</v>
      </c>
      <c r="H49" s="67">
        <v>0</v>
      </c>
      <c r="I49" s="67">
        <v>1</v>
      </c>
      <c r="J49" s="68"/>
      <c r="L49" s="93">
        <f t="shared" si="12"/>
        <v>0</v>
      </c>
      <c r="M49" s="93">
        <f t="shared" si="12"/>
        <v>0</v>
      </c>
      <c r="N49" s="93">
        <f t="shared" si="12"/>
        <v>0</v>
      </c>
      <c r="O49" s="93">
        <f t="shared" si="12"/>
        <v>0</v>
      </c>
      <c r="P49" s="93">
        <f t="shared" si="12"/>
        <v>0</v>
      </c>
      <c r="Q49" s="93">
        <f t="shared" si="12"/>
        <v>30</v>
      </c>
    </row>
    <row r="50" spans="1:18" ht="15.6" x14ac:dyDescent="0.3">
      <c r="A50" s="41" t="s">
        <v>83</v>
      </c>
      <c r="B50" s="66">
        <v>240</v>
      </c>
      <c r="C50" s="39"/>
      <c r="D50" s="67">
        <v>0</v>
      </c>
      <c r="E50" s="67">
        <v>0</v>
      </c>
      <c r="F50" s="67">
        <v>0</v>
      </c>
      <c r="G50" s="67">
        <v>0</v>
      </c>
      <c r="H50" s="67">
        <v>0</v>
      </c>
      <c r="I50" s="67">
        <v>1</v>
      </c>
      <c r="J50" s="68"/>
      <c r="L50" s="93">
        <f t="shared" si="12"/>
        <v>0</v>
      </c>
      <c r="M50" s="93">
        <f t="shared" si="12"/>
        <v>0</v>
      </c>
      <c r="N50" s="93">
        <f t="shared" si="12"/>
        <v>0</v>
      </c>
      <c r="O50" s="93">
        <f t="shared" si="12"/>
        <v>0</v>
      </c>
      <c r="P50" s="93">
        <f t="shared" si="12"/>
        <v>0</v>
      </c>
      <c r="Q50" s="93">
        <f t="shared" si="12"/>
        <v>240</v>
      </c>
    </row>
    <row r="51" spans="1:18" ht="15.6" x14ac:dyDescent="0.3">
      <c r="A51" s="41" t="s">
        <v>74</v>
      </c>
      <c r="B51" s="66">
        <v>15</v>
      </c>
      <c r="C51" s="39"/>
      <c r="D51" s="67">
        <v>0</v>
      </c>
      <c r="E51" s="67">
        <v>0</v>
      </c>
      <c r="F51" s="67">
        <v>0</v>
      </c>
      <c r="G51" s="67">
        <v>0</v>
      </c>
      <c r="H51" s="67">
        <v>0</v>
      </c>
      <c r="I51" s="67">
        <v>1</v>
      </c>
      <c r="J51" s="68"/>
      <c r="L51" s="93">
        <f t="shared" si="12"/>
        <v>0</v>
      </c>
      <c r="M51" s="93">
        <f t="shared" si="12"/>
        <v>0</v>
      </c>
      <c r="N51" s="93">
        <f t="shared" si="12"/>
        <v>0</v>
      </c>
      <c r="O51" s="93">
        <f t="shared" si="12"/>
        <v>0</v>
      </c>
      <c r="P51" s="93">
        <f t="shared" si="12"/>
        <v>0</v>
      </c>
      <c r="Q51" s="93">
        <f t="shared" si="12"/>
        <v>15</v>
      </c>
    </row>
    <row r="52" spans="1:18" ht="3" customHeight="1" x14ac:dyDescent="0.3">
      <c r="J52" s="61"/>
    </row>
    <row r="53" spans="1:18" ht="15.6" x14ac:dyDescent="0.3">
      <c r="A53" s="50" t="s">
        <v>84</v>
      </c>
      <c r="B53" s="94">
        <f>SUM(B47:B52)</f>
        <v>555</v>
      </c>
      <c r="C53" s="71" t="s">
        <v>108</v>
      </c>
      <c r="D53" s="72">
        <f t="shared" ref="D53:I53" si="13">SUM(L47:L51)</f>
        <v>0</v>
      </c>
      <c r="E53" s="72">
        <f t="shared" si="13"/>
        <v>0</v>
      </c>
      <c r="F53" s="72">
        <f t="shared" si="13"/>
        <v>0</v>
      </c>
      <c r="G53" s="72">
        <f t="shared" si="13"/>
        <v>0</v>
      </c>
      <c r="H53" s="72">
        <f t="shared" si="13"/>
        <v>0</v>
      </c>
      <c r="I53" s="72">
        <f t="shared" si="13"/>
        <v>555</v>
      </c>
      <c r="J53" s="68"/>
      <c r="L53" s="62"/>
      <c r="M53" s="62"/>
      <c r="N53" s="62"/>
      <c r="O53" s="62"/>
      <c r="P53" s="62"/>
      <c r="Q53" s="62"/>
    </row>
    <row r="54" spans="1:18" x14ac:dyDescent="0.3">
      <c r="D54" s="73">
        <f>D53/$B53</f>
        <v>0</v>
      </c>
      <c r="E54" s="73">
        <f t="shared" ref="E54:I54" si="14">E53/$B53</f>
        <v>0</v>
      </c>
      <c r="F54" s="73">
        <f t="shared" si="14"/>
        <v>0</v>
      </c>
      <c r="G54" s="73">
        <f t="shared" si="14"/>
        <v>0</v>
      </c>
      <c r="H54" s="73">
        <f t="shared" si="14"/>
        <v>0</v>
      </c>
      <c r="I54" s="73">
        <f t="shared" si="14"/>
        <v>1</v>
      </c>
      <c r="J54" s="61"/>
      <c r="L54" s="74"/>
      <c r="M54" s="74"/>
      <c r="N54" s="74"/>
      <c r="O54" s="74"/>
      <c r="P54" s="74"/>
      <c r="Q54" s="74"/>
    </row>
    <row r="55" spans="1:18" x14ac:dyDescent="0.3">
      <c r="J55" s="61"/>
      <c r="L55" s="74"/>
      <c r="M55" s="74"/>
      <c r="N55" s="74"/>
      <c r="O55" s="74"/>
      <c r="P55" s="74"/>
      <c r="Q55" s="74"/>
    </row>
    <row r="56" spans="1:18" ht="15.6" x14ac:dyDescent="0.3">
      <c r="A56" s="84" t="s">
        <v>85</v>
      </c>
      <c r="B56" s="78"/>
      <c r="C56" s="79"/>
      <c r="D56" s="80"/>
      <c r="E56" s="80"/>
      <c r="F56" s="80"/>
      <c r="G56" s="80"/>
      <c r="H56" s="80"/>
      <c r="I56" s="80"/>
      <c r="J56" s="81"/>
      <c r="L56" s="83"/>
      <c r="M56" s="83"/>
      <c r="N56" s="83"/>
      <c r="O56" s="83"/>
      <c r="P56" s="83"/>
      <c r="Q56" s="83"/>
    </row>
    <row r="57" spans="1:18" x14ac:dyDescent="0.3">
      <c r="A57" s="82"/>
      <c r="B57" s="82"/>
      <c r="C57" s="82"/>
      <c r="D57" s="82"/>
      <c r="E57" s="82"/>
      <c r="F57" s="82"/>
      <c r="G57" s="82"/>
      <c r="H57" s="82"/>
      <c r="I57" s="82"/>
      <c r="J57" s="81"/>
      <c r="L57" s="96"/>
      <c r="M57" s="96"/>
      <c r="N57" s="96"/>
      <c r="O57" s="96"/>
      <c r="P57" s="96"/>
      <c r="Q57" s="96"/>
    </row>
    <row r="58" spans="1:18" ht="15.6" x14ac:dyDescent="0.3">
      <c r="A58" s="84" t="s">
        <v>34</v>
      </c>
      <c r="B58" s="97" t="s">
        <v>37</v>
      </c>
      <c r="C58" s="79"/>
      <c r="D58" s="80"/>
      <c r="E58" s="80"/>
      <c r="F58" s="80"/>
      <c r="G58" s="80"/>
      <c r="H58" s="80"/>
      <c r="I58" s="80"/>
      <c r="J58" s="81"/>
      <c r="L58" s="83"/>
      <c r="M58" s="83"/>
      <c r="N58" s="83"/>
      <c r="O58" s="83"/>
      <c r="P58" s="83"/>
      <c r="Q58" s="83"/>
    </row>
    <row r="59" spans="1:18" x14ac:dyDescent="0.3">
      <c r="A59" s="79" t="s">
        <v>86</v>
      </c>
      <c r="B59" s="82"/>
      <c r="C59" s="82"/>
      <c r="D59" s="82"/>
      <c r="E59" s="82"/>
      <c r="F59" s="82"/>
      <c r="G59" s="82"/>
      <c r="H59" s="82"/>
      <c r="I59" s="82"/>
      <c r="J59" s="81"/>
      <c r="L59" s="96"/>
      <c r="M59" s="96"/>
      <c r="N59" s="96"/>
      <c r="O59" s="96"/>
      <c r="P59" s="96"/>
      <c r="Q59" s="96"/>
    </row>
    <row r="60" spans="1:18" ht="28.8" x14ac:dyDescent="0.3">
      <c r="A60" s="98" t="s">
        <v>86</v>
      </c>
      <c r="B60" s="78"/>
      <c r="C60" s="39" t="s">
        <v>38</v>
      </c>
      <c r="D60" s="64" t="s">
        <v>102</v>
      </c>
      <c r="E60" s="64" t="s">
        <v>103</v>
      </c>
      <c r="F60" s="64" t="s">
        <v>104</v>
      </c>
      <c r="G60" s="64" t="s">
        <v>105</v>
      </c>
      <c r="H60" s="64" t="s">
        <v>106</v>
      </c>
      <c r="I60" s="64" t="s">
        <v>107</v>
      </c>
      <c r="J60" s="81"/>
      <c r="L60" s="83"/>
      <c r="M60" s="83"/>
      <c r="N60" s="83"/>
      <c r="O60" s="83"/>
      <c r="P60" s="83"/>
      <c r="Q60" s="83"/>
    </row>
    <row r="61" spans="1:18" ht="15.6" x14ac:dyDescent="0.3">
      <c r="A61" s="41" t="s">
        <v>47</v>
      </c>
      <c r="B61" s="66">
        <v>45</v>
      </c>
      <c r="C61" s="39" t="s">
        <v>48</v>
      </c>
      <c r="D61" s="67">
        <v>0</v>
      </c>
      <c r="E61" s="67">
        <v>0</v>
      </c>
      <c r="F61" s="67">
        <v>0.5</v>
      </c>
      <c r="G61" s="67">
        <v>0.5</v>
      </c>
      <c r="H61" s="67">
        <v>0</v>
      </c>
      <c r="I61" s="67">
        <v>0</v>
      </c>
      <c r="J61" s="68"/>
      <c r="L61" s="99">
        <f>$B61*D61</f>
        <v>0</v>
      </c>
      <c r="M61" s="99">
        <f t="shared" ref="M61:Q68" si="15">$B61*E61</f>
        <v>0</v>
      </c>
      <c r="N61" s="99">
        <f t="shared" si="15"/>
        <v>22.5</v>
      </c>
      <c r="O61" s="99">
        <f t="shared" si="15"/>
        <v>22.5</v>
      </c>
      <c r="P61" s="99">
        <f t="shared" si="15"/>
        <v>0</v>
      </c>
      <c r="Q61" s="99">
        <f t="shared" si="15"/>
        <v>0</v>
      </c>
    </row>
    <row r="62" spans="1:18" x14ac:dyDescent="0.3">
      <c r="A62" s="100" t="s">
        <v>49</v>
      </c>
      <c r="B62" s="101">
        <v>0</v>
      </c>
      <c r="C62" s="102"/>
      <c r="D62" s="103">
        <v>0</v>
      </c>
      <c r="E62" s="103">
        <v>0</v>
      </c>
      <c r="F62" s="103">
        <v>0</v>
      </c>
      <c r="G62" s="103">
        <v>0</v>
      </c>
      <c r="H62" s="103">
        <v>0.6</v>
      </c>
      <c r="I62" s="103">
        <v>0</v>
      </c>
      <c r="J62" s="104"/>
      <c r="K62" s="105"/>
      <c r="L62" s="99">
        <f t="shared" ref="L62:L68" si="16">$B62*D62</f>
        <v>0</v>
      </c>
      <c r="M62" s="99">
        <f t="shared" si="15"/>
        <v>0</v>
      </c>
      <c r="N62" s="99">
        <f t="shared" si="15"/>
        <v>0</v>
      </c>
      <c r="O62" s="99">
        <f t="shared" si="15"/>
        <v>0</v>
      </c>
      <c r="P62" s="99">
        <f t="shared" si="15"/>
        <v>0</v>
      </c>
      <c r="Q62" s="99">
        <f t="shared" si="15"/>
        <v>0</v>
      </c>
      <c r="R62" s="105"/>
    </row>
    <row r="63" spans="1:18" ht="15.6" x14ac:dyDescent="0.3">
      <c r="A63" s="41" t="s">
        <v>50</v>
      </c>
      <c r="B63" s="66">
        <v>60</v>
      </c>
      <c r="C63" s="39"/>
      <c r="D63" s="67">
        <v>0</v>
      </c>
      <c r="E63" s="67">
        <v>0</v>
      </c>
      <c r="F63" s="67">
        <v>0.5</v>
      </c>
      <c r="G63" s="67">
        <v>0.5</v>
      </c>
      <c r="H63" s="67">
        <v>0</v>
      </c>
      <c r="I63" s="67">
        <v>0</v>
      </c>
      <c r="J63" s="68"/>
      <c r="L63" s="99">
        <f t="shared" si="16"/>
        <v>0</v>
      </c>
      <c r="M63" s="99">
        <f t="shared" si="15"/>
        <v>0</v>
      </c>
      <c r="N63" s="99">
        <f t="shared" si="15"/>
        <v>30</v>
      </c>
      <c r="O63" s="99">
        <f t="shared" si="15"/>
        <v>30</v>
      </c>
      <c r="P63" s="99">
        <f t="shared" si="15"/>
        <v>0</v>
      </c>
      <c r="Q63" s="99">
        <f t="shared" si="15"/>
        <v>0</v>
      </c>
    </row>
    <row r="64" spans="1:18" ht="15.6" x14ac:dyDescent="0.3">
      <c r="A64" s="45" t="s">
        <v>51</v>
      </c>
      <c r="B64" s="66">
        <v>90</v>
      </c>
      <c r="C64" s="39"/>
      <c r="D64" s="67">
        <v>0</v>
      </c>
      <c r="E64" s="67">
        <v>0</v>
      </c>
      <c r="F64" s="67">
        <v>0.5</v>
      </c>
      <c r="G64" s="67">
        <v>0.5</v>
      </c>
      <c r="H64" s="67">
        <v>0</v>
      </c>
      <c r="I64" s="67">
        <v>0</v>
      </c>
      <c r="J64" s="68"/>
      <c r="L64" s="99">
        <f t="shared" si="16"/>
        <v>0</v>
      </c>
      <c r="M64" s="99">
        <f t="shared" si="15"/>
        <v>0</v>
      </c>
      <c r="N64" s="99">
        <f t="shared" si="15"/>
        <v>45</v>
      </c>
      <c r="O64" s="99">
        <f t="shared" si="15"/>
        <v>45</v>
      </c>
      <c r="P64" s="99">
        <f t="shared" si="15"/>
        <v>0</v>
      </c>
      <c r="Q64" s="99">
        <f t="shared" si="15"/>
        <v>0</v>
      </c>
    </row>
    <row r="65" spans="1:18" ht="15.6" x14ac:dyDescent="0.3">
      <c r="A65" s="41" t="s">
        <v>52</v>
      </c>
      <c r="B65" s="66">
        <v>30</v>
      </c>
      <c r="C65" s="39"/>
      <c r="D65" s="67">
        <v>0</v>
      </c>
      <c r="E65" s="67">
        <v>0</v>
      </c>
      <c r="F65" s="67">
        <v>0.5</v>
      </c>
      <c r="G65" s="67">
        <v>0.5</v>
      </c>
      <c r="H65" s="67">
        <v>0</v>
      </c>
      <c r="I65" s="67">
        <v>0</v>
      </c>
      <c r="J65" s="68"/>
      <c r="L65" s="99">
        <f t="shared" si="16"/>
        <v>0</v>
      </c>
      <c r="M65" s="99">
        <f t="shared" si="15"/>
        <v>0</v>
      </c>
      <c r="N65" s="99">
        <f t="shared" si="15"/>
        <v>15</v>
      </c>
      <c r="O65" s="99">
        <f t="shared" si="15"/>
        <v>15</v>
      </c>
      <c r="P65" s="99">
        <f t="shared" si="15"/>
        <v>0</v>
      </c>
      <c r="Q65" s="99">
        <f t="shared" si="15"/>
        <v>0</v>
      </c>
    </row>
    <row r="66" spans="1:18" ht="15.6" x14ac:dyDescent="0.3">
      <c r="A66" s="41" t="s">
        <v>53</v>
      </c>
      <c r="B66" s="75">
        <v>30</v>
      </c>
      <c r="C66" s="44"/>
      <c r="D66" s="67">
        <v>0</v>
      </c>
      <c r="E66" s="67">
        <v>0</v>
      </c>
      <c r="F66" s="67">
        <v>0.5</v>
      </c>
      <c r="G66" s="67">
        <v>0.5</v>
      </c>
      <c r="H66" s="67">
        <v>0</v>
      </c>
      <c r="I66" s="67">
        <v>0</v>
      </c>
      <c r="J66" s="68"/>
      <c r="L66" s="99">
        <f t="shared" si="16"/>
        <v>0</v>
      </c>
      <c r="M66" s="99">
        <f t="shared" si="15"/>
        <v>0</v>
      </c>
      <c r="N66" s="99">
        <f t="shared" si="15"/>
        <v>15</v>
      </c>
      <c r="O66" s="99">
        <f t="shared" si="15"/>
        <v>15</v>
      </c>
      <c r="P66" s="99">
        <f t="shared" si="15"/>
        <v>0</v>
      </c>
      <c r="Q66" s="99">
        <f t="shared" si="15"/>
        <v>0</v>
      </c>
    </row>
    <row r="67" spans="1:18" ht="15.6" x14ac:dyDescent="0.3">
      <c r="A67" s="41" t="s">
        <v>54</v>
      </c>
      <c r="B67" s="66">
        <v>60</v>
      </c>
      <c r="C67" s="39"/>
      <c r="D67" s="67">
        <v>0</v>
      </c>
      <c r="E67" s="67">
        <v>0</v>
      </c>
      <c r="F67" s="67">
        <v>0.5</v>
      </c>
      <c r="G67" s="67">
        <v>0.5</v>
      </c>
      <c r="H67" s="67">
        <v>0</v>
      </c>
      <c r="I67" s="67">
        <v>0</v>
      </c>
      <c r="J67" s="68"/>
      <c r="L67" s="99">
        <f t="shared" si="16"/>
        <v>0</v>
      </c>
      <c r="M67" s="99">
        <f t="shared" si="15"/>
        <v>0</v>
      </c>
      <c r="N67" s="99">
        <f t="shared" si="15"/>
        <v>30</v>
      </c>
      <c r="O67" s="99">
        <f t="shared" si="15"/>
        <v>30</v>
      </c>
      <c r="P67" s="99">
        <f t="shared" si="15"/>
        <v>0</v>
      </c>
      <c r="Q67" s="99">
        <f t="shared" si="15"/>
        <v>0</v>
      </c>
    </row>
    <row r="68" spans="1:18" ht="15.6" x14ac:dyDescent="0.3">
      <c r="A68" s="45" t="s">
        <v>55</v>
      </c>
      <c r="B68" s="66">
        <v>360</v>
      </c>
      <c r="C68" s="39"/>
      <c r="D68" s="67">
        <v>0</v>
      </c>
      <c r="E68" s="67">
        <v>0</v>
      </c>
      <c r="F68" s="67">
        <v>0.5</v>
      </c>
      <c r="G68" s="67">
        <v>0.5</v>
      </c>
      <c r="H68" s="67">
        <v>0</v>
      </c>
      <c r="I68" s="67">
        <v>0</v>
      </c>
      <c r="J68" s="68"/>
      <c r="L68" s="99">
        <f t="shared" si="16"/>
        <v>0</v>
      </c>
      <c r="M68" s="99">
        <f t="shared" si="15"/>
        <v>0</v>
      </c>
      <c r="N68" s="99">
        <f t="shared" si="15"/>
        <v>180</v>
      </c>
      <c r="O68" s="99">
        <f t="shared" si="15"/>
        <v>180</v>
      </c>
      <c r="P68" s="99">
        <f t="shared" si="15"/>
        <v>0</v>
      </c>
      <c r="Q68" s="99">
        <f t="shared" si="15"/>
        <v>0</v>
      </c>
    </row>
    <row r="69" spans="1:18" ht="3" customHeight="1" x14ac:dyDescent="0.3">
      <c r="J69" s="61"/>
    </row>
    <row r="70" spans="1:18" ht="15.6" x14ac:dyDescent="0.3">
      <c r="A70" s="42" t="s">
        <v>90</v>
      </c>
      <c r="B70" s="70">
        <f>SUM(B61:B68)</f>
        <v>675</v>
      </c>
      <c r="C70" s="71" t="s">
        <v>108</v>
      </c>
      <c r="D70" s="72">
        <f t="shared" ref="D70:I70" si="17">SUM(L61:L68)</f>
        <v>0</v>
      </c>
      <c r="E70" s="72">
        <f t="shared" si="17"/>
        <v>0</v>
      </c>
      <c r="F70" s="72">
        <f t="shared" si="17"/>
        <v>337.5</v>
      </c>
      <c r="G70" s="72">
        <f t="shared" si="17"/>
        <v>337.5</v>
      </c>
      <c r="H70" s="72">
        <f t="shared" si="17"/>
        <v>0</v>
      </c>
      <c r="I70" s="72">
        <f t="shared" si="17"/>
        <v>0</v>
      </c>
      <c r="J70" s="81"/>
      <c r="K70" s="82"/>
      <c r="L70" s="82"/>
      <c r="M70" s="82"/>
      <c r="N70" s="82"/>
      <c r="O70" s="82"/>
      <c r="P70" s="82"/>
      <c r="Q70" s="82"/>
      <c r="R70" s="82"/>
    </row>
    <row r="71" spans="1:18" ht="15.6" x14ac:dyDescent="0.3">
      <c r="A71" s="98" t="s">
        <v>110</v>
      </c>
      <c r="B71" s="78"/>
      <c r="C71" s="82"/>
      <c r="D71" s="73">
        <f>D70/$B70</f>
        <v>0</v>
      </c>
      <c r="E71" s="73">
        <f t="shared" ref="E71:I71" si="18">E70/$B70</f>
        <v>0</v>
      </c>
      <c r="F71" s="73">
        <f t="shared" si="18"/>
        <v>0.5</v>
      </c>
      <c r="G71" s="73">
        <f t="shared" si="18"/>
        <v>0.5</v>
      </c>
      <c r="H71" s="73">
        <f t="shared" si="18"/>
        <v>0</v>
      </c>
      <c r="I71" s="73">
        <f t="shared" si="18"/>
        <v>0</v>
      </c>
      <c r="J71" s="106"/>
      <c r="K71" s="82"/>
      <c r="L71" s="83"/>
      <c r="M71" s="83"/>
      <c r="N71" s="83"/>
      <c r="O71" s="83"/>
      <c r="P71" s="83"/>
      <c r="Q71" s="83"/>
      <c r="R71" s="82"/>
    </row>
    <row r="72" spans="1:18" ht="43.2" x14ac:dyDescent="0.3">
      <c r="A72" s="88" t="s">
        <v>60</v>
      </c>
      <c r="B72" s="89" t="s">
        <v>37</v>
      </c>
      <c r="C72" s="39" t="s">
        <v>38</v>
      </c>
      <c r="D72" s="64" t="s">
        <v>102</v>
      </c>
      <c r="E72" s="64" t="s">
        <v>103</v>
      </c>
      <c r="F72" s="64" t="s">
        <v>104</v>
      </c>
      <c r="G72" s="64" t="s">
        <v>105</v>
      </c>
      <c r="H72" s="64" t="s">
        <v>106</v>
      </c>
      <c r="I72" s="64" t="s">
        <v>107</v>
      </c>
      <c r="J72" s="106" t="s">
        <v>89</v>
      </c>
      <c r="L72" s="92"/>
      <c r="M72" s="92"/>
      <c r="N72" s="92"/>
      <c r="O72" s="92"/>
      <c r="P72" s="92"/>
      <c r="Q72" s="92"/>
    </row>
    <row r="73" spans="1:18" ht="15.6" x14ac:dyDescent="0.3">
      <c r="A73" s="41" t="s">
        <v>61</v>
      </c>
      <c r="B73" s="66">
        <v>60</v>
      </c>
      <c r="C73" s="39" t="s">
        <v>111</v>
      </c>
      <c r="D73" s="67">
        <v>0</v>
      </c>
      <c r="E73" s="67">
        <v>0</v>
      </c>
      <c r="F73" s="67">
        <v>0.5</v>
      </c>
      <c r="G73" s="67">
        <v>0.5</v>
      </c>
      <c r="H73" s="67">
        <v>0</v>
      </c>
      <c r="I73" s="67">
        <v>0</v>
      </c>
      <c r="J73" s="68"/>
      <c r="L73" s="69">
        <f t="shared" ref="L73:Q76" si="19">$B73*D73</f>
        <v>0</v>
      </c>
      <c r="M73" s="69">
        <f t="shared" si="19"/>
        <v>0</v>
      </c>
      <c r="N73" s="69">
        <f t="shared" si="19"/>
        <v>30</v>
      </c>
      <c r="O73" s="69">
        <f t="shared" si="19"/>
        <v>30</v>
      </c>
      <c r="P73" s="69">
        <f t="shared" si="19"/>
        <v>0</v>
      </c>
      <c r="Q73" s="69">
        <f t="shared" si="19"/>
        <v>0</v>
      </c>
    </row>
    <row r="74" spans="1:18" ht="15.6" x14ac:dyDescent="0.3">
      <c r="A74" s="41" t="s">
        <v>63</v>
      </c>
      <c r="B74" s="66">
        <v>60</v>
      </c>
      <c r="C74" s="39"/>
      <c r="D74" s="67">
        <v>0</v>
      </c>
      <c r="E74" s="67">
        <v>0</v>
      </c>
      <c r="F74" s="67">
        <v>0.5</v>
      </c>
      <c r="G74" s="67">
        <v>0.5</v>
      </c>
      <c r="H74" s="67">
        <v>0</v>
      </c>
      <c r="I74" s="67">
        <v>0</v>
      </c>
      <c r="J74" s="68"/>
      <c r="L74" s="69">
        <f t="shared" si="19"/>
        <v>0</v>
      </c>
      <c r="M74" s="69">
        <f t="shared" si="19"/>
        <v>0</v>
      </c>
      <c r="N74" s="69">
        <f t="shared" si="19"/>
        <v>30</v>
      </c>
      <c r="O74" s="69">
        <f t="shared" si="19"/>
        <v>30</v>
      </c>
      <c r="P74" s="69">
        <f t="shared" si="19"/>
        <v>0</v>
      </c>
      <c r="Q74" s="69">
        <f t="shared" si="19"/>
        <v>0</v>
      </c>
    </row>
    <row r="75" spans="1:18" ht="15.6" x14ac:dyDescent="0.3">
      <c r="A75" s="41" t="s">
        <v>64</v>
      </c>
      <c r="B75" s="66">
        <v>180</v>
      </c>
      <c r="C75" s="39" t="s">
        <v>65</v>
      </c>
      <c r="D75" s="67">
        <v>0</v>
      </c>
      <c r="E75" s="67">
        <v>0</v>
      </c>
      <c r="F75" s="67">
        <v>0.5</v>
      </c>
      <c r="G75" s="67">
        <v>0.5</v>
      </c>
      <c r="H75" s="67">
        <v>0</v>
      </c>
      <c r="I75" s="67">
        <v>0</v>
      </c>
      <c r="J75" s="68"/>
      <c r="L75" s="69">
        <f t="shared" si="19"/>
        <v>0</v>
      </c>
      <c r="M75" s="69">
        <f t="shared" si="19"/>
        <v>0</v>
      </c>
      <c r="N75" s="69">
        <f t="shared" si="19"/>
        <v>90</v>
      </c>
      <c r="O75" s="69">
        <f t="shared" si="19"/>
        <v>90</v>
      </c>
      <c r="P75" s="69">
        <f t="shared" si="19"/>
        <v>0</v>
      </c>
      <c r="Q75" s="69">
        <f t="shared" si="19"/>
        <v>0</v>
      </c>
    </row>
    <row r="76" spans="1:18" ht="15.6" x14ac:dyDescent="0.3">
      <c r="A76" s="41" t="s">
        <v>66</v>
      </c>
      <c r="B76" s="66">
        <v>120</v>
      </c>
      <c r="C76" s="39"/>
      <c r="D76" s="67">
        <v>0</v>
      </c>
      <c r="E76" s="67">
        <v>0</v>
      </c>
      <c r="F76" s="67">
        <v>0.5</v>
      </c>
      <c r="G76" s="67">
        <v>0.5</v>
      </c>
      <c r="H76" s="67">
        <v>0</v>
      </c>
      <c r="I76" s="67">
        <v>0</v>
      </c>
      <c r="J76" s="68"/>
      <c r="L76" s="69">
        <f t="shared" si="19"/>
        <v>0</v>
      </c>
      <c r="M76" s="69">
        <f t="shared" si="19"/>
        <v>0</v>
      </c>
      <c r="N76" s="69">
        <f t="shared" si="19"/>
        <v>60</v>
      </c>
      <c r="O76" s="69">
        <f t="shared" si="19"/>
        <v>60</v>
      </c>
      <c r="P76" s="69">
        <f t="shared" si="19"/>
        <v>0</v>
      </c>
      <c r="Q76" s="69">
        <f t="shared" si="19"/>
        <v>0</v>
      </c>
    </row>
    <row r="77" spans="1:18" ht="3" customHeight="1" x14ac:dyDescent="0.3">
      <c r="J77" s="61"/>
    </row>
    <row r="78" spans="1:18" ht="15.6" x14ac:dyDescent="0.3">
      <c r="A78" s="42" t="s">
        <v>67</v>
      </c>
      <c r="B78" s="70">
        <f>SUM(B73:B76)</f>
        <v>420</v>
      </c>
      <c r="C78" s="71" t="s">
        <v>108</v>
      </c>
      <c r="D78" s="72">
        <f t="shared" ref="D78:I78" si="20">SUM(L73:L77)</f>
        <v>0</v>
      </c>
      <c r="E78" s="72">
        <f t="shared" si="20"/>
        <v>0</v>
      </c>
      <c r="F78" s="72">
        <f t="shared" si="20"/>
        <v>210</v>
      </c>
      <c r="G78" s="72">
        <f t="shared" si="20"/>
        <v>210</v>
      </c>
      <c r="H78" s="72">
        <f t="shared" si="20"/>
        <v>0</v>
      </c>
      <c r="I78" s="72">
        <f t="shared" si="20"/>
        <v>0</v>
      </c>
      <c r="J78" s="68"/>
    </row>
    <row r="79" spans="1:18" x14ac:dyDescent="0.3">
      <c r="D79" s="73">
        <f>D78/$B$78</f>
        <v>0</v>
      </c>
      <c r="E79" s="73">
        <f t="shared" ref="E79:I79" si="21">E78/$B$78</f>
        <v>0</v>
      </c>
      <c r="F79" s="73">
        <f t="shared" si="21"/>
        <v>0.5</v>
      </c>
      <c r="G79" s="73">
        <f t="shared" si="21"/>
        <v>0.5</v>
      </c>
      <c r="H79" s="73">
        <f t="shared" si="21"/>
        <v>0</v>
      </c>
      <c r="I79" s="73">
        <f t="shared" si="21"/>
        <v>0</v>
      </c>
      <c r="J79" s="61"/>
      <c r="L79" s="74"/>
      <c r="M79" s="74"/>
      <c r="N79" s="74"/>
      <c r="O79" s="74"/>
      <c r="P79" s="74"/>
      <c r="Q79" s="74"/>
    </row>
    <row r="80" spans="1:18" ht="15.6" x14ac:dyDescent="0.3">
      <c r="A80" s="42" t="s">
        <v>123</v>
      </c>
      <c r="B80" s="70">
        <f>B78+B70</f>
        <v>1095</v>
      </c>
      <c r="C80" s="71" t="s">
        <v>112</v>
      </c>
      <c r="D80" s="72">
        <f t="shared" ref="D80:I80" si="22">SUM(L73:L78)</f>
        <v>0</v>
      </c>
      <c r="E80" s="72">
        <f t="shared" si="22"/>
        <v>0</v>
      </c>
      <c r="F80" s="72">
        <f t="shared" si="22"/>
        <v>210</v>
      </c>
      <c r="G80" s="72">
        <f t="shared" si="22"/>
        <v>210</v>
      </c>
      <c r="H80" s="72">
        <f t="shared" si="22"/>
        <v>0</v>
      </c>
      <c r="I80" s="72">
        <f t="shared" si="22"/>
        <v>0</v>
      </c>
      <c r="J80" s="118" t="s">
        <v>122</v>
      </c>
      <c r="L80" s="62"/>
      <c r="M80" s="62"/>
      <c r="N80" s="62"/>
      <c r="O80" s="62"/>
      <c r="P80" s="62"/>
      <c r="Q80" s="62"/>
    </row>
    <row r="81" spans="1:18" x14ac:dyDescent="0.3">
      <c r="D81" s="73">
        <f>D80/$B80</f>
        <v>0</v>
      </c>
      <c r="E81" s="73">
        <f t="shared" ref="E81:I81" si="23">E80/$B80</f>
        <v>0</v>
      </c>
      <c r="F81" s="73">
        <f t="shared" si="23"/>
        <v>0.19178082191780821</v>
      </c>
      <c r="G81" s="73">
        <f t="shared" si="23"/>
        <v>0.19178082191780821</v>
      </c>
      <c r="H81" s="73">
        <f t="shared" si="23"/>
        <v>0</v>
      </c>
      <c r="I81" s="73">
        <f t="shared" si="23"/>
        <v>0</v>
      </c>
      <c r="J81" s="61"/>
      <c r="L81" s="74"/>
      <c r="M81" s="74"/>
      <c r="N81" s="74"/>
      <c r="O81" s="74"/>
      <c r="P81" s="74"/>
      <c r="Q81" s="74"/>
    </row>
    <row r="82" spans="1:18" x14ac:dyDescent="0.3">
      <c r="D82" s="73"/>
      <c r="E82" s="73"/>
      <c r="F82" s="73"/>
      <c r="G82" s="73"/>
      <c r="H82" s="73"/>
      <c r="I82" s="73"/>
      <c r="J82" s="61"/>
      <c r="L82" s="74"/>
      <c r="M82" s="74"/>
      <c r="N82" s="74"/>
      <c r="O82" s="74"/>
      <c r="P82" s="74"/>
      <c r="Q82" s="74"/>
    </row>
    <row r="83" spans="1:18" ht="15.6" x14ac:dyDescent="0.3">
      <c r="A83" s="84" t="s">
        <v>91</v>
      </c>
      <c r="B83" s="97" t="s">
        <v>37</v>
      </c>
      <c r="C83" s="82"/>
      <c r="D83" s="80"/>
      <c r="E83" s="80"/>
      <c r="F83" s="80"/>
      <c r="G83" s="80"/>
      <c r="H83" s="80"/>
      <c r="I83" s="80"/>
      <c r="J83" s="106"/>
      <c r="L83" s="83"/>
      <c r="M83" s="83"/>
      <c r="N83" s="83"/>
      <c r="O83" s="83"/>
      <c r="P83" s="83"/>
      <c r="Q83" s="83"/>
    </row>
    <row r="84" spans="1:18" ht="28.8" x14ac:dyDescent="0.3">
      <c r="A84" s="98" t="s">
        <v>86</v>
      </c>
      <c r="B84" s="78"/>
      <c r="C84" s="39" t="s">
        <v>101</v>
      </c>
      <c r="D84" s="64" t="s">
        <v>102</v>
      </c>
      <c r="E84" s="64" t="s">
        <v>103</v>
      </c>
      <c r="F84" s="64" t="s">
        <v>104</v>
      </c>
      <c r="G84" s="64" t="s">
        <v>105</v>
      </c>
      <c r="H84" s="64" t="s">
        <v>106</v>
      </c>
      <c r="I84" s="64" t="s">
        <v>107</v>
      </c>
      <c r="J84" s="106" t="s">
        <v>92</v>
      </c>
      <c r="L84" s="83"/>
      <c r="M84" s="83"/>
      <c r="N84" s="83"/>
      <c r="O84" s="83"/>
      <c r="P84" s="83"/>
      <c r="Q84" s="83"/>
    </row>
    <row r="85" spans="1:18" ht="15.6" x14ac:dyDescent="0.3">
      <c r="A85" s="41" t="s">
        <v>47</v>
      </c>
      <c r="B85" s="66">
        <v>45</v>
      </c>
      <c r="C85" s="39" t="s">
        <v>48</v>
      </c>
      <c r="D85" s="67">
        <v>0</v>
      </c>
      <c r="E85" s="67">
        <v>0</v>
      </c>
      <c r="F85" s="67">
        <v>0.5</v>
      </c>
      <c r="G85" s="67">
        <v>0.5</v>
      </c>
      <c r="H85" s="67">
        <v>0</v>
      </c>
      <c r="I85" s="67">
        <v>0</v>
      </c>
      <c r="J85" s="68"/>
      <c r="L85" s="99">
        <f t="shared" ref="L85:Q92" si="24">$B85*D85</f>
        <v>0</v>
      </c>
      <c r="M85" s="99">
        <f t="shared" si="24"/>
        <v>0</v>
      </c>
      <c r="N85" s="99">
        <f t="shared" si="24"/>
        <v>22.5</v>
      </c>
      <c r="O85" s="99">
        <f t="shared" si="24"/>
        <v>22.5</v>
      </c>
      <c r="P85" s="99">
        <f t="shared" si="24"/>
        <v>0</v>
      </c>
      <c r="Q85" s="99">
        <f t="shared" si="24"/>
        <v>0</v>
      </c>
    </row>
    <row r="86" spans="1:18" x14ac:dyDescent="0.3">
      <c r="A86" s="100" t="s">
        <v>49</v>
      </c>
      <c r="B86" s="101">
        <v>0</v>
      </c>
      <c r="C86" s="102"/>
      <c r="D86" s="103">
        <v>0</v>
      </c>
      <c r="E86" s="103">
        <v>0</v>
      </c>
      <c r="F86" s="103">
        <v>0</v>
      </c>
      <c r="G86" s="103">
        <v>0</v>
      </c>
      <c r="H86" s="103">
        <v>0.6</v>
      </c>
      <c r="I86" s="103">
        <v>0</v>
      </c>
      <c r="J86" s="104"/>
      <c r="K86" s="105"/>
      <c r="L86" s="99">
        <f t="shared" si="24"/>
        <v>0</v>
      </c>
      <c r="M86" s="99">
        <f t="shared" si="24"/>
        <v>0</v>
      </c>
      <c r="N86" s="99">
        <f t="shared" si="24"/>
        <v>0</v>
      </c>
      <c r="O86" s="99">
        <f t="shared" si="24"/>
        <v>0</v>
      </c>
      <c r="P86" s="99">
        <f t="shared" si="24"/>
        <v>0</v>
      </c>
      <c r="Q86" s="99">
        <f t="shared" si="24"/>
        <v>0</v>
      </c>
      <c r="R86" s="105"/>
    </row>
    <row r="87" spans="1:18" ht="15.6" x14ac:dyDescent="0.3">
      <c r="A87" s="41" t="s">
        <v>50</v>
      </c>
      <c r="B87" s="66">
        <v>60</v>
      </c>
      <c r="C87" s="39"/>
      <c r="D87" s="67">
        <v>0</v>
      </c>
      <c r="E87" s="67">
        <v>0</v>
      </c>
      <c r="F87" s="67">
        <v>0.5</v>
      </c>
      <c r="G87" s="67">
        <v>0.5</v>
      </c>
      <c r="H87" s="67">
        <v>0</v>
      </c>
      <c r="I87" s="67">
        <v>0</v>
      </c>
      <c r="J87" s="68"/>
      <c r="L87" s="99">
        <f t="shared" si="24"/>
        <v>0</v>
      </c>
      <c r="M87" s="99">
        <f t="shared" si="24"/>
        <v>0</v>
      </c>
      <c r="N87" s="99">
        <f t="shared" si="24"/>
        <v>30</v>
      </c>
      <c r="O87" s="99">
        <f t="shared" si="24"/>
        <v>30</v>
      </c>
      <c r="P87" s="99">
        <f t="shared" si="24"/>
        <v>0</v>
      </c>
      <c r="Q87" s="99">
        <f t="shared" si="24"/>
        <v>0</v>
      </c>
    </row>
    <row r="88" spans="1:18" ht="15.6" x14ac:dyDescent="0.3">
      <c r="A88" s="45" t="s">
        <v>51</v>
      </c>
      <c r="B88" s="66">
        <v>90</v>
      </c>
      <c r="C88" s="39"/>
      <c r="D88" s="67">
        <v>0</v>
      </c>
      <c r="E88" s="67">
        <v>0</v>
      </c>
      <c r="F88" s="67">
        <v>0.5</v>
      </c>
      <c r="G88" s="67">
        <v>0.5</v>
      </c>
      <c r="H88" s="67">
        <v>0</v>
      </c>
      <c r="I88" s="67">
        <v>0</v>
      </c>
      <c r="J88" s="68"/>
      <c r="L88" s="99">
        <f t="shared" si="24"/>
        <v>0</v>
      </c>
      <c r="M88" s="99">
        <f t="shared" si="24"/>
        <v>0</v>
      </c>
      <c r="N88" s="99">
        <f t="shared" si="24"/>
        <v>45</v>
      </c>
      <c r="O88" s="99">
        <f t="shared" si="24"/>
        <v>45</v>
      </c>
      <c r="P88" s="99">
        <f t="shared" si="24"/>
        <v>0</v>
      </c>
      <c r="Q88" s="99">
        <f t="shared" si="24"/>
        <v>0</v>
      </c>
    </row>
    <row r="89" spans="1:18" ht="15.6" x14ac:dyDescent="0.3">
      <c r="A89" s="41" t="s">
        <v>52</v>
      </c>
      <c r="B89" s="66">
        <v>30</v>
      </c>
      <c r="C89" s="39"/>
      <c r="D89" s="67">
        <v>0</v>
      </c>
      <c r="E89" s="67">
        <v>0</v>
      </c>
      <c r="F89" s="67">
        <v>0.5</v>
      </c>
      <c r="G89" s="67">
        <v>0.5</v>
      </c>
      <c r="H89" s="67">
        <v>0</v>
      </c>
      <c r="I89" s="67">
        <v>0</v>
      </c>
      <c r="J89" s="68"/>
      <c r="L89" s="99">
        <f t="shared" si="24"/>
        <v>0</v>
      </c>
      <c r="M89" s="99">
        <f t="shared" si="24"/>
        <v>0</v>
      </c>
      <c r="N89" s="99">
        <f t="shared" si="24"/>
        <v>15</v>
      </c>
      <c r="O89" s="99">
        <f t="shared" si="24"/>
        <v>15</v>
      </c>
      <c r="P89" s="99">
        <f t="shared" si="24"/>
        <v>0</v>
      </c>
      <c r="Q89" s="99">
        <f t="shared" si="24"/>
        <v>0</v>
      </c>
    </row>
    <row r="90" spans="1:18" ht="15.6" x14ac:dyDescent="0.3">
      <c r="A90" s="41" t="s">
        <v>53</v>
      </c>
      <c r="B90" s="75">
        <v>30</v>
      </c>
      <c r="C90" s="44"/>
      <c r="D90" s="67">
        <v>0</v>
      </c>
      <c r="E90" s="67">
        <v>0</v>
      </c>
      <c r="F90" s="67">
        <v>0.5</v>
      </c>
      <c r="G90" s="67">
        <v>0.5</v>
      </c>
      <c r="H90" s="67">
        <v>0</v>
      </c>
      <c r="I90" s="67">
        <v>0</v>
      </c>
      <c r="J90" s="68"/>
      <c r="L90" s="99">
        <f t="shared" si="24"/>
        <v>0</v>
      </c>
      <c r="M90" s="99">
        <f t="shared" si="24"/>
        <v>0</v>
      </c>
      <c r="N90" s="99">
        <f t="shared" si="24"/>
        <v>15</v>
      </c>
      <c r="O90" s="99">
        <f t="shared" si="24"/>
        <v>15</v>
      </c>
      <c r="P90" s="99">
        <f t="shared" si="24"/>
        <v>0</v>
      </c>
      <c r="Q90" s="99">
        <f t="shared" si="24"/>
        <v>0</v>
      </c>
    </row>
    <row r="91" spans="1:18" ht="15.6" x14ac:dyDescent="0.3">
      <c r="A91" s="41" t="s">
        <v>54</v>
      </c>
      <c r="B91" s="66">
        <v>60</v>
      </c>
      <c r="C91" s="39"/>
      <c r="D91" s="67">
        <v>0</v>
      </c>
      <c r="E91" s="67">
        <v>0</v>
      </c>
      <c r="F91" s="67">
        <v>0.5</v>
      </c>
      <c r="G91" s="67">
        <v>0.5</v>
      </c>
      <c r="H91" s="67">
        <v>0</v>
      </c>
      <c r="I91" s="67">
        <v>0</v>
      </c>
      <c r="J91" s="68"/>
      <c r="L91" s="99">
        <f t="shared" si="24"/>
        <v>0</v>
      </c>
      <c r="M91" s="99">
        <f t="shared" si="24"/>
        <v>0</v>
      </c>
      <c r="N91" s="99">
        <f t="shared" si="24"/>
        <v>30</v>
      </c>
      <c r="O91" s="99">
        <f t="shared" si="24"/>
        <v>30</v>
      </c>
      <c r="P91" s="99">
        <f t="shared" si="24"/>
        <v>0</v>
      </c>
      <c r="Q91" s="99">
        <f t="shared" si="24"/>
        <v>0</v>
      </c>
    </row>
    <row r="92" spans="1:18" ht="15.6" x14ac:dyDescent="0.3">
      <c r="A92" s="45" t="s">
        <v>55</v>
      </c>
      <c r="B92" s="66">
        <v>360</v>
      </c>
      <c r="C92" s="39"/>
      <c r="D92" s="67">
        <v>0</v>
      </c>
      <c r="E92" s="67">
        <v>0</v>
      </c>
      <c r="F92" s="67">
        <v>0.5</v>
      </c>
      <c r="G92" s="67">
        <v>0.5</v>
      </c>
      <c r="H92" s="67">
        <v>0</v>
      </c>
      <c r="I92" s="67">
        <v>0</v>
      </c>
      <c r="J92" s="68"/>
      <c r="L92" s="99">
        <f t="shared" si="24"/>
        <v>0</v>
      </c>
      <c r="M92" s="99">
        <f t="shared" si="24"/>
        <v>0</v>
      </c>
      <c r="N92" s="99">
        <f t="shared" si="24"/>
        <v>180</v>
      </c>
      <c r="O92" s="99">
        <f t="shared" si="24"/>
        <v>180</v>
      </c>
      <c r="P92" s="99">
        <f t="shared" si="24"/>
        <v>0</v>
      </c>
      <c r="Q92" s="99">
        <f t="shared" si="24"/>
        <v>0</v>
      </c>
    </row>
    <row r="93" spans="1:18" ht="3" customHeight="1" x14ac:dyDescent="0.3">
      <c r="J93" s="61"/>
    </row>
    <row r="94" spans="1:18" ht="15.6" x14ac:dyDescent="0.3">
      <c r="A94" s="107" t="s">
        <v>93</v>
      </c>
      <c r="B94" s="70">
        <f>SUM(B85:B92)</f>
        <v>675</v>
      </c>
      <c r="C94" s="71" t="s">
        <v>108</v>
      </c>
      <c r="D94" s="72">
        <f t="shared" ref="D94:I94" si="25">SUM(L85:L92)</f>
        <v>0</v>
      </c>
      <c r="E94" s="72">
        <f t="shared" si="25"/>
        <v>0</v>
      </c>
      <c r="F94" s="72">
        <f t="shared" si="25"/>
        <v>337.5</v>
      </c>
      <c r="G94" s="72">
        <f t="shared" si="25"/>
        <v>337.5</v>
      </c>
      <c r="H94" s="72">
        <f t="shared" si="25"/>
        <v>0</v>
      </c>
      <c r="I94" s="72">
        <f t="shared" si="25"/>
        <v>0</v>
      </c>
      <c r="J94" s="68"/>
      <c r="L94" s="62"/>
      <c r="M94" s="62"/>
      <c r="N94" s="62"/>
      <c r="O94" s="62"/>
      <c r="P94" s="62"/>
      <c r="Q94" s="62"/>
    </row>
    <row r="95" spans="1:18" x14ac:dyDescent="0.3">
      <c r="D95" s="73">
        <f>D94/$B94</f>
        <v>0</v>
      </c>
      <c r="E95" s="73">
        <f t="shared" ref="E95:I95" si="26">E94/$B94</f>
        <v>0</v>
      </c>
      <c r="F95" s="73">
        <f t="shared" si="26"/>
        <v>0.5</v>
      </c>
      <c r="G95" s="73">
        <f t="shared" si="26"/>
        <v>0.5</v>
      </c>
      <c r="H95" s="73">
        <f t="shared" si="26"/>
        <v>0</v>
      </c>
      <c r="I95" s="73">
        <f t="shared" si="26"/>
        <v>0</v>
      </c>
      <c r="J95" s="61"/>
      <c r="L95" s="74"/>
      <c r="M95" s="74"/>
      <c r="N95" s="74"/>
      <c r="O95" s="74"/>
      <c r="P95" s="74"/>
      <c r="Q95" s="74"/>
    </row>
    <row r="96" spans="1:18" x14ac:dyDescent="0.3">
      <c r="J96" s="61"/>
      <c r="L96" s="74"/>
      <c r="M96" s="74"/>
      <c r="N96" s="74"/>
      <c r="O96" s="74"/>
      <c r="P96" s="74"/>
      <c r="Q96" s="74"/>
    </row>
    <row r="97" spans="1:17" ht="28.8" x14ac:dyDescent="0.3">
      <c r="A97" s="88" t="s">
        <v>94</v>
      </c>
      <c r="B97" s="108" t="s">
        <v>37</v>
      </c>
      <c r="C97" s="39" t="s">
        <v>101</v>
      </c>
      <c r="D97" s="64" t="s">
        <v>102</v>
      </c>
      <c r="E97" s="64" t="s">
        <v>103</v>
      </c>
      <c r="F97" s="64" t="s">
        <v>104</v>
      </c>
      <c r="G97" s="64" t="s">
        <v>105</v>
      </c>
      <c r="H97" s="64" t="s">
        <v>106</v>
      </c>
      <c r="I97" s="64" t="s">
        <v>107</v>
      </c>
      <c r="J97" s="109" t="s">
        <v>95</v>
      </c>
      <c r="L97" s="62"/>
      <c r="M97" s="62"/>
      <c r="N97" s="62"/>
      <c r="O97" s="62"/>
      <c r="P97" s="62"/>
      <c r="Q97" s="62"/>
    </row>
    <row r="98" spans="1:17" ht="15.6" x14ac:dyDescent="0.3">
      <c r="A98" s="41" t="s">
        <v>96</v>
      </c>
      <c r="B98" s="66">
        <v>90</v>
      </c>
      <c r="C98" s="39" t="s">
        <v>62</v>
      </c>
      <c r="D98" s="67">
        <v>0</v>
      </c>
      <c r="E98" s="67">
        <v>0</v>
      </c>
      <c r="F98" s="67">
        <v>0</v>
      </c>
      <c r="G98" s="67">
        <v>1</v>
      </c>
      <c r="H98" s="67">
        <v>0</v>
      </c>
      <c r="I98" s="67">
        <v>0</v>
      </c>
      <c r="J98" s="68"/>
      <c r="L98" s="69">
        <f t="shared" ref="L98:Q100" si="27">$B98*D98</f>
        <v>0</v>
      </c>
      <c r="M98" s="69">
        <f t="shared" si="27"/>
        <v>0</v>
      </c>
      <c r="N98" s="69">
        <f t="shared" si="27"/>
        <v>0</v>
      </c>
      <c r="O98" s="69">
        <f t="shared" si="27"/>
        <v>90</v>
      </c>
      <c r="P98" s="69">
        <f t="shared" si="27"/>
        <v>0</v>
      </c>
      <c r="Q98" s="69">
        <f t="shared" si="27"/>
        <v>0</v>
      </c>
    </row>
    <row r="99" spans="1:17" ht="15.6" x14ac:dyDescent="0.3">
      <c r="A99" s="41" t="s">
        <v>97</v>
      </c>
      <c r="B99" s="66">
        <v>45</v>
      </c>
      <c r="C99" s="48"/>
      <c r="D99" s="67">
        <v>0</v>
      </c>
      <c r="E99" s="67">
        <v>0</v>
      </c>
      <c r="F99" s="67">
        <v>0</v>
      </c>
      <c r="G99" s="110">
        <v>1</v>
      </c>
      <c r="H99" s="67">
        <v>0</v>
      </c>
      <c r="I99" s="67">
        <v>0</v>
      </c>
      <c r="J99" s="68"/>
      <c r="L99" s="69">
        <f t="shared" si="27"/>
        <v>0</v>
      </c>
      <c r="M99" s="69">
        <f t="shared" si="27"/>
        <v>0</v>
      </c>
      <c r="N99" s="69">
        <f t="shared" si="27"/>
        <v>0</v>
      </c>
      <c r="O99" s="69">
        <f t="shared" si="27"/>
        <v>45</v>
      </c>
      <c r="P99" s="69">
        <f t="shared" si="27"/>
        <v>0</v>
      </c>
      <c r="Q99" s="69">
        <f t="shared" si="27"/>
        <v>0</v>
      </c>
    </row>
    <row r="100" spans="1:17" ht="15.6" x14ac:dyDescent="0.3">
      <c r="A100" s="41" t="s">
        <v>75</v>
      </c>
      <c r="B100" s="66">
        <v>120</v>
      </c>
      <c r="C100" s="48"/>
      <c r="D100" s="67">
        <v>0</v>
      </c>
      <c r="E100" s="67">
        <v>0</v>
      </c>
      <c r="F100" s="67">
        <v>0</v>
      </c>
      <c r="G100" s="110">
        <v>1</v>
      </c>
      <c r="H100" s="67">
        <v>0</v>
      </c>
      <c r="I100" s="67">
        <v>0</v>
      </c>
      <c r="J100" s="68"/>
      <c r="L100" s="69">
        <f t="shared" si="27"/>
        <v>0</v>
      </c>
      <c r="M100" s="69">
        <f t="shared" si="27"/>
        <v>0</v>
      </c>
      <c r="N100" s="69">
        <f t="shared" si="27"/>
        <v>0</v>
      </c>
      <c r="O100" s="69">
        <f t="shared" si="27"/>
        <v>120</v>
      </c>
      <c r="P100" s="69">
        <f t="shared" si="27"/>
        <v>0</v>
      </c>
      <c r="Q100" s="69">
        <f t="shared" si="27"/>
        <v>0</v>
      </c>
    </row>
    <row r="101" spans="1:17" ht="3" customHeight="1" x14ac:dyDescent="0.3">
      <c r="J101" s="61"/>
    </row>
    <row r="102" spans="1:17" ht="15.6" x14ac:dyDescent="0.3">
      <c r="A102" s="50" t="s">
        <v>98</v>
      </c>
      <c r="B102" s="94">
        <f>SUM(B98:B100)</f>
        <v>255</v>
      </c>
      <c r="C102" s="71" t="s">
        <v>108</v>
      </c>
      <c r="D102" s="72">
        <f t="shared" ref="D102:I102" si="28">SUM(L98:L101)</f>
        <v>0</v>
      </c>
      <c r="E102" s="72">
        <f t="shared" si="28"/>
        <v>0</v>
      </c>
      <c r="F102" s="72">
        <f t="shared" si="28"/>
        <v>0</v>
      </c>
      <c r="G102" s="72">
        <f t="shared" si="28"/>
        <v>255</v>
      </c>
      <c r="H102" s="72">
        <f t="shared" si="28"/>
        <v>0</v>
      </c>
      <c r="I102" s="72">
        <f t="shared" si="28"/>
        <v>0</v>
      </c>
      <c r="J102" s="68"/>
    </row>
    <row r="103" spans="1:17" x14ac:dyDescent="0.3">
      <c r="B103" s="59"/>
      <c r="D103" s="73">
        <f>D102/$B102</f>
        <v>0</v>
      </c>
      <c r="E103" s="73">
        <f t="shared" ref="E103" si="29">E102/$B102</f>
        <v>0</v>
      </c>
      <c r="F103" s="73">
        <f t="shared" ref="F103" si="30">F102/$B102</f>
        <v>0</v>
      </c>
      <c r="G103" s="73">
        <f t="shared" ref="G103" si="31">G102/$B102</f>
        <v>1</v>
      </c>
      <c r="H103" s="73">
        <f t="shared" ref="H103" si="32">H102/$B102</f>
        <v>0</v>
      </c>
      <c r="I103" s="73">
        <f t="shared" ref="I103" si="33">I102/$B102</f>
        <v>0</v>
      </c>
      <c r="J103" s="61"/>
      <c r="L103" s="62"/>
      <c r="M103" s="62"/>
      <c r="N103" s="62"/>
      <c r="O103" s="62"/>
      <c r="P103" s="62"/>
      <c r="Q103" s="62"/>
    </row>
    <row r="105" spans="1:17" x14ac:dyDescent="0.3">
      <c r="D105" s="489" t="s">
        <v>114</v>
      </c>
      <c r="E105" s="489"/>
      <c r="F105" s="489"/>
      <c r="G105" s="489"/>
      <c r="H105" s="489"/>
      <c r="I105" s="489"/>
    </row>
    <row r="106" spans="1:17" ht="28.8" x14ac:dyDescent="0.3">
      <c r="B106" s="115" t="s">
        <v>113</v>
      </c>
      <c r="C106" s="59"/>
      <c r="D106" s="113" t="s">
        <v>116</v>
      </c>
      <c r="E106" s="113" t="s">
        <v>103</v>
      </c>
      <c r="F106" s="113" t="s">
        <v>117</v>
      </c>
      <c r="G106" s="113" t="s">
        <v>118</v>
      </c>
      <c r="H106" s="113" t="s">
        <v>119</v>
      </c>
      <c r="I106" s="113" t="s">
        <v>107</v>
      </c>
      <c r="L106" s="119">
        <v>0.7</v>
      </c>
      <c r="M106" s="119">
        <v>0.79846153846153844</v>
      </c>
    </row>
    <row r="107" spans="1:17" x14ac:dyDescent="0.3">
      <c r="A107" s="111" t="s">
        <v>33</v>
      </c>
      <c r="B107" s="114">
        <f>'Capacity Calculator OLD'!C5</f>
        <v>529</v>
      </c>
      <c r="C107" s="115"/>
      <c r="D107" s="114" t="e">
        <f>'Capacity Calculator OLD'!$E5*D$9</f>
        <v>#REF!</v>
      </c>
      <c r="E107" s="114" t="e">
        <f>'Capacity Calculator OLD'!$E5*E$9</f>
        <v>#REF!</v>
      </c>
      <c r="F107" s="114" t="e">
        <f>'Capacity Calculator OLD'!$E5*F$9</f>
        <v>#REF!</v>
      </c>
      <c r="G107" s="114" t="e">
        <f>'Capacity Calculator OLD'!$E5*G$9</f>
        <v>#REF!</v>
      </c>
      <c r="H107" s="114" t="e">
        <f>'Capacity Calculator OLD'!$E5*H$9</f>
        <v>#REF!</v>
      </c>
      <c r="I107" s="114" t="e">
        <f>'Capacity Calculator OLD'!$E5*I$9</f>
        <v>#REF!</v>
      </c>
    </row>
    <row r="108" spans="1:17" x14ac:dyDescent="0.3">
      <c r="A108" s="111" t="s">
        <v>26</v>
      </c>
      <c r="B108" s="114">
        <f>'Capacity Calculator OLD'!C6</f>
        <v>364</v>
      </c>
      <c r="C108" s="115"/>
      <c r="D108" s="114" t="e">
        <f>'Capacity Calculator OLD'!$E6*D$22</f>
        <v>#REF!</v>
      </c>
      <c r="E108" s="114" t="e">
        <f>'Capacity Calculator OLD'!$E6*E$22</f>
        <v>#REF!</v>
      </c>
      <c r="F108" s="114" t="e">
        <f>'Capacity Calculator OLD'!$E6*F$22</f>
        <v>#REF!</v>
      </c>
      <c r="G108" s="114" t="e">
        <f>'Capacity Calculator OLD'!$E6*G$22</f>
        <v>#REF!</v>
      </c>
      <c r="H108" s="114" t="e">
        <f>'Capacity Calculator OLD'!$E6*H$22</f>
        <v>#REF!</v>
      </c>
      <c r="I108" s="114" t="e">
        <f>'Capacity Calculator OLD'!$E6*I$22</f>
        <v>#REF!</v>
      </c>
    </row>
    <row r="109" spans="1:17" x14ac:dyDescent="0.3">
      <c r="A109" s="111" t="s">
        <v>28</v>
      </c>
      <c r="B109" s="114">
        <f>'Capacity Calculator OLD'!C7</f>
        <v>177</v>
      </c>
      <c r="C109" s="115"/>
      <c r="D109" s="114" t="e">
        <f>'Capacity Calculator OLD'!$E7*D$33</f>
        <v>#REF!</v>
      </c>
      <c r="E109" s="114" t="e">
        <f>'Capacity Calculator OLD'!$E7*E$33</f>
        <v>#REF!</v>
      </c>
      <c r="F109" s="114" t="e">
        <f>'Capacity Calculator OLD'!$E7*F$33</f>
        <v>#REF!</v>
      </c>
      <c r="G109" s="114" t="e">
        <f>'Capacity Calculator OLD'!$E7*G$33</f>
        <v>#REF!</v>
      </c>
      <c r="H109" s="114" t="e">
        <f>'Capacity Calculator OLD'!$E7*H$33</f>
        <v>#REF!</v>
      </c>
      <c r="I109" s="114" t="e">
        <f>'Capacity Calculator OLD'!$E7*I$33</f>
        <v>#REF!</v>
      </c>
    </row>
    <row r="110" spans="1:17" x14ac:dyDescent="0.3">
      <c r="A110" s="111" t="s">
        <v>29</v>
      </c>
      <c r="B110" s="114">
        <f>'Capacity Calculator OLD'!C8</f>
        <v>75</v>
      </c>
      <c r="C110" s="115"/>
      <c r="D110" s="114" t="e">
        <f>'Capacity Calculator OLD'!$E8*D$44</f>
        <v>#REF!</v>
      </c>
      <c r="E110" s="114" t="e">
        <f>'Capacity Calculator OLD'!$E8*E$44</f>
        <v>#REF!</v>
      </c>
      <c r="F110" s="114" t="e">
        <f>'Capacity Calculator OLD'!$E8*F$44</f>
        <v>#REF!</v>
      </c>
      <c r="G110" s="114" t="e">
        <f>'Capacity Calculator OLD'!$E8*G$44</f>
        <v>#REF!</v>
      </c>
      <c r="H110" s="114" t="e">
        <f>'Capacity Calculator OLD'!$E8*H$44</f>
        <v>#REF!</v>
      </c>
      <c r="I110" s="114" t="e">
        <f>'Capacity Calculator OLD'!$E8*I$44</f>
        <v>#REF!</v>
      </c>
    </row>
    <row r="111" spans="1:17" x14ac:dyDescent="0.3">
      <c r="A111" s="111" t="s">
        <v>27</v>
      </c>
      <c r="B111" s="114">
        <f>'Capacity Calculator OLD'!C9</f>
        <v>10</v>
      </c>
      <c r="C111" s="115"/>
      <c r="D111" s="114" t="e">
        <f>'Capacity Calculator OLD'!$E9*D$54</f>
        <v>#REF!</v>
      </c>
      <c r="E111" s="114" t="e">
        <f>'Capacity Calculator OLD'!$E9*E$54</f>
        <v>#REF!</v>
      </c>
      <c r="F111" s="114" t="e">
        <f>'Capacity Calculator OLD'!$E9*F$54</f>
        <v>#REF!</v>
      </c>
      <c r="G111" s="114" t="e">
        <f>'Capacity Calculator OLD'!$E9*G$54</f>
        <v>#REF!</v>
      </c>
      <c r="H111" s="114" t="e">
        <f>'Capacity Calculator OLD'!$E9*H$54</f>
        <v>#REF!</v>
      </c>
      <c r="I111" s="114" t="e">
        <f>'Capacity Calculator OLD'!$E9*I$54</f>
        <v>#REF!</v>
      </c>
    </row>
    <row r="112" spans="1:17" x14ac:dyDescent="0.3">
      <c r="A112" s="111"/>
      <c r="B112" s="114"/>
      <c r="C112" s="115"/>
      <c r="D112" s="114"/>
      <c r="E112" s="114"/>
      <c r="F112" s="114"/>
      <c r="G112" s="114"/>
      <c r="H112" s="114"/>
      <c r="I112" s="114"/>
    </row>
    <row r="113" spans="1:9" x14ac:dyDescent="0.3">
      <c r="A113" s="111" t="s">
        <v>34</v>
      </c>
      <c r="B113" s="114">
        <f>'Capacity Calculator OLD'!C11</f>
        <v>27</v>
      </c>
      <c r="C113" s="115"/>
      <c r="D113" s="114" t="e">
        <f>'Capacity Calculator OLD'!$E11*D$71</f>
        <v>#REF!</v>
      </c>
      <c r="E113" s="114" t="e">
        <f>'Capacity Calculator OLD'!$E11*E$71</f>
        <v>#REF!</v>
      </c>
      <c r="F113" s="114" t="e">
        <f>'Capacity Calculator OLD'!$E11*F$71</f>
        <v>#REF!</v>
      </c>
      <c r="G113" s="114" t="e">
        <f>'Capacity Calculator OLD'!$E11*G$71</f>
        <v>#REF!</v>
      </c>
      <c r="H113" s="114" t="e">
        <f>'Capacity Calculator OLD'!$E11*H$71</f>
        <v>#REF!</v>
      </c>
      <c r="I113" s="114" t="e">
        <f>'Capacity Calculator OLD'!$E11*I$71</f>
        <v>#REF!</v>
      </c>
    </row>
    <row r="114" spans="1:9" x14ac:dyDescent="0.3">
      <c r="A114" s="111" t="s">
        <v>115</v>
      </c>
      <c r="B114" s="114">
        <f>'Capacity Calculator OLD'!C12</f>
        <v>46</v>
      </c>
      <c r="C114" s="115"/>
      <c r="D114" s="114" t="e">
        <f>'Capacity Calculator OLD'!$E12*D$79</f>
        <v>#REF!</v>
      </c>
      <c r="E114" s="114" t="e">
        <f>'Capacity Calculator OLD'!$E12*E$79</f>
        <v>#REF!</v>
      </c>
      <c r="F114" s="114" t="e">
        <f>'Capacity Calculator OLD'!$E12*F$79</f>
        <v>#REF!</v>
      </c>
      <c r="G114" s="114" t="e">
        <f>'Capacity Calculator OLD'!$E12*G$79</f>
        <v>#REF!</v>
      </c>
      <c r="H114" s="114" t="e">
        <f>'Capacity Calculator OLD'!$E12*H$79</f>
        <v>#REF!</v>
      </c>
      <c r="I114" s="114" t="e">
        <f>'Capacity Calculator OLD'!$E12*I$79</f>
        <v>#REF!</v>
      </c>
    </row>
    <row r="115" spans="1:9" x14ac:dyDescent="0.3">
      <c r="A115" s="111" t="s">
        <v>30</v>
      </c>
      <c r="B115" s="114">
        <f>'Capacity Calculator OLD'!C12</f>
        <v>46</v>
      </c>
      <c r="C115" s="115"/>
      <c r="D115" s="114" t="e">
        <f>'Capacity Calculator OLD'!$E12*D$95</f>
        <v>#REF!</v>
      </c>
      <c r="E115" s="114" t="e">
        <f>'Capacity Calculator OLD'!$E12*E$95</f>
        <v>#REF!</v>
      </c>
      <c r="F115" s="114" t="e">
        <f>'Capacity Calculator OLD'!$E12*F$95</f>
        <v>#REF!</v>
      </c>
      <c r="G115" s="114" t="e">
        <f>'Capacity Calculator OLD'!$E12*G$95</f>
        <v>#REF!</v>
      </c>
      <c r="H115" s="114" t="e">
        <f>'Capacity Calculator OLD'!$E12*H$95</f>
        <v>#REF!</v>
      </c>
      <c r="I115" s="114" t="e">
        <f>'Capacity Calculator OLD'!$E12*I$95</f>
        <v>#REF!</v>
      </c>
    </row>
    <row r="116" spans="1:9" x14ac:dyDescent="0.3">
      <c r="A116" s="111"/>
      <c r="B116" s="114"/>
      <c r="C116" s="115"/>
      <c r="D116" s="114"/>
      <c r="E116" s="114"/>
      <c r="F116" s="114"/>
      <c r="G116" s="114"/>
      <c r="H116" s="114"/>
      <c r="I116" s="114"/>
    </row>
    <row r="117" spans="1:9" x14ac:dyDescent="0.3">
      <c r="A117" s="111" t="s">
        <v>31</v>
      </c>
      <c r="B117" s="114">
        <f>'Capacity Calculator OLD'!C14</f>
        <v>21</v>
      </c>
      <c r="C117" s="115"/>
      <c r="D117" s="114" t="e">
        <f>'Capacity Calculator OLD'!$E14*D$103</f>
        <v>#REF!</v>
      </c>
      <c r="E117" s="114" t="e">
        <f>'Capacity Calculator OLD'!$E14*E$103</f>
        <v>#REF!</v>
      </c>
      <c r="F117" s="114" t="e">
        <f>'Capacity Calculator OLD'!$E14*F$103</f>
        <v>#REF!</v>
      </c>
      <c r="G117" s="114" t="e">
        <f>'Capacity Calculator OLD'!$E14*G$103</f>
        <v>#REF!</v>
      </c>
      <c r="H117" s="114" t="e">
        <f>'Capacity Calculator OLD'!$E14*H$103</f>
        <v>#REF!</v>
      </c>
      <c r="I117" s="114" t="e">
        <f>'Capacity Calculator OLD'!$E14*I$103</f>
        <v>#REF!</v>
      </c>
    </row>
    <row r="118" spans="1:9" x14ac:dyDescent="0.3">
      <c r="A118" s="111"/>
      <c r="B118" s="120">
        <f>SUM(B107:B117)</f>
        <v>1295</v>
      </c>
      <c r="C118" s="63"/>
      <c r="D118" s="120" t="e">
        <f t="shared" ref="D118:I118" si="34">SUM(D107:D117)</f>
        <v>#REF!</v>
      </c>
      <c r="E118" s="120" t="e">
        <f t="shared" si="34"/>
        <v>#REF!</v>
      </c>
      <c r="F118" s="120" t="e">
        <f t="shared" si="34"/>
        <v>#REF!</v>
      </c>
      <c r="G118" s="120" t="e">
        <f t="shared" si="34"/>
        <v>#REF!</v>
      </c>
      <c r="H118" s="120" t="e">
        <f t="shared" si="34"/>
        <v>#REF!</v>
      </c>
      <c r="I118" s="120" t="e">
        <f t="shared" si="34"/>
        <v>#REF!</v>
      </c>
    </row>
    <row r="119" spans="1:9" x14ac:dyDescent="0.3">
      <c r="A119" s="111"/>
      <c r="B119" s="112"/>
    </row>
    <row r="120" spans="1:9" x14ac:dyDescent="0.3">
      <c r="A120" s="122" t="s">
        <v>124</v>
      </c>
      <c r="B120" s="123"/>
      <c r="C120" s="40"/>
      <c r="D120" s="121" t="e">
        <f>D118/$L$106</f>
        <v>#REF!</v>
      </c>
      <c r="E120" s="121" t="e">
        <f t="shared" ref="E120:I120" si="35">E118/$L$106</f>
        <v>#REF!</v>
      </c>
      <c r="F120" s="121" t="e">
        <f t="shared" si="35"/>
        <v>#REF!</v>
      </c>
      <c r="G120" s="121" t="e">
        <f t="shared" si="35"/>
        <v>#REF!</v>
      </c>
      <c r="H120" s="121" t="e">
        <f t="shared" si="35"/>
        <v>#REF!</v>
      </c>
      <c r="I120" s="121" t="e">
        <f t="shared" si="35"/>
        <v>#REF!</v>
      </c>
    </row>
    <row r="121" spans="1:9" x14ac:dyDescent="0.3">
      <c r="A121" s="122" t="s">
        <v>4</v>
      </c>
      <c r="B121" s="123"/>
      <c r="C121" s="40"/>
      <c r="D121" s="121" t="e">
        <f>D120/$M$106</f>
        <v>#REF!</v>
      </c>
      <c r="E121" s="121" t="e">
        <f t="shared" ref="E121:I121" si="36">E120/$M$106</f>
        <v>#REF!</v>
      </c>
      <c r="F121" s="121" t="e">
        <f t="shared" si="36"/>
        <v>#REF!</v>
      </c>
      <c r="G121" s="121" t="e">
        <f t="shared" si="36"/>
        <v>#REF!</v>
      </c>
      <c r="H121" s="121" t="e">
        <f t="shared" si="36"/>
        <v>#REF!</v>
      </c>
      <c r="I121" s="121" t="e">
        <f t="shared" si="36"/>
        <v>#REF!</v>
      </c>
    </row>
    <row r="122" spans="1:9" x14ac:dyDescent="0.3">
      <c r="A122" s="122" t="s">
        <v>3</v>
      </c>
      <c r="B122" s="123"/>
      <c r="C122" s="40"/>
      <c r="D122" s="125" t="e">
        <f>D121/37.5/52</f>
        <v>#REF!</v>
      </c>
      <c r="E122" s="125" t="e">
        <f t="shared" ref="E122:I122" si="37">E121/37.5/52</f>
        <v>#REF!</v>
      </c>
      <c r="F122" s="125" t="e">
        <f t="shared" si="37"/>
        <v>#REF!</v>
      </c>
      <c r="G122" s="125" t="e">
        <f t="shared" si="37"/>
        <v>#REF!</v>
      </c>
      <c r="H122" s="125" t="e">
        <f t="shared" si="37"/>
        <v>#REF!</v>
      </c>
      <c r="I122" s="125" t="e">
        <f t="shared" si="37"/>
        <v>#REF!</v>
      </c>
    </row>
    <row r="123" spans="1:9" ht="15.6" x14ac:dyDescent="0.3">
      <c r="I123" s="124" t="e">
        <f>SUM(D122:I122)</f>
        <v>#REF!</v>
      </c>
    </row>
  </sheetData>
  <mergeCells count="4">
    <mergeCell ref="D1:H1"/>
    <mergeCell ref="L1:P1"/>
    <mergeCell ref="J11:J12"/>
    <mergeCell ref="D105:I105"/>
  </mergeCells>
  <conditionalFormatting sqref="D23:H24 D56:H56 D58:H58 D27:H30 L83:Q92 D83:H83 L73:Q76 L47:Q51 D47:H51 L34:Q41 D34:H34 L27:Q30 L11:Q19 D12:H19 L3:Q6 D4:H6 D8:H8 D36:H41 D85:H92 D98:G100">
    <cfRule type="cellIs" dxfId="873" priority="66" operator="equal">
      <formula>0</formula>
    </cfRule>
  </conditionalFormatting>
  <conditionalFormatting sqref="D25:H25">
    <cfRule type="cellIs" dxfId="872" priority="64" operator="equal">
      <formula>0</formula>
    </cfRule>
  </conditionalFormatting>
  <conditionalFormatting sqref="D45:H45">
    <cfRule type="cellIs" dxfId="871" priority="65" operator="equal">
      <formula>0</formula>
    </cfRule>
  </conditionalFormatting>
  <conditionalFormatting sqref="D61:H68">
    <cfRule type="cellIs" dxfId="870" priority="63" operator="equal">
      <formula>0</formula>
    </cfRule>
  </conditionalFormatting>
  <conditionalFormatting sqref="L45:Q46">
    <cfRule type="cellIs" dxfId="869" priority="58" operator="equal">
      <formula>0</formula>
    </cfRule>
  </conditionalFormatting>
  <conditionalFormatting sqref="L25:Q26">
    <cfRule type="cellIs" dxfId="868" priority="57" operator="equal">
      <formula>0</formula>
    </cfRule>
  </conditionalFormatting>
  <conditionalFormatting sqref="L23:Q24 L56:Q56 L58:Q58 L71:Q71 L97:Q100">
    <cfRule type="cellIs" dxfId="867" priority="59" operator="equal">
      <formula>0</formula>
    </cfRule>
  </conditionalFormatting>
  <conditionalFormatting sqref="D80:H80">
    <cfRule type="cellIs" dxfId="866" priority="47" operator="equal">
      <formula>0</formula>
    </cfRule>
  </conditionalFormatting>
  <conditionalFormatting sqref="L60:Q60">
    <cfRule type="cellIs" dxfId="865" priority="56" operator="equal">
      <formula>0</formula>
    </cfRule>
  </conditionalFormatting>
  <conditionalFormatting sqref="L72:Q72">
    <cfRule type="cellIs" dxfId="864" priority="55" operator="equal">
      <formula>0</formula>
    </cfRule>
  </conditionalFormatting>
  <conditionalFormatting sqref="L61:Q61">
    <cfRule type="cellIs" dxfId="863" priority="54" operator="equal">
      <formula>0</formula>
    </cfRule>
  </conditionalFormatting>
  <conditionalFormatting sqref="L62:Q68">
    <cfRule type="cellIs" dxfId="862" priority="53" operator="equal">
      <formula>0</formula>
    </cfRule>
  </conditionalFormatting>
  <conditionalFormatting sqref="D32:H32">
    <cfRule type="cellIs" dxfId="861" priority="51" operator="equal">
      <formula>0</formula>
    </cfRule>
  </conditionalFormatting>
  <conditionalFormatting sqref="D43:H43">
    <cfRule type="cellIs" dxfId="860" priority="50" operator="equal">
      <formula>0</formula>
    </cfRule>
  </conditionalFormatting>
  <conditionalFormatting sqref="D53:H53">
    <cfRule type="cellIs" dxfId="859" priority="49" operator="equal">
      <formula>0</formula>
    </cfRule>
  </conditionalFormatting>
  <conditionalFormatting sqref="D70:H70">
    <cfRule type="cellIs" dxfId="858" priority="48" operator="equal">
      <formula>0</formula>
    </cfRule>
  </conditionalFormatting>
  <conditionalFormatting sqref="D84:H84">
    <cfRule type="cellIs" dxfId="857" priority="20" operator="equal">
      <formula>0</formula>
    </cfRule>
  </conditionalFormatting>
  <conditionalFormatting sqref="D94:H94">
    <cfRule type="cellIs" dxfId="856" priority="46" operator="equal">
      <formula>0</formula>
    </cfRule>
  </conditionalFormatting>
  <conditionalFormatting sqref="I23:I24 I56 I58 I27:I30 I83 I47:I51 I34 I12:I19 I4:I6 I8 I36:I41 I85:I92">
    <cfRule type="cellIs" dxfId="855" priority="43" operator="equal">
      <formula>0</formula>
    </cfRule>
  </conditionalFormatting>
  <conditionalFormatting sqref="D21:H21">
    <cfRule type="cellIs" dxfId="854" priority="52" operator="equal">
      <formula>0</formula>
    </cfRule>
  </conditionalFormatting>
  <conditionalFormatting sqref="D60:H60">
    <cfRule type="cellIs" dxfId="853" priority="24" operator="equal">
      <formula>0</formula>
    </cfRule>
  </conditionalFormatting>
  <conditionalFormatting sqref="I60">
    <cfRule type="cellIs" dxfId="852" priority="23" operator="equal">
      <formula>0</formula>
    </cfRule>
  </conditionalFormatting>
  <conditionalFormatting sqref="D72:H72">
    <cfRule type="cellIs" dxfId="851" priority="22" operator="equal">
      <formula>0</formula>
    </cfRule>
  </conditionalFormatting>
  <conditionalFormatting sqref="I72">
    <cfRule type="cellIs" dxfId="850" priority="21" operator="equal">
      <formula>0</formula>
    </cfRule>
  </conditionalFormatting>
  <conditionalFormatting sqref="I84">
    <cfRule type="cellIs" dxfId="849" priority="19" operator="equal">
      <formula>0</formula>
    </cfRule>
  </conditionalFormatting>
  <conditionalFormatting sqref="D97:H97">
    <cfRule type="cellIs" dxfId="848" priority="18" operator="equal">
      <formula>0</formula>
    </cfRule>
  </conditionalFormatting>
  <conditionalFormatting sqref="I97">
    <cfRule type="cellIs" dxfId="847" priority="17" operator="equal">
      <formula>0</formula>
    </cfRule>
  </conditionalFormatting>
  <conditionalFormatting sqref="I45">
    <cfRule type="cellIs" dxfId="846" priority="42" operator="equal">
      <formula>0</formula>
    </cfRule>
  </conditionalFormatting>
  <conditionalFormatting sqref="I25">
    <cfRule type="cellIs" dxfId="845" priority="41" operator="equal">
      <formula>0</formula>
    </cfRule>
  </conditionalFormatting>
  <conditionalFormatting sqref="I61:I68">
    <cfRule type="cellIs" dxfId="844" priority="40" operator="equal">
      <formula>0</formula>
    </cfRule>
  </conditionalFormatting>
  <conditionalFormatting sqref="I53">
    <cfRule type="cellIs" dxfId="843" priority="34" operator="equal">
      <formula>0</formula>
    </cfRule>
  </conditionalFormatting>
  <conditionalFormatting sqref="I21">
    <cfRule type="cellIs" dxfId="842" priority="37" operator="equal">
      <formula>0</formula>
    </cfRule>
  </conditionalFormatting>
  <conditionalFormatting sqref="I32">
    <cfRule type="cellIs" dxfId="841" priority="36" operator="equal">
      <formula>0</formula>
    </cfRule>
  </conditionalFormatting>
  <conditionalFormatting sqref="I43">
    <cfRule type="cellIs" dxfId="840" priority="35" operator="equal">
      <formula>0</formula>
    </cfRule>
  </conditionalFormatting>
  <conditionalFormatting sqref="I70">
    <cfRule type="cellIs" dxfId="839" priority="33" operator="equal">
      <formula>0</formula>
    </cfRule>
  </conditionalFormatting>
  <conditionalFormatting sqref="I80">
    <cfRule type="cellIs" dxfId="838" priority="32" operator="equal">
      <formula>0</formula>
    </cfRule>
  </conditionalFormatting>
  <conditionalFormatting sqref="I94">
    <cfRule type="cellIs" dxfId="837" priority="31" operator="equal">
      <formula>0</formula>
    </cfRule>
  </conditionalFormatting>
  <conditionalFormatting sqref="D35:H35">
    <cfRule type="cellIs" dxfId="836" priority="28" operator="equal">
      <formula>0</formula>
    </cfRule>
  </conditionalFormatting>
  <conditionalFormatting sqref="I35">
    <cfRule type="cellIs" dxfId="835" priority="27" operator="equal">
      <formula>0</formula>
    </cfRule>
  </conditionalFormatting>
  <conditionalFormatting sqref="D46:H46">
    <cfRule type="cellIs" dxfId="834" priority="26" operator="equal">
      <formula>0</formula>
    </cfRule>
  </conditionalFormatting>
  <conditionalFormatting sqref="I46">
    <cfRule type="cellIs" dxfId="833" priority="25" operator="equal">
      <formula>0</formula>
    </cfRule>
  </conditionalFormatting>
  <conditionalFormatting sqref="D26:H26">
    <cfRule type="cellIs" dxfId="832" priority="16" operator="equal">
      <formula>0</formula>
    </cfRule>
  </conditionalFormatting>
  <conditionalFormatting sqref="I26">
    <cfRule type="cellIs" dxfId="831" priority="15" operator="equal">
      <formula>0</formula>
    </cfRule>
  </conditionalFormatting>
  <conditionalFormatting sqref="D11:H11">
    <cfRule type="cellIs" dxfId="830" priority="14" operator="equal">
      <formula>0</formula>
    </cfRule>
  </conditionalFormatting>
  <conditionalFormatting sqref="I11">
    <cfRule type="cellIs" dxfId="829" priority="13" operator="equal">
      <formula>0</formula>
    </cfRule>
  </conditionalFormatting>
  <conditionalFormatting sqref="D3:H3">
    <cfRule type="cellIs" dxfId="828" priority="12" operator="equal">
      <formula>0</formula>
    </cfRule>
  </conditionalFormatting>
  <conditionalFormatting sqref="I3">
    <cfRule type="cellIs" dxfId="827" priority="11" operator="equal">
      <formula>0</formula>
    </cfRule>
  </conditionalFormatting>
  <conditionalFormatting sqref="D106:H106">
    <cfRule type="cellIs" dxfId="826" priority="10" operator="equal">
      <formula>0</formula>
    </cfRule>
  </conditionalFormatting>
  <conditionalFormatting sqref="I106">
    <cfRule type="cellIs" dxfId="825" priority="9" operator="equal">
      <formula>0</formula>
    </cfRule>
  </conditionalFormatting>
  <conditionalFormatting sqref="D73:H76">
    <cfRule type="cellIs" dxfId="824" priority="8" operator="equal">
      <formula>0</formula>
    </cfRule>
  </conditionalFormatting>
  <conditionalFormatting sqref="I73:I76">
    <cfRule type="cellIs" dxfId="823" priority="7" operator="equal">
      <formula>0</formula>
    </cfRule>
  </conditionalFormatting>
  <conditionalFormatting sqref="D78:H78">
    <cfRule type="cellIs" dxfId="822" priority="6" operator="equal">
      <formula>0</formula>
    </cfRule>
  </conditionalFormatting>
  <conditionalFormatting sqref="I78">
    <cfRule type="cellIs" dxfId="821" priority="5" operator="equal">
      <formula>0</formula>
    </cfRule>
  </conditionalFormatting>
  <conditionalFormatting sqref="H98:I100">
    <cfRule type="cellIs" dxfId="820" priority="4" operator="equal">
      <formula>0</formula>
    </cfRule>
  </conditionalFormatting>
  <conditionalFormatting sqref="B107:I117">
    <cfRule type="cellIs" dxfId="819" priority="3" operator="equal">
      <formula>0</formula>
    </cfRule>
  </conditionalFormatting>
  <conditionalFormatting sqref="D102:H102">
    <cfRule type="cellIs" dxfId="818" priority="2" operator="equal">
      <formula>0</formula>
    </cfRule>
  </conditionalFormatting>
  <conditionalFormatting sqref="I102">
    <cfRule type="cellIs" dxfId="817"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Y41"/>
  <sheetViews>
    <sheetView showGridLines="0" zoomScale="80" zoomScaleNormal="80" workbookViewId="0">
      <selection activeCell="D7" sqref="D7"/>
    </sheetView>
  </sheetViews>
  <sheetFormatPr defaultColWidth="9.109375" defaultRowHeight="14.4" x14ac:dyDescent="0.3"/>
  <cols>
    <col min="1" max="1" width="9.109375" style="2"/>
    <col min="2" max="2" width="32.44140625" style="2" customWidth="1"/>
    <col min="3" max="8" width="17.5546875" style="2" customWidth="1"/>
    <col min="9" max="12" width="12.109375" style="2" customWidth="1"/>
    <col min="13" max="13" width="1.5546875" style="2" customWidth="1"/>
    <col min="14" max="16384" width="9.109375" style="2"/>
  </cols>
  <sheetData>
    <row r="2" spans="2:25" x14ac:dyDescent="0.3">
      <c r="B2" s="477" t="s">
        <v>35</v>
      </c>
      <c r="C2" s="478"/>
      <c r="D2" s="478"/>
      <c r="E2" s="478"/>
      <c r="F2" s="478"/>
      <c r="G2" s="478"/>
      <c r="H2" s="479"/>
      <c r="I2" s="470" t="s">
        <v>118</v>
      </c>
      <c r="J2" s="471"/>
      <c r="K2" s="471"/>
      <c r="L2" s="471"/>
      <c r="N2" s="35">
        <f>31/550</f>
        <v>5.6363636363636366E-2</v>
      </c>
      <c r="P2" s="2">
        <f>VLOOKUP($I$2,$B$36:$C$41,2,FALSE)</f>
        <v>4</v>
      </c>
    </row>
    <row r="3" spans="2:25" x14ac:dyDescent="0.3">
      <c r="B3" s="480"/>
      <c r="C3" s="481"/>
      <c r="D3" s="481"/>
      <c r="E3" s="481"/>
      <c r="F3" s="481"/>
      <c r="G3" s="481"/>
      <c r="H3" s="482"/>
      <c r="I3" s="470"/>
      <c r="J3" s="471"/>
      <c r="K3" s="471"/>
      <c r="L3" s="471"/>
      <c r="S3" s="2">
        <f>X3+U3</f>
        <v>529</v>
      </c>
      <c r="U3" s="2">
        <f>V3*12</f>
        <v>528</v>
      </c>
      <c r="V3" s="2">
        <v>44</v>
      </c>
      <c r="X3" s="2">
        <v>1</v>
      </c>
    </row>
    <row r="4" spans="2:25" s="3" customFormat="1" ht="48.6" customHeight="1" x14ac:dyDescent="0.3">
      <c r="B4" s="4" t="s">
        <v>0</v>
      </c>
      <c r="C4" s="5" t="s">
        <v>25</v>
      </c>
      <c r="D4" s="5" t="s">
        <v>1</v>
      </c>
      <c r="E4" s="5" t="s">
        <v>2</v>
      </c>
      <c r="F4" s="5" t="str">
        <f>"Productivity Target Hours ("&amp;E21*100&amp;"%)"</f>
        <v>Productivity Target Hours (70%)</v>
      </c>
      <c r="G4" s="5" t="s">
        <v>4</v>
      </c>
      <c r="H4" s="5" t="s">
        <v>3</v>
      </c>
      <c r="I4" s="24" t="str">
        <f>E4&amp;" F2F"</f>
        <v>Total Hours for Referrals F2F</v>
      </c>
      <c r="J4" s="24" t="str">
        <f>E4&amp;" Admin"</f>
        <v>Total Hours for Referrals Admin</v>
      </c>
      <c r="K4" s="24" t="str">
        <f>F4</f>
        <v>Productivity Target Hours (70%)</v>
      </c>
      <c r="L4" s="24" t="str">
        <f>RIGHT(G4,24)</f>
        <v>A/L, Sickness &amp; Training</v>
      </c>
      <c r="N4"/>
      <c r="O4"/>
      <c r="P4"/>
      <c r="Q4"/>
      <c r="R4"/>
      <c r="S4"/>
    </row>
    <row r="5" spans="2:25" s="3" customFormat="1" ht="18" customHeight="1" x14ac:dyDescent="0.3">
      <c r="B5" s="22" t="s">
        <v>33</v>
      </c>
      <c r="C5" s="30">
        <f>S3</f>
        <v>529</v>
      </c>
      <c r="D5" s="31">
        <f ca="1">OFFSET(Sheet2!B8,,$P$2)/60</f>
        <v>0</v>
      </c>
      <c r="E5" s="32">
        <f t="shared" ref="E5:E12" ca="1" si="0">D5*C5</f>
        <v>0</v>
      </c>
      <c r="F5" s="33">
        <f t="shared" ref="F5:F12" ca="1" si="1">E5/$E$21</f>
        <v>0</v>
      </c>
      <c r="G5" s="33">
        <f t="shared" ref="G5:G12" ca="1" si="2">F5/$E$30</f>
        <v>0</v>
      </c>
      <c r="H5" s="31">
        <f ca="1">G5/37.5/52</f>
        <v>0</v>
      </c>
      <c r="I5" s="33" t="e">
        <f>#REF!*C5</f>
        <v>#REF!</v>
      </c>
      <c r="J5" s="33" t="e">
        <f t="shared" ref="J5:J14" ca="1" si="3">E5-I5</f>
        <v>#REF!</v>
      </c>
      <c r="K5" s="33">
        <f t="shared" ref="K5:L12" ca="1" si="4">F5-E5</f>
        <v>0</v>
      </c>
      <c r="L5" s="33">
        <f t="shared" ca="1" si="4"/>
        <v>0</v>
      </c>
      <c r="N5"/>
      <c r="O5">
        <v>550</v>
      </c>
      <c r="P5"/>
      <c r="Q5" s="116">
        <f>C5/$C$17</f>
        <v>0.42017474185861797</v>
      </c>
      <c r="R5"/>
      <c r="S5"/>
    </row>
    <row r="6" spans="2:25" s="3" customFormat="1" ht="18" customHeight="1" x14ac:dyDescent="0.3">
      <c r="B6" s="22" t="s">
        <v>26</v>
      </c>
      <c r="C6" s="30">
        <f>INT($C$5*S6)</f>
        <v>364</v>
      </c>
      <c r="D6" s="31">
        <f ca="1">OFFSET(Sheet2!B21,,$P$2)/60</f>
        <v>5.8250000000000002</v>
      </c>
      <c r="E6" s="32">
        <f t="shared" ca="1" si="0"/>
        <v>2120.3000000000002</v>
      </c>
      <c r="F6" s="33">
        <f t="shared" ca="1" si="1"/>
        <v>3029.0000000000005</v>
      </c>
      <c r="G6" s="33">
        <f t="shared" ca="1" si="2"/>
        <v>3793.5452793834302</v>
      </c>
      <c r="H6" s="31">
        <f t="shared" ref="H6:H12" ca="1" si="5">G6/37.5/52</f>
        <v>1.9454078355812463</v>
      </c>
      <c r="I6" s="33" t="e">
        <f>#REF!*C6</f>
        <v>#REF!</v>
      </c>
      <c r="J6" s="33" t="e">
        <f t="shared" ca="1" si="3"/>
        <v>#REF!</v>
      </c>
      <c r="K6" s="33">
        <f t="shared" ca="1" si="4"/>
        <v>908.70000000000027</v>
      </c>
      <c r="L6" s="33">
        <f t="shared" ca="1" si="4"/>
        <v>764.54527938342972</v>
      </c>
      <c r="N6"/>
      <c r="O6">
        <v>380</v>
      </c>
      <c r="P6"/>
      <c r="Q6" s="116">
        <f t="shared" ref="Q6:Q14" si="6">C6/$C$17</f>
        <v>0.28911834789515489</v>
      </c>
      <c r="R6"/>
      <c r="S6">
        <v>0.68924302788844627</v>
      </c>
      <c r="T6" s="3">
        <f>INT($S$3*S6)</f>
        <v>364</v>
      </c>
    </row>
    <row r="7" spans="2:25" s="3" customFormat="1" ht="18" customHeight="1" x14ac:dyDescent="0.3">
      <c r="B7" s="22" t="s">
        <v>28</v>
      </c>
      <c r="C7" s="30">
        <f t="shared" ref="C7:C14" si="7">INT($C$5*S7)</f>
        <v>177</v>
      </c>
      <c r="D7" s="31">
        <f ca="1">OFFSET(Sheet2!B32,,$P$2)/60</f>
        <v>5.5</v>
      </c>
      <c r="E7" s="32">
        <f t="shared" ca="1" si="0"/>
        <v>973.5</v>
      </c>
      <c r="F7" s="33">
        <f t="shared" ca="1" si="1"/>
        <v>1390.7142857142858</v>
      </c>
      <c r="G7" s="33">
        <f t="shared" ca="1" si="2"/>
        <v>1741.7423616845583</v>
      </c>
      <c r="H7" s="31">
        <f t="shared" ca="1" si="5"/>
        <v>0.89320121112028628</v>
      </c>
      <c r="I7" s="33" t="e">
        <f>#REF!*C7</f>
        <v>#REF!</v>
      </c>
      <c r="J7" s="33" t="e">
        <f t="shared" ca="1" si="3"/>
        <v>#REF!</v>
      </c>
      <c r="K7" s="33">
        <f t="shared" ca="1" si="4"/>
        <v>417.21428571428578</v>
      </c>
      <c r="L7" s="33">
        <f t="shared" ca="1" si="4"/>
        <v>351.02807597027254</v>
      </c>
      <c r="N7"/>
      <c r="O7">
        <v>184.1</v>
      </c>
      <c r="P7"/>
      <c r="Q7" s="116">
        <f t="shared" si="6"/>
        <v>0.14058776806989676</v>
      </c>
      <c r="R7"/>
      <c r="S7">
        <v>0.33466135458167329</v>
      </c>
      <c r="T7" s="3">
        <f t="shared" ref="T7:T14" si="8">INT($S$3*S7)</f>
        <v>177</v>
      </c>
    </row>
    <row r="8" spans="2:25" s="3" customFormat="1" ht="18" customHeight="1" x14ac:dyDescent="0.3">
      <c r="B8" s="22" t="s">
        <v>29</v>
      </c>
      <c r="C8" s="30">
        <f t="shared" si="7"/>
        <v>75</v>
      </c>
      <c r="D8" s="31">
        <f ca="1">OFFSET(Sheet2!B43,,$P$2)/60</f>
        <v>6.75</v>
      </c>
      <c r="E8" s="32">
        <f t="shared" ca="1" si="0"/>
        <v>506.25</v>
      </c>
      <c r="F8" s="33">
        <f t="shared" ca="1" si="1"/>
        <v>723.21428571428578</v>
      </c>
      <c r="G8" s="33">
        <f t="shared" ca="1" si="2"/>
        <v>905.7597027250207</v>
      </c>
      <c r="H8" s="34">
        <f t="shared" ca="1" si="5"/>
        <v>0.46449215524360038</v>
      </c>
      <c r="I8" s="33" t="e">
        <f>#REF!*C8</f>
        <v>#REF!</v>
      </c>
      <c r="J8" s="33" t="e">
        <f t="shared" ca="1" si="3"/>
        <v>#REF!</v>
      </c>
      <c r="K8" s="33">
        <f t="shared" ca="1" si="4"/>
        <v>216.96428571428578</v>
      </c>
      <c r="L8" s="33">
        <f t="shared" ca="1" si="4"/>
        <v>182.54541701073492</v>
      </c>
      <c r="N8"/>
      <c r="O8">
        <v>78.899999999999991</v>
      </c>
      <c r="P8"/>
      <c r="Q8" s="116">
        <f t="shared" si="6"/>
        <v>5.9571088165210485E-2</v>
      </c>
      <c r="R8"/>
      <c r="S8">
        <v>0.14342629482071714</v>
      </c>
      <c r="T8" s="3">
        <f t="shared" si="8"/>
        <v>75</v>
      </c>
    </row>
    <row r="9" spans="2:25" s="3" customFormat="1" ht="18" customHeight="1" x14ac:dyDescent="0.3">
      <c r="B9" s="22" t="s">
        <v>27</v>
      </c>
      <c r="C9" s="30">
        <f t="shared" si="7"/>
        <v>10</v>
      </c>
      <c r="D9" s="31">
        <f ca="1">OFFSET(Sheet2!B53,,$P$2)/60</f>
        <v>0</v>
      </c>
      <c r="E9" s="32">
        <f t="shared" ca="1" si="0"/>
        <v>0</v>
      </c>
      <c r="F9" s="33">
        <f t="shared" ca="1" si="1"/>
        <v>0</v>
      </c>
      <c r="G9" s="33">
        <f t="shared" ca="1" si="2"/>
        <v>0</v>
      </c>
      <c r="H9" s="31">
        <f t="shared" ca="1" si="5"/>
        <v>0</v>
      </c>
      <c r="I9" s="33" t="e">
        <f>#REF!*C9</f>
        <v>#REF!</v>
      </c>
      <c r="J9" s="33" t="e">
        <f t="shared" ca="1" si="3"/>
        <v>#REF!</v>
      </c>
      <c r="K9" s="33">
        <f t="shared" ca="1" si="4"/>
        <v>0</v>
      </c>
      <c r="L9" s="33">
        <f t="shared" ca="1" si="4"/>
        <v>0</v>
      </c>
      <c r="N9"/>
      <c r="O9">
        <v>12</v>
      </c>
      <c r="P9"/>
      <c r="Q9" s="116">
        <f t="shared" si="6"/>
        <v>7.9428117553613977E-3</v>
      </c>
      <c r="R9"/>
      <c r="S9">
        <v>1.9920318725099601E-2</v>
      </c>
      <c r="T9" s="3">
        <f t="shared" si="8"/>
        <v>10</v>
      </c>
    </row>
    <row r="10" spans="2:25" s="3" customFormat="1" ht="18" customHeight="1" x14ac:dyDescent="0.3">
      <c r="B10" s="22" t="s">
        <v>34</v>
      </c>
      <c r="C10" s="30">
        <f>C9</f>
        <v>10</v>
      </c>
      <c r="D10" s="31">
        <f ca="1">OFFSET(Sheet2!B70,,$P$2)/60</f>
        <v>5.625</v>
      </c>
      <c r="E10" s="32">
        <f t="shared" ref="E10" ca="1" si="9">D10*C10</f>
        <v>56.25</v>
      </c>
      <c r="F10" s="33">
        <f t="shared" ref="F10" ca="1" si="10">E10/$E$21</f>
        <v>80.357142857142861</v>
      </c>
      <c r="G10" s="33">
        <f t="shared" ref="G10" ca="1" si="11">F10/$E$30</f>
        <v>100.63996696944675</v>
      </c>
      <c r="H10" s="31">
        <f t="shared" ref="H10" ca="1" si="12">G10/37.5/52</f>
        <v>5.1610239471511152E-2</v>
      </c>
      <c r="I10" s="33" t="e">
        <f>#REF!*C10</f>
        <v>#REF!</v>
      </c>
      <c r="J10" s="33" t="e">
        <f t="shared" ref="J10" ca="1" si="13">E10-I10</f>
        <v>#REF!</v>
      </c>
      <c r="K10" s="33">
        <f t="shared" ref="K10" ca="1" si="14">F10-E10</f>
        <v>24.107142857142861</v>
      </c>
      <c r="L10" s="33">
        <f t="shared" ref="L10" ca="1" si="15">G10-F10</f>
        <v>20.282824112303885</v>
      </c>
      <c r="N10"/>
      <c r="O10"/>
      <c r="P10"/>
      <c r="Q10" s="116">
        <f t="shared" si="6"/>
        <v>7.9428117553613977E-3</v>
      </c>
      <c r="R10"/>
      <c r="S10">
        <v>0</v>
      </c>
      <c r="T10" s="3">
        <f t="shared" si="8"/>
        <v>0</v>
      </c>
      <c r="Y10" s="3">
        <f>349-266</f>
        <v>83</v>
      </c>
    </row>
    <row r="11" spans="2:25" s="3" customFormat="1" ht="18" customHeight="1" x14ac:dyDescent="0.3">
      <c r="B11" s="22" t="s">
        <v>120</v>
      </c>
      <c r="C11" s="30">
        <f t="shared" si="7"/>
        <v>27</v>
      </c>
      <c r="D11" s="31">
        <f ca="1">OFFSET(Sheet2!B78,,$P$2)/60</f>
        <v>3.5</v>
      </c>
      <c r="E11" s="32">
        <f t="shared" ca="1" si="0"/>
        <v>94.5</v>
      </c>
      <c r="F11" s="33">
        <f t="shared" ca="1" si="1"/>
        <v>135</v>
      </c>
      <c r="G11" s="33">
        <f t="shared" ca="1" si="2"/>
        <v>169.07514450867052</v>
      </c>
      <c r="H11" s="31">
        <f t="shared" ca="1" si="5"/>
        <v>8.6705202312138727E-2</v>
      </c>
      <c r="I11" s="33" t="e">
        <f>#REF!*C11</f>
        <v>#REF!</v>
      </c>
      <c r="J11" s="33" t="e">
        <f t="shared" ca="1" si="3"/>
        <v>#REF!</v>
      </c>
      <c r="K11" s="33">
        <f t="shared" ca="1" si="4"/>
        <v>40.5</v>
      </c>
      <c r="L11" s="33">
        <f t="shared" ca="1" si="4"/>
        <v>34.075144508670519</v>
      </c>
      <c r="N11"/>
      <c r="O11">
        <v>30</v>
      </c>
      <c r="P11"/>
      <c r="Q11" s="116">
        <f t="shared" si="6"/>
        <v>2.1445591739475776E-2</v>
      </c>
      <c r="R11"/>
      <c r="S11">
        <v>5.1792828685258967E-2</v>
      </c>
      <c r="T11" s="3">
        <f t="shared" si="8"/>
        <v>27</v>
      </c>
    </row>
    <row r="12" spans="2:25" s="3" customFormat="1" ht="18" customHeight="1" x14ac:dyDescent="0.3">
      <c r="B12" s="22" t="s">
        <v>30</v>
      </c>
      <c r="C12" s="30">
        <f t="shared" si="7"/>
        <v>46</v>
      </c>
      <c r="D12" s="31">
        <f ca="1">OFFSET(Sheet2!B94,,$P$2)/60</f>
        <v>5.625</v>
      </c>
      <c r="E12" s="32">
        <f t="shared" ca="1" si="0"/>
        <v>258.75</v>
      </c>
      <c r="F12" s="33">
        <f t="shared" ca="1" si="1"/>
        <v>369.64285714285717</v>
      </c>
      <c r="G12" s="33">
        <f t="shared" ca="1" si="2"/>
        <v>462.94384805945504</v>
      </c>
      <c r="H12" s="34">
        <f t="shared" ca="1" si="5"/>
        <v>0.23740710156895131</v>
      </c>
      <c r="I12" s="33" t="e">
        <f>#REF!*C12</f>
        <v>#REF!</v>
      </c>
      <c r="J12" s="33" t="e">
        <f t="shared" ca="1" si="3"/>
        <v>#REF!</v>
      </c>
      <c r="K12" s="33">
        <f t="shared" ca="1" si="4"/>
        <v>110.89285714285717</v>
      </c>
      <c r="L12" s="33">
        <f t="shared" ca="1" si="4"/>
        <v>93.300990916597868</v>
      </c>
      <c r="N12"/>
      <c r="O12">
        <v>50</v>
      </c>
      <c r="P12"/>
      <c r="Q12" s="116">
        <f t="shared" si="6"/>
        <v>3.6536934074662429E-2</v>
      </c>
      <c r="R12"/>
      <c r="S12">
        <v>8.7649402390438252E-2</v>
      </c>
      <c r="T12" s="3">
        <f t="shared" si="8"/>
        <v>46</v>
      </c>
    </row>
    <row r="13" spans="2:25" s="3" customFormat="1" ht="18" customHeight="1" x14ac:dyDescent="0.3">
      <c r="B13" s="22"/>
      <c r="C13" s="30"/>
      <c r="D13" s="31"/>
      <c r="E13" s="32"/>
      <c r="F13" s="33"/>
      <c r="G13" s="33"/>
      <c r="H13" s="31"/>
      <c r="I13" s="33"/>
      <c r="J13" s="33"/>
      <c r="K13" s="33"/>
      <c r="L13" s="33"/>
      <c r="N13"/>
      <c r="O13"/>
      <c r="P13"/>
      <c r="Q13" s="116">
        <f t="shared" si="6"/>
        <v>0</v>
      </c>
      <c r="R13"/>
      <c r="S13">
        <v>0</v>
      </c>
      <c r="T13" s="3">
        <f t="shared" si="8"/>
        <v>0</v>
      </c>
    </row>
    <row r="14" spans="2:25" s="3" customFormat="1" ht="18" customHeight="1" x14ac:dyDescent="0.3">
      <c r="B14" s="22" t="s">
        <v>31</v>
      </c>
      <c r="C14" s="30">
        <f t="shared" si="7"/>
        <v>21</v>
      </c>
      <c r="D14" s="31">
        <f ca="1">OFFSET(Sheet2!B102,,$P$2)/60</f>
        <v>0</v>
      </c>
      <c r="E14" s="32">
        <f t="shared" ref="E14" ca="1" si="16">D14*C14</f>
        <v>0</v>
      </c>
      <c r="F14" s="33">
        <f t="shared" ref="F14" ca="1" si="17">E14/$E$21</f>
        <v>0</v>
      </c>
      <c r="G14" s="33">
        <f t="shared" ref="G14" ca="1" si="18">F14/$E$30</f>
        <v>0</v>
      </c>
      <c r="H14" s="31">
        <f t="shared" ref="H14" ca="1" si="19">G14/37.5/52</f>
        <v>0</v>
      </c>
      <c r="I14" s="33" t="e">
        <f>#REF!*C14</f>
        <v>#REF!</v>
      </c>
      <c r="J14" s="33" t="e">
        <f t="shared" ca="1" si="3"/>
        <v>#REF!</v>
      </c>
      <c r="K14" s="33">
        <f t="shared" ref="K14:L14" ca="1" si="20">F14-E14</f>
        <v>0</v>
      </c>
      <c r="L14" s="33">
        <f t="shared" ca="1" si="20"/>
        <v>0</v>
      </c>
      <c r="N14"/>
      <c r="O14">
        <v>24</v>
      </c>
      <c r="P14"/>
      <c r="Q14" s="116">
        <f t="shared" si="6"/>
        <v>1.6679904686258934E-2</v>
      </c>
      <c r="R14"/>
      <c r="S14">
        <v>3.9840637450199202E-2</v>
      </c>
      <c r="T14" s="3">
        <f t="shared" si="8"/>
        <v>21</v>
      </c>
    </row>
    <row r="15" spans="2:25" s="3" customFormat="1" ht="18" customHeight="1" x14ac:dyDescent="0.3">
      <c r="B15" s="22"/>
      <c r="C15" s="30"/>
      <c r="D15" s="31"/>
      <c r="E15" s="32"/>
      <c r="F15" s="33"/>
      <c r="G15" s="33"/>
      <c r="H15" s="31"/>
      <c r="I15" s="33"/>
      <c r="J15" s="33"/>
      <c r="K15" s="33"/>
      <c r="L15" s="33"/>
      <c r="N15"/>
      <c r="O15"/>
      <c r="P15"/>
      <c r="Q15"/>
      <c r="R15"/>
      <c r="S15">
        <v>0</v>
      </c>
    </row>
    <row r="16" spans="2:25" s="3" customFormat="1" ht="18" customHeight="1" x14ac:dyDescent="0.3">
      <c r="B16" s="22"/>
      <c r="C16" s="30"/>
      <c r="D16" s="31"/>
      <c r="E16" s="32"/>
      <c r="F16" s="33"/>
      <c r="G16" s="33"/>
      <c r="H16" s="31"/>
      <c r="I16" s="33"/>
      <c r="J16" s="33"/>
      <c r="K16" s="33"/>
      <c r="L16" s="33"/>
      <c r="N16"/>
      <c r="O16"/>
      <c r="P16"/>
      <c r="Q16"/>
      <c r="R16"/>
      <c r="S16"/>
    </row>
    <row r="17" spans="2:19" s="3" customFormat="1" ht="17.25" customHeight="1" x14ac:dyDescent="0.3">
      <c r="B17" s="26" t="s">
        <v>5</v>
      </c>
      <c r="C17" s="27">
        <f>SUM(C5:C16)</f>
        <v>1259</v>
      </c>
      <c r="D17" s="28"/>
      <c r="E17" s="27">
        <f ca="1">SUM(E5:E16)</f>
        <v>4009.55</v>
      </c>
      <c r="F17" s="27">
        <f ca="1">SUM(F5:F16)</f>
        <v>5727.9285714285725</v>
      </c>
      <c r="G17" s="27">
        <f ca="1">SUM(G5:G16)</f>
        <v>7173.7063033305812</v>
      </c>
      <c r="H17" s="29">
        <f ca="1">SUM(H5:H16)</f>
        <v>3.6788237452977341</v>
      </c>
      <c r="K17" s="23"/>
      <c r="N17"/>
      <c r="O17"/>
      <c r="P17"/>
      <c r="Q17"/>
      <c r="R17"/>
      <c r="S17"/>
    </row>
    <row r="20" spans="2:19" x14ac:dyDescent="0.3">
      <c r="B20" s="58" t="s">
        <v>22</v>
      </c>
      <c r="C20" s="483" t="s">
        <v>23</v>
      </c>
      <c r="D20" s="483"/>
      <c r="E20" s="58" t="s">
        <v>24</v>
      </c>
    </row>
    <row r="21" spans="2:19" ht="32.25" customHeight="1" x14ac:dyDescent="0.3">
      <c r="B21" s="7" t="s">
        <v>6</v>
      </c>
      <c r="C21" s="473" t="s">
        <v>7</v>
      </c>
      <c r="D21" s="473"/>
      <c r="E21" s="16">
        <v>0.7</v>
      </c>
    </row>
    <row r="22" spans="2:19" ht="32.25" customHeight="1" x14ac:dyDescent="0.3">
      <c r="B22" s="8" t="s">
        <v>9</v>
      </c>
      <c r="C22" s="484" t="s">
        <v>8</v>
      </c>
      <c r="D22" s="484"/>
      <c r="E22" s="17">
        <v>3</v>
      </c>
    </row>
    <row r="24" spans="2:19" ht="27.75" customHeight="1" x14ac:dyDescent="0.3">
      <c r="B24" s="9" t="s">
        <v>10</v>
      </c>
      <c r="C24" s="473" t="s">
        <v>14</v>
      </c>
      <c r="D24" s="473"/>
      <c r="E24" s="13">
        <v>32</v>
      </c>
    </row>
    <row r="25" spans="2:19" ht="27.75" customHeight="1" x14ac:dyDescent="0.3">
      <c r="B25" s="10" t="s">
        <v>11</v>
      </c>
      <c r="C25" s="474" t="s">
        <v>15</v>
      </c>
      <c r="D25" s="474"/>
      <c r="E25" s="14">
        <v>10</v>
      </c>
    </row>
    <row r="26" spans="2:19" ht="27.75" customHeight="1" x14ac:dyDescent="0.3">
      <c r="B26" s="11" t="s">
        <v>12</v>
      </c>
      <c r="C26" s="472" t="s">
        <v>17</v>
      </c>
      <c r="D26" s="472"/>
      <c r="E26" s="15">
        <v>0.04</v>
      </c>
    </row>
    <row r="28" spans="2:19" ht="28.8" x14ac:dyDescent="0.3">
      <c r="B28" s="7" t="s">
        <v>13</v>
      </c>
      <c r="C28" s="473" t="s">
        <v>19</v>
      </c>
      <c r="D28" s="473"/>
      <c r="E28" s="20">
        <f>52*5</f>
        <v>260</v>
      </c>
    </row>
    <row r="29" spans="2:19" ht="28.8" x14ac:dyDescent="0.3">
      <c r="B29" s="12" t="s">
        <v>16</v>
      </c>
      <c r="C29" s="474" t="s">
        <v>20</v>
      </c>
      <c r="D29" s="474"/>
      <c r="E29" s="21">
        <f>E28-(E28*E26)-E24-E25</f>
        <v>207.6</v>
      </c>
    </row>
    <row r="30" spans="2:19" ht="15.6" x14ac:dyDescent="0.3">
      <c r="B30" s="8" t="s">
        <v>18</v>
      </c>
      <c r="C30" s="475" t="s">
        <v>21</v>
      </c>
      <c r="D30" s="476"/>
      <c r="E30" s="19">
        <f>E29/E28</f>
        <v>0.79846153846153844</v>
      </c>
    </row>
    <row r="36" spans="2:3" x14ac:dyDescent="0.3">
      <c r="B36" s="2" t="s">
        <v>116</v>
      </c>
      <c r="C36" s="2">
        <v>1</v>
      </c>
    </row>
    <row r="37" spans="2:3" x14ac:dyDescent="0.3">
      <c r="B37" s="2" t="s">
        <v>103</v>
      </c>
      <c r="C37" s="2">
        <v>2</v>
      </c>
    </row>
    <row r="38" spans="2:3" x14ac:dyDescent="0.3">
      <c r="B38" s="2" t="s">
        <v>117</v>
      </c>
      <c r="C38" s="2">
        <v>3</v>
      </c>
    </row>
    <row r="39" spans="2:3" x14ac:dyDescent="0.3">
      <c r="B39" s="2" t="s">
        <v>118</v>
      </c>
      <c r="C39" s="2">
        <v>4</v>
      </c>
    </row>
    <row r="40" spans="2:3" x14ac:dyDescent="0.3">
      <c r="B40" s="2" t="s">
        <v>119</v>
      </c>
      <c r="C40" s="2">
        <v>5</v>
      </c>
    </row>
    <row r="41" spans="2:3" x14ac:dyDescent="0.3">
      <c r="B41" s="2" t="s">
        <v>107</v>
      </c>
      <c r="C41" s="2">
        <v>6</v>
      </c>
    </row>
  </sheetData>
  <mergeCells count="11">
    <mergeCell ref="C25:D25"/>
    <mergeCell ref="C26:D26"/>
    <mergeCell ref="C28:D28"/>
    <mergeCell ref="C29:D29"/>
    <mergeCell ref="C30:D30"/>
    <mergeCell ref="C24:D24"/>
    <mergeCell ref="B2:H3"/>
    <mergeCell ref="I2:L3"/>
    <mergeCell ref="C20:D20"/>
    <mergeCell ref="C21:D21"/>
    <mergeCell ref="C22:D22"/>
  </mergeCells>
  <dataValidations count="1">
    <dataValidation type="list" allowBlank="1" showInputMessage="1" showErrorMessage="1" sqref="I2:L3" xr:uid="{00000000-0002-0000-0400-000000000000}">
      <formula1>$B$36:$B$42</formula1>
    </dataValidation>
  </dataValidations>
  <pageMargins left="0.7" right="0.7" top="0.75" bottom="0.75" header="0.3" footer="0.3"/>
  <pageSetup paperSize="8" scale="9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6728-FDC6-40F5-A5D2-16D888A722AA}">
  <dimension ref="C1:J17"/>
  <sheetViews>
    <sheetView showGridLines="0" zoomScale="115" zoomScaleNormal="115" workbookViewId="0">
      <selection activeCell="C16" sqref="C16"/>
    </sheetView>
  </sheetViews>
  <sheetFormatPr defaultRowHeight="14.4" x14ac:dyDescent="0.3"/>
  <cols>
    <col min="3" max="3" width="39.88671875" customWidth="1"/>
    <col min="4" max="4" width="18.44140625" customWidth="1"/>
    <col min="5" max="5" width="30" customWidth="1"/>
    <col min="6" max="6" width="14.44140625" customWidth="1"/>
    <col min="7" max="7" width="2.88671875" customWidth="1"/>
    <col min="8" max="8" width="66.88671875" customWidth="1"/>
  </cols>
  <sheetData>
    <row r="1" spans="3:10" ht="18" x14ac:dyDescent="0.35">
      <c r="C1" s="36" t="s">
        <v>140</v>
      </c>
    </row>
    <row r="2" spans="3:10" x14ac:dyDescent="0.3">
      <c r="C2" t="s">
        <v>141</v>
      </c>
    </row>
    <row r="4" spans="3:10" x14ac:dyDescent="0.3">
      <c r="C4" s="174" t="s">
        <v>22</v>
      </c>
      <c r="D4" s="490" t="s">
        <v>23</v>
      </c>
      <c r="E4" s="490"/>
      <c r="F4" s="174" t="s">
        <v>143</v>
      </c>
    </row>
    <row r="5" spans="3:10" ht="39.6" customHeight="1" x14ac:dyDescent="0.3">
      <c r="C5" s="7" t="s">
        <v>142</v>
      </c>
      <c r="D5" s="473" t="s">
        <v>137</v>
      </c>
      <c r="E5" s="473"/>
      <c r="F5" s="179">
        <v>0.75</v>
      </c>
      <c r="H5" s="191" t="s">
        <v>147</v>
      </c>
      <c r="J5" t="s">
        <v>148</v>
      </c>
    </row>
    <row r="6" spans="3:10" ht="39.9" customHeight="1" x14ac:dyDescent="0.3">
      <c r="C6" s="2"/>
      <c r="D6" s="2"/>
      <c r="E6" s="2"/>
      <c r="F6" s="2"/>
      <c r="H6" s="186"/>
    </row>
    <row r="7" spans="3:10" ht="39.9" customHeight="1" x14ac:dyDescent="0.3">
      <c r="C7" s="9" t="s">
        <v>10</v>
      </c>
      <c r="D7" s="473" t="s">
        <v>14</v>
      </c>
      <c r="E7" s="473"/>
      <c r="F7" s="180">
        <v>32</v>
      </c>
      <c r="H7" s="186" t="s">
        <v>146</v>
      </c>
    </row>
    <row r="8" spans="3:10" ht="39.9" customHeight="1" x14ac:dyDescent="0.3">
      <c r="C8" s="10" t="s">
        <v>11</v>
      </c>
      <c r="D8" s="474" t="s">
        <v>15</v>
      </c>
      <c r="E8" s="474"/>
      <c r="F8" s="181">
        <v>10</v>
      </c>
      <c r="H8" s="190" t="s">
        <v>144</v>
      </c>
    </row>
    <row r="9" spans="3:10" ht="39.9" customHeight="1" x14ac:dyDescent="0.3">
      <c r="C9" s="11" t="s">
        <v>12</v>
      </c>
      <c r="D9" s="472" t="s">
        <v>17</v>
      </c>
      <c r="E9" s="472"/>
      <c r="F9" s="182">
        <v>0.04</v>
      </c>
      <c r="H9" s="186" t="s">
        <v>145</v>
      </c>
    </row>
    <row r="10" spans="3:10" ht="39.9" customHeight="1" x14ac:dyDescent="0.3">
      <c r="C10" s="2"/>
      <c r="D10" s="2"/>
      <c r="E10" s="2"/>
      <c r="F10" s="2"/>
      <c r="H10" s="25"/>
    </row>
    <row r="11" spans="3:10" ht="39.9" customHeight="1" x14ac:dyDescent="0.3">
      <c r="C11" s="7" t="s">
        <v>13</v>
      </c>
      <c r="D11" s="473" t="s">
        <v>19</v>
      </c>
      <c r="E11" s="473"/>
      <c r="F11" s="183">
        <f>52*5</f>
        <v>260</v>
      </c>
      <c r="H11" s="25"/>
    </row>
    <row r="12" spans="3:10" ht="39.9" customHeight="1" x14ac:dyDescent="0.3">
      <c r="C12" s="12" t="s">
        <v>16</v>
      </c>
      <c r="D12" s="474" t="s">
        <v>20</v>
      </c>
      <c r="E12" s="474"/>
      <c r="F12" s="184">
        <f>F11-(F11*F9)-F7-F8</f>
        <v>207.6</v>
      </c>
      <c r="H12" s="25"/>
    </row>
    <row r="13" spans="3:10" ht="39.9" customHeight="1" x14ac:dyDescent="0.3">
      <c r="C13" s="8" t="s">
        <v>18</v>
      </c>
      <c r="D13" s="475" t="s">
        <v>21</v>
      </c>
      <c r="E13" s="476"/>
      <c r="F13" s="185">
        <f>F12/F11</f>
        <v>0.79846153846153844</v>
      </c>
      <c r="H13" s="25"/>
    </row>
    <row r="17" spans="3:3" x14ac:dyDescent="0.3">
      <c r="C17" t="s">
        <v>179</v>
      </c>
    </row>
  </sheetData>
  <mergeCells count="8">
    <mergeCell ref="D12:E12"/>
    <mergeCell ref="D13:E13"/>
    <mergeCell ref="D7:E7"/>
    <mergeCell ref="D4:E4"/>
    <mergeCell ref="D5:E5"/>
    <mergeCell ref="D8:E8"/>
    <mergeCell ref="D9:E9"/>
    <mergeCell ref="D11:E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D8AF1-E374-4086-A2DE-536F7F880031}">
  <sheetPr>
    <tabColor rgb="FFFFC000"/>
  </sheetPr>
  <dimension ref="B1:B124"/>
  <sheetViews>
    <sheetView tabSelected="1" topLeftCell="B1" zoomScale="115" zoomScaleNormal="115" workbookViewId="0">
      <selection activeCell="B20" sqref="B20"/>
    </sheetView>
  </sheetViews>
  <sheetFormatPr defaultRowHeight="14.4" x14ac:dyDescent="0.3"/>
  <cols>
    <col min="1" max="1" width="8.88671875" customWidth="1"/>
    <col min="2" max="2" width="171.5546875" style="334" customWidth="1"/>
  </cols>
  <sheetData>
    <row r="1" spans="2:2" ht="21" x14ac:dyDescent="0.3">
      <c r="B1" s="332" t="s">
        <v>233</v>
      </c>
    </row>
    <row r="2" spans="2:2" ht="43.5" customHeight="1" x14ac:dyDescent="0.3">
      <c r="B2" s="335" t="s">
        <v>258</v>
      </c>
    </row>
    <row r="3" spans="2:2" ht="102" customHeight="1" x14ac:dyDescent="0.3">
      <c r="B3" s="335" t="s">
        <v>234</v>
      </c>
    </row>
    <row r="4" spans="2:2" ht="103.5" customHeight="1" x14ac:dyDescent="0.3">
      <c r="B4" s="335" t="s">
        <v>263</v>
      </c>
    </row>
    <row r="6" spans="2:2" ht="21" x14ac:dyDescent="0.3">
      <c r="B6" s="332" t="s">
        <v>216</v>
      </c>
    </row>
    <row r="7" spans="2:2" ht="86.1" customHeight="1" x14ac:dyDescent="0.3">
      <c r="B7" s="335" t="s">
        <v>308</v>
      </c>
    </row>
    <row r="8" spans="2:2" ht="76.5" customHeight="1" x14ac:dyDescent="0.3">
      <c r="B8" s="335" t="s">
        <v>309</v>
      </c>
    </row>
    <row r="9" spans="2:2" x14ac:dyDescent="0.3">
      <c r="B9" s="335"/>
    </row>
    <row r="10" spans="2:2" x14ac:dyDescent="0.3">
      <c r="B10" s="335"/>
    </row>
    <row r="11" spans="2:2" ht="21" x14ac:dyDescent="0.3">
      <c r="B11" s="332" t="s">
        <v>235</v>
      </c>
    </row>
    <row r="12" spans="2:2" ht="52.5" customHeight="1" x14ac:dyDescent="0.3">
      <c r="B12" s="335" t="s">
        <v>262</v>
      </c>
    </row>
    <row r="13" spans="2:2" ht="110.4" customHeight="1" x14ac:dyDescent="0.3">
      <c r="B13" s="335" t="s">
        <v>264</v>
      </c>
    </row>
    <row r="14" spans="2:2" ht="21" x14ac:dyDescent="0.3">
      <c r="B14" s="332" t="s">
        <v>291</v>
      </c>
    </row>
    <row r="15" spans="2:2" ht="43.5" customHeight="1" x14ac:dyDescent="0.3">
      <c r="B15" s="335" t="s">
        <v>305</v>
      </c>
    </row>
    <row r="16" spans="2:2" ht="43.2" x14ac:dyDescent="0.3">
      <c r="B16" s="335" t="s">
        <v>310</v>
      </c>
    </row>
    <row r="17" spans="2:2" ht="43.2" x14ac:dyDescent="0.3">
      <c r="B17" s="335" t="s">
        <v>306</v>
      </c>
    </row>
    <row r="18" spans="2:2" ht="43.2" x14ac:dyDescent="0.3">
      <c r="B18" s="335" t="s">
        <v>307</v>
      </c>
    </row>
    <row r="19" spans="2:2" x14ac:dyDescent="0.3">
      <c r="B19" s="335"/>
    </row>
    <row r="20" spans="2:2" x14ac:dyDescent="0.3">
      <c r="B20" s="335"/>
    </row>
    <row r="21" spans="2:2" x14ac:dyDescent="0.3">
      <c r="B21" s="335"/>
    </row>
    <row r="22" spans="2:2" x14ac:dyDescent="0.3">
      <c r="B22" s="335"/>
    </row>
    <row r="23" spans="2:2" x14ac:dyDescent="0.3">
      <c r="B23" s="335"/>
    </row>
    <row r="24" spans="2:2" x14ac:dyDescent="0.3">
      <c r="B24" s="335"/>
    </row>
    <row r="25" spans="2:2" x14ac:dyDescent="0.3">
      <c r="B25" s="335"/>
    </row>
    <row r="26" spans="2:2" x14ac:dyDescent="0.3">
      <c r="B26" s="335"/>
    </row>
    <row r="27" spans="2:2" x14ac:dyDescent="0.3">
      <c r="B27" s="335"/>
    </row>
    <row r="28" spans="2:2" x14ac:dyDescent="0.3">
      <c r="B28" s="335"/>
    </row>
    <row r="29" spans="2:2" x14ac:dyDescent="0.3">
      <c r="B29" s="335"/>
    </row>
    <row r="30" spans="2:2" x14ac:dyDescent="0.3">
      <c r="B30" s="335"/>
    </row>
    <row r="31" spans="2:2" x14ac:dyDescent="0.3">
      <c r="B31" s="335"/>
    </row>
    <row r="32" spans="2:2" x14ac:dyDescent="0.3">
      <c r="B32" s="335"/>
    </row>
    <row r="33" spans="2:2" x14ac:dyDescent="0.3">
      <c r="B33" s="335"/>
    </row>
    <row r="34" spans="2:2" x14ac:dyDescent="0.3">
      <c r="B34" s="335"/>
    </row>
    <row r="35" spans="2:2" x14ac:dyDescent="0.3">
      <c r="B35" s="335"/>
    </row>
    <row r="36" spans="2:2" x14ac:dyDescent="0.3">
      <c r="B36" s="335"/>
    </row>
    <row r="37" spans="2:2" x14ac:dyDescent="0.3">
      <c r="B37" s="335"/>
    </row>
    <row r="38" spans="2:2" x14ac:dyDescent="0.3">
      <c r="B38" s="335"/>
    </row>
    <row r="39" spans="2:2" x14ac:dyDescent="0.3">
      <c r="B39" s="335"/>
    </row>
    <row r="40" spans="2:2" x14ac:dyDescent="0.3">
      <c r="B40" s="335"/>
    </row>
    <row r="41" spans="2:2" x14ac:dyDescent="0.3">
      <c r="B41" s="335"/>
    </row>
    <row r="42" spans="2:2" x14ac:dyDescent="0.3">
      <c r="B42" s="335"/>
    </row>
    <row r="43" spans="2:2" x14ac:dyDescent="0.3">
      <c r="B43" s="335"/>
    </row>
    <row r="44" spans="2:2" x14ac:dyDescent="0.3">
      <c r="B44" s="335"/>
    </row>
    <row r="45" spans="2:2" x14ac:dyDescent="0.3">
      <c r="B45" s="335"/>
    </row>
    <row r="46" spans="2:2" x14ac:dyDescent="0.3">
      <c r="B46" s="335"/>
    </row>
    <row r="47" spans="2:2" x14ac:dyDescent="0.3">
      <c r="B47" s="335"/>
    </row>
    <row r="48" spans="2:2" x14ac:dyDescent="0.3">
      <c r="B48" s="335"/>
    </row>
    <row r="49" spans="2:2" x14ac:dyDescent="0.3">
      <c r="B49" s="335"/>
    </row>
    <row r="50" spans="2:2" x14ac:dyDescent="0.3">
      <c r="B50" s="335"/>
    </row>
    <row r="51" spans="2:2" x14ac:dyDescent="0.3">
      <c r="B51" s="335"/>
    </row>
    <row r="52" spans="2:2" x14ac:dyDescent="0.3">
      <c r="B52" s="335"/>
    </row>
    <row r="53" spans="2:2" x14ac:dyDescent="0.3">
      <c r="B53" s="335"/>
    </row>
    <row r="54" spans="2:2" x14ac:dyDescent="0.3">
      <c r="B54" s="335"/>
    </row>
    <row r="55" spans="2:2" x14ac:dyDescent="0.3">
      <c r="B55" s="335"/>
    </row>
    <row r="56" spans="2:2" x14ac:dyDescent="0.3">
      <c r="B56" s="335"/>
    </row>
    <row r="57" spans="2:2" x14ac:dyDescent="0.3">
      <c r="B57" s="335"/>
    </row>
    <row r="58" spans="2:2" x14ac:dyDescent="0.3">
      <c r="B58" s="335"/>
    </row>
    <row r="59" spans="2:2" x14ac:dyDescent="0.3">
      <c r="B59" s="335"/>
    </row>
    <row r="60" spans="2:2" x14ac:dyDescent="0.3">
      <c r="B60" s="335"/>
    </row>
    <row r="61" spans="2:2" x14ac:dyDescent="0.3">
      <c r="B61" s="335"/>
    </row>
    <row r="62" spans="2:2" x14ac:dyDescent="0.3">
      <c r="B62" s="335"/>
    </row>
    <row r="63" spans="2:2" x14ac:dyDescent="0.3">
      <c r="B63" s="335"/>
    </row>
    <row r="64" spans="2:2" x14ac:dyDescent="0.3">
      <c r="B64" s="335"/>
    </row>
    <row r="65" spans="2:2" x14ac:dyDescent="0.3">
      <c r="B65" s="335"/>
    </row>
    <row r="66" spans="2:2" x14ac:dyDescent="0.3">
      <c r="B66" s="335"/>
    </row>
    <row r="67" spans="2:2" x14ac:dyDescent="0.3">
      <c r="B67" s="335"/>
    </row>
    <row r="68" spans="2:2" x14ac:dyDescent="0.3">
      <c r="B68" s="335"/>
    </row>
    <row r="69" spans="2:2" x14ac:dyDescent="0.3">
      <c r="B69" s="335"/>
    </row>
    <row r="70" spans="2:2" x14ac:dyDescent="0.3">
      <c r="B70" s="335"/>
    </row>
    <row r="71" spans="2:2" x14ac:dyDescent="0.3">
      <c r="B71" s="335"/>
    </row>
    <row r="72" spans="2:2" x14ac:dyDescent="0.3">
      <c r="B72" s="335"/>
    </row>
    <row r="73" spans="2:2" x14ac:dyDescent="0.3">
      <c r="B73" s="335"/>
    </row>
    <row r="74" spans="2:2" x14ac:dyDescent="0.3">
      <c r="B74" s="335"/>
    </row>
    <row r="75" spans="2:2" x14ac:dyDescent="0.3">
      <c r="B75" s="335"/>
    </row>
    <row r="76" spans="2:2" x14ac:dyDescent="0.3">
      <c r="B76" s="335"/>
    </row>
    <row r="77" spans="2:2" x14ac:dyDescent="0.3">
      <c r="B77" s="335"/>
    </row>
    <row r="78" spans="2:2" x14ac:dyDescent="0.3">
      <c r="B78" s="335"/>
    </row>
    <row r="79" spans="2:2" x14ac:dyDescent="0.3">
      <c r="B79" s="335"/>
    </row>
    <row r="80" spans="2:2" x14ac:dyDescent="0.3">
      <c r="B80" s="335"/>
    </row>
    <row r="81" spans="2:2" x14ac:dyDescent="0.3">
      <c r="B81" s="335"/>
    </row>
    <row r="82" spans="2:2" x14ac:dyDescent="0.3">
      <c r="B82" s="335"/>
    </row>
    <row r="83" spans="2:2" x14ac:dyDescent="0.3">
      <c r="B83" s="335"/>
    </row>
    <row r="84" spans="2:2" x14ac:dyDescent="0.3">
      <c r="B84" s="335"/>
    </row>
    <row r="85" spans="2:2" x14ac:dyDescent="0.3">
      <c r="B85" s="335"/>
    </row>
    <row r="86" spans="2:2" x14ac:dyDescent="0.3">
      <c r="B86" s="335"/>
    </row>
    <row r="87" spans="2:2" x14ac:dyDescent="0.3">
      <c r="B87" s="335"/>
    </row>
    <row r="88" spans="2:2" x14ac:dyDescent="0.3">
      <c r="B88" s="335"/>
    </row>
    <row r="89" spans="2:2" x14ac:dyDescent="0.3">
      <c r="B89" s="335"/>
    </row>
    <row r="90" spans="2:2" x14ac:dyDescent="0.3">
      <c r="B90" s="335"/>
    </row>
    <row r="91" spans="2:2" x14ac:dyDescent="0.3">
      <c r="B91" s="335"/>
    </row>
    <row r="92" spans="2:2" x14ac:dyDescent="0.3">
      <c r="B92" s="335"/>
    </row>
    <row r="93" spans="2:2" x14ac:dyDescent="0.3">
      <c r="B93" s="335"/>
    </row>
    <row r="94" spans="2:2" x14ac:dyDescent="0.3">
      <c r="B94" s="335"/>
    </row>
    <row r="95" spans="2:2" x14ac:dyDescent="0.3">
      <c r="B95" s="335"/>
    </row>
    <row r="96" spans="2:2" x14ac:dyDescent="0.3">
      <c r="B96" s="335"/>
    </row>
    <row r="97" spans="2:2" x14ac:dyDescent="0.3">
      <c r="B97" s="335"/>
    </row>
    <row r="98" spans="2:2" x14ac:dyDescent="0.3">
      <c r="B98" s="335"/>
    </row>
    <row r="99" spans="2:2" x14ac:dyDescent="0.3">
      <c r="B99" s="335"/>
    </row>
    <row r="100" spans="2:2" x14ac:dyDescent="0.3">
      <c r="B100" s="335"/>
    </row>
    <row r="101" spans="2:2" x14ac:dyDescent="0.3">
      <c r="B101" s="335"/>
    </row>
    <row r="102" spans="2:2" x14ac:dyDescent="0.3">
      <c r="B102" s="335"/>
    </row>
    <row r="103" spans="2:2" x14ac:dyDescent="0.3">
      <c r="B103" s="335"/>
    </row>
    <row r="104" spans="2:2" x14ac:dyDescent="0.3">
      <c r="B104" s="335"/>
    </row>
    <row r="105" spans="2:2" x14ac:dyDescent="0.3">
      <c r="B105" s="335"/>
    </row>
    <row r="106" spans="2:2" x14ac:dyDescent="0.3">
      <c r="B106" s="335"/>
    </row>
    <row r="107" spans="2:2" x14ac:dyDescent="0.3">
      <c r="B107" s="335"/>
    </row>
    <row r="108" spans="2:2" x14ac:dyDescent="0.3">
      <c r="B108" s="335"/>
    </row>
    <row r="109" spans="2:2" x14ac:dyDescent="0.3">
      <c r="B109" s="335"/>
    </row>
    <row r="110" spans="2:2" x14ac:dyDescent="0.3">
      <c r="B110" s="335"/>
    </row>
    <row r="111" spans="2:2" x14ac:dyDescent="0.3">
      <c r="B111" s="333"/>
    </row>
    <row r="112" spans="2:2" x14ac:dyDescent="0.3">
      <c r="B112" s="333"/>
    </row>
    <row r="113" spans="2:2" x14ac:dyDescent="0.3">
      <c r="B113" s="333"/>
    </row>
    <row r="114" spans="2:2" x14ac:dyDescent="0.3">
      <c r="B114" s="333"/>
    </row>
    <row r="115" spans="2:2" x14ac:dyDescent="0.3">
      <c r="B115" s="333"/>
    </row>
    <row r="116" spans="2:2" x14ac:dyDescent="0.3">
      <c r="B116" s="333"/>
    </row>
    <row r="117" spans="2:2" x14ac:dyDescent="0.3">
      <c r="B117" s="333"/>
    </row>
    <row r="118" spans="2:2" x14ac:dyDescent="0.3">
      <c r="B118" s="333"/>
    </row>
    <row r="119" spans="2:2" x14ac:dyDescent="0.3">
      <c r="B119" s="333"/>
    </row>
    <row r="120" spans="2:2" x14ac:dyDescent="0.3">
      <c r="B120" s="333"/>
    </row>
    <row r="121" spans="2:2" x14ac:dyDescent="0.3">
      <c r="B121" s="333"/>
    </row>
    <row r="122" spans="2:2" x14ac:dyDescent="0.3">
      <c r="B122" s="333"/>
    </row>
    <row r="123" spans="2:2" x14ac:dyDescent="0.3">
      <c r="B123" s="333"/>
    </row>
    <row r="124" spans="2:2" x14ac:dyDescent="0.3">
      <c r="B124" s="3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34DC-04C3-4F35-905E-242BFBED299D}">
  <sheetPr>
    <tabColor theme="9"/>
  </sheetPr>
  <dimension ref="C2:AC87"/>
  <sheetViews>
    <sheetView showGridLines="0" topLeftCell="A6" zoomScale="85" zoomScaleNormal="85" workbookViewId="0">
      <selection activeCell="D25" sqref="D25"/>
    </sheetView>
  </sheetViews>
  <sheetFormatPr defaultRowHeight="14.4" x14ac:dyDescent="0.3"/>
  <cols>
    <col min="3" max="3" width="40" customWidth="1"/>
    <col min="4" max="19" width="15.5546875" customWidth="1"/>
    <col min="20" max="20" width="15.88671875" customWidth="1"/>
    <col min="21" max="24" width="12.88671875" customWidth="1"/>
  </cols>
  <sheetData>
    <row r="2" spans="3:11" x14ac:dyDescent="0.3">
      <c r="G2" s="495" t="s">
        <v>238</v>
      </c>
      <c r="H2" s="496"/>
      <c r="I2" s="496"/>
      <c r="J2" s="496"/>
      <c r="K2" s="496"/>
    </row>
    <row r="3" spans="3:11" x14ac:dyDescent="0.3">
      <c r="G3" s="496"/>
      <c r="H3" s="496"/>
      <c r="I3" s="496"/>
      <c r="J3" s="496"/>
      <c r="K3" s="496"/>
    </row>
    <row r="4" spans="3:11" ht="18" x14ac:dyDescent="0.35">
      <c r="C4" s="36" t="s">
        <v>213</v>
      </c>
      <c r="G4" s="496"/>
      <c r="H4" s="496"/>
      <c r="I4" s="496"/>
      <c r="J4" s="496"/>
      <c r="K4" s="496"/>
    </row>
    <row r="5" spans="3:11" x14ac:dyDescent="0.3">
      <c r="C5" t="s">
        <v>214</v>
      </c>
    </row>
    <row r="7" spans="3:11" ht="18" x14ac:dyDescent="0.35">
      <c r="C7" s="192" t="s">
        <v>200</v>
      </c>
      <c r="D7" s="499" t="s">
        <v>23</v>
      </c>
      <c r="E7" s="500"/>
      <c r="F7" s="192" t="s">
        <v>143</v>
      </c>
      <c r="H7" s="491" t="s">
        <v>154</v>
      </c>
      <c r="I7" s="492"/>
      <c r="J7" s="493"/>
      <c r="K7" s="502" t="s">
        <v>311</v>
      </c>
    </row>
    <row r="8" spans="3:11" x14ac:dyDescent="0.3">
      <c r="H8" s="256" t="s">
        <v>151</v>
      </c>
      <c r="I8" s="257" t="s">
        <v>152</v>
      </c>
      <c r="J8" s="257" t="s">
        <v>153</v>
      </c>
      <c r="K8" s="503"/>
    </row>
    <row r="9" spans="3:11" ht="39" customHeight="1" x14ac:dyDescent="0.3">
      <c r="C9" s="247" t="s">
        <v>142</v>
      </c>
      <c r="D9" s="498" t="s">
        <v>312</v>
      </c>
      <c r="E9" s="498"/>
      <c r="F9" s="250">
        <v>0.75</v>
      </c>
      <c r="H9" s="273">
        <v>35</v>
      </c>
      <c r="I9" s="273">
        <f>29+8</f>
        <v>37</v>
      </c>
      <c r="J9" s="273">
        <f>33+8</f>
        <v>41</v>
      </c>
      <c r="K9" s="273">
        <v>2</v>
      </c>
    </row>
    <row r="10" spans="3:11" x14ac:dyDescent="0.3">
      <c r="F10" s="231"/>
      <c r="J10" s="249" t="s">
        <v>155</v>
      </c>
    </row>
    <row r="11" spans="3:11" ht="33" customHeight="1" x14ac:dyDescent="0.3">
      <c r="C11" s="247" t="s">
        <v>13</v>
      </c>
      <c r="D11" s="498" t="s">
        <v>315</v>
      </c>
      <c r="E11" s="498"/>
      <c r="F11" s="248">
        <f>52*5</f>
        <v>260</v>
      </c>
    </row>
    <row r="12" spans="3:11" x14ac:dyDescent="0.3">
      <c r="F12" s="231"/>
    </row>
    <row r="13" spans="3:11" ht="15.6" x14ac:dyDescent="0.3">
      <c r="C13" s="193" t="s">
        <v>12</v>
      </c>
      <c r="D13" s="497" t="s">
        <v>313</v>
      </c>
      <c r="E13" s="497"/>
      <c r="F13" s="250">
        <v>0.04</v>
      </c>
    </row>
    <row r="14" spans="3:11" x14ac:dyDescent="0.3">
      <c r="F14" s="231"/>
    </row>
    <row r="15" spans="3:11" ht="33" customHeight="1" x14ac:dyDescent="0.3">
      <c r="C15" s="193" t="s">
        <v>186</v>
      </c>
      <c r="D15" s="498" t="s">
        <v>314</v>
      </c>
      <c r="E15" s="498"/>
      <c r="F15" s="251">
        <v>10</v>
      </c>
      <c r="G15" s="274" t="s">
        <v>208</v>
      </c>
    </row>
    <row r="17" spans="3:29" x14ac:dyDescent="0.3">
      <c r="C17" s="501" t="s">
        <v>351</v>
      </c>
      <c r="D17" s="501"/>
      <c r="E17" s="501"/>
      <c r="F17" s="501"/>
      <c r="G17" s="501"/>
      <c r="H17" s="501"/>
      <c r="I17" s="501"/>
      <c r="J17" s="501"/>
      <c r="K17" s="501"/>
    </row>
    <row r="18" spans="3:29" x14ac:dyDescent="0.3">
      <c r="C18" s="501"/>
      <c r="D18" s="501"/>
      <c r="E18" s="501"/>
      <c r="F18" s="501"/>
      <c r="G18" s="501"/>
      <c r="H18" s="501"/>
      <c r="I18" s="501"/>
      <c r="J18" s="501"/>
      <c r="K18" s="501"/>
    </row>
    <row r="19" spans="3:29" x14ac:dyDescent="0.3">
      <c r="C19" s="501"/>
      <c r="D19" s="501"/>
      <c r="E19" s="501"/>
      <c r="F19" s="501"/>
      <c r="G19" s="501"/>
      <c r="H19" s="501"/>
      <c r="I19" s="501"/>
      <c r="J19" s="501"/>
      <c r="K19" s="501"/>
    </row>
    <row r="20" spans="3:29" x14ac:dyDescent="0.3">
      <c r="C20" s="501"/>
      <c r="D20" s="501"/>
      <c r="E20" s="501"/>
      <c r="F20" s="501"/>
      <c r="G20" s="501"/>
      <c r="H20" s="501"/>
      <c r="I20" s="501"/>
      <c r="J20" s="501"/>
      <c r="K20" s="501"/>
    </row>
    <row r="21" spans="3:29" x14ac:dyDescent="0.3">
      <c r="C21" s="501"/>
      <c r="D21" s="501"/>
      <c r="E21" s="501"/>
      <c r="F21" s="501"/>
      <c r="G21" s="501"/>
      <c r="H21" s="501"/>
      <c r="I21" s="501"/>
      <c r="J21" s="501"/>
      <c r="K21" s="501"/>
    </row>
    <row r="23" spans="3:29" ht="21" x14ac:dyDescent="0.4">
      <c r="C23" s="287" t="s">
        <v>215</v>
      </c>
      <c r="D23" s="336"/>
    </row>
    <row r="24" spans="3:29" ht="36.6" thickBot="1" x14ac:dyDescent="0.35">
      <c r="C24" s="258" t="s">
        <v>180</v>
      </c>
      <c r="D24" s="337" t="s">
        <v>316</v>
      </c>
      <c r="E24" s="337" t="s">
        <v>317</v>
      </c>
      <c r="F24" s="337" t="s">
        <v>318</v>
      </c>
      <c r="G24" s="337" t="s">
        <v>319</v>
      </c>
      <c r="H24" s="337" t="s">
        <v>320</v>
      </c>
      <c r="I24" s="337" t="s">
        <v>321</v>
      </c>
      <c r="J24" s="337" t="s">
        <v>322</v>
      </c>
      <c r="K24" s="337" t="s">
        <v>230</v>
      </c>
      <c r="L24" s="337" t="s">
        <v>231</v>
      </c>
      <c r="M24" s="337" t="s">
        <v>239</v>
      </c>
      <c r="N24" s="337" t="s">
        <v>240</v>
      </c>
      <c r="O24" s="337" t="s">
        <v>241</v>
      </c>
      <c r="P24" s="337" t="s">
        <v>242</v>
      </c>
      <c r="Q24" s="337" t="s">
        <v>243</v>
      </c>
      <c r="R24" s="337" t="s">
        <v>244</v>
      </c>
      <c r="S24" s="337" t="s">
        <v>245</v>
      </c>
      <c r="U24" s="119"/>
      <c r="V24" s="119"/>
      <c r="W24" s="119"/>
      <c r="X24" s="119"/>
      <c r="Y24" s="119"/>
      <c r="Z24" s="119"/>
      <c r="AA24" s="119"/>
      <c r="AB24" s="119"/>
      <c r="AC24" s="119"/>
    </row>
    <row r="25" spans="3:29" ht="20.100000000000001" customHeight="1" x14ac:dyDescent="0.3">
      <c r="C25" s="278" t="s">
        <v>188</v>
      </c>
      <c r="D25" s="268"/>
      <c r="E25" s="268"/>
      <c r="F25" s="268"/>
      <c r="G25" s="268"/>
      <c r="H25" s="268"/>
      <c r="I25" s="268"/>
      <c r="J25" s="268"/>
      <c r="K25" s="268"/>
      <c r="L25" s="269"/>
      <c r="M25" s="269"/>
      <c r="N25" s="269"/>
      <c r="O25" s="269"/>
      <c r="P25" s="269"/>
      <c r="Q25" s="269"/>
      <c r="R25" s="269"/>
      <c r="S25" s="269"/>
    </row>
    <row r="26" spans="3:29" ht="20.100000000000001" customHeight="1" thickBot="1" x14ac:dyDescent="0.35">
      <c r="C26" s="279" t="s">
        <v>189</v>
      </c>
      <c r="D26" s="270"/>
      <c r="E26" s="270"/>
      <c r="F26" s="270"/>
      <c r="G26" s="270"/>
      <c r="H26" s="270"/>
      <c r="I26" s="270"/>
      <c r="J26" s="270"/>
      <c r="K26" s="270"/>
      <c r="L26" s="271"/>
      <c r="M26" s="271"/>
      <c r="N26" s="271"/>
      <c r="O26" s="271"/>
      <c r="P26" s="271"/>
      <c r="Q26" s="271"/>
      <c r="R26" s="271"/>
      <c r="S26" s="271"/>
    </row>
    <row r="27" spans="3:29" ht="20.100000000000001" customHeight="1" x14ac:dyDescent="0.3">
      <c r="C27" s="280" t="s">
        <v>190</v>
      </c>
      <c r="D27" s="268"/>
      <c r="E27" s="268"/>
      <c r="F27" s="268"/>
      <c r="G27" s="268"/>
      <c r="H27" s="268"/>
      <c r="I27" s="268"/>
      <c r="J27" s="268"/>
      <c r="K27" s="268"/>
      <c r="L27" s="269"/>
      <c r="M27" s="269"/>
      <c r="N27" s="269"/>
      <c r="O27" s="269"/>
      <c r="P27" s="269"/>
      <c r="Q27" s="269"/>
      <c r="R27" s="269"/>
      <c r="S27" s="269"/>
    </row>
    <row r="28" spans="3:29" ht="20.100000000000001" customHeight="1" thickBot="1" x14ac:dyDescent="0.35">
      <c r="C28" s="281" t="s">
        <v>191</v>
      </c>
      <c r="D28" s="270"/>
      <c r="E28" s="270"/>
      <c r="F28" s="270"/>
      <c r="G28" s="270"/>
      <c r="H28" s="270"/>
      <c r="I28" s="270"/>
      <c r="J28" s="270"/>
      <c r="K28" s="270"/>
      <c r="L28" s="271"/>
      <c r="M28" s="271"/>
      <c r="N28" s="271"/>
      <c r="O28" s="271"/>
      <c r="P28" s="271"/>
      <c r="Q28" s="271"/>
      <c r="R28" s="271"/>
      <c r="S28" s="271"/>
    </row>
    <row r="29" spans="3:29" ht="20.100000000000001" customHeight="1" x14ac:dyDescent="0.3">
      <c r="C29" s="280" t="s">
        <v>192</v>
      </c>
      <c r="D29" s="268"/>
      <c r="E29" s="268"/>
      <c r="F29" s="268"/>
      <c r="G29" s="268"/>
      <c r="H29" s="268"/>
      <c r="I29" s="268"/>
      <c r="J29" s="268"/>
      <c r="K29" s="268"/>
      <c r="L29" s="269"/>
      <c r="M29" s="269"/>
      <c r="N29" s="269"/>
      <c r="O29" s="269"/>
      <c r="P29" s="269"/>
      <c r="Q29" s="269"/>
      <c r="R29" s="269"/>
      <c r="S29" s="269"/>
    </row>
    <row r="30" spans="3:29" ht="20.100000000000001" customHeight="1" thickBot="1" x14ac:dyDescent="0.35">
      <c r="C30" s="281" t="s">
        <v>193</v>
      </c>
      <c r="D30" s="270"/>
      <c r="E30" s="270"/>
      <c r="F30" s="270"/>
      <c r="G30" s="270"/>
      <c r="H30" s="270"/>
      <c r="I30" s="270"/>
      <c r="J30" s="270"/>
      <c r="K30" s="270"/>
      <c r="L30" s="271"/>
      <c r="M30" s="271"/>
      <c r="N30" s="271"/>
      <c r="O30" s="271"/>
      <c r="P30" s="271"/>
      <c r="Q30" s="271"/>
      <c r="R30" s="271"/>
      <c r="S30" s="271"/>
    </row>
    <row r="31" spans="3:29" ht="20.100000000000001" customHeight="1" x14ac:dyDescent="0.3">
      <c r="C31" s="282" t="s">
        <v>194</v>
      </c>
      <c r="D31" s="272"/>
      <c r="E31" s="272"/>
      <c r="F31" s="272"/>
      <c r="G31" s="272"/>
      <c r="H31" s="272"/>
      <c r="I31" s="272"/>
      <c r="J31" s="272"/>
      <c r="K31" s="272"/>
      <c r="L31" s="272"/>
      <c r="M31" s="272"/>
      <c r="N31" s="272"/>
      <c r="O31" s="272"/>
      <c r="P31" s="272"/>
      <c r="Q31" s="272"/>
      <c r="R31" s="272"/>
      <c r="S31" s="272"/>
    </row>
    <row r="32" spans="3:29" ht="20.100000000000001" customHeight="1" x14ac:dyDescent="0.3">
      <c r="C32" s="264" t="s">
        <v>198</v>
      </c>
      <c r="D32" s="265">
        <f t="shared" ref="D32" si="0">D25+D27+D29</f>
        <v>0</v>
      </c>
      <c r="E32" s="265">
        <f t="shared" ref="E32:S32" si="1">E25+E27+E29</f>
        <v>0</v>
      </c>
      <c r="F32" s="265">
        <f t="shared" si="1"/>
        <v>0</v>
      </c>
      <c r="G32" s="265">
        <f t="shared" si="1"/>
        <v>0</v>
      </c>
      <c r="H32" s="265">
        <f t="shared" si="1"/>
        <v>0</v>
      </c>
      <c r="I32" s="265">
        <f t="shared" si="1"/>
        <v>0</v>
      </c>
      <c r="J32" s="265">
        <f t="shared" si="1"/>
        <v>0</v>
      </c>
      <c r="K32" s="265">
        <f t="shared" si="1"/>
        <v>0</v>
      </c>
      <c r="L32" s="265">
        <f t="shared" ref="L32:R32" si="2">L25+L27+L29</f>
        <v>0</v>
      </c>
      <c r="M32" s="265">
        <f t="shared" si="2"/>
        <v>0</v>
      </c>
      <c r="N32" s="265">
        <f t="shared" si="2"/>
        <v>0</v>
      </c>
      <c r="O32" s="265">
        <f t="shared" si="2"/>
        <v>0</v>
      </c>
      <c r="P32" s="265">
        <f t="shared" si="2"/>
        <v>0</v>
      </c>
      <c r="Q32" s="265">
        <f t="shared" si="2"/>
        <v>0</v>
      </c>
      <c r="R32" s="265">
        <f t="shared" si="2"/>
        <v>0</v>
      </c>
      <c r="S32" s="265">
        <f t="shared" si="1"/>
        <v>0</v>
      </c>
      <c r="U32" s="195"/>
    </row>
    <row r="33" spans="3:21" ht="20.100000000000001" customHeight="1" x14ac:dyDescent="0.3">
      <c r="C33" s="264" t="s">
        <v>184</v>
      </c>
      <c r="D33" s="265">
        <f t="shared" ref="D33" si="3">D26+D28+D30</f>
        <v>0</v>
      </c>
      <c r="E33" s="265">
        <f t="shared" ref="E33:S33" si="4">E26+E28+E30</f>
        <v>0</v>
      </c>
      <c r="F33" s="265">
        <f t="shared" si="4"/>
        <v>0</v>
      </c>
      <c r="G33" s="265">
        <f t="shared" si="4"/>
        <v>0</v>
      </c>
      <c r="H33" s="265">
        <f t="shared" si="4"/>
        <v>0</v>
      </c>
      <c r="I33" s="265">
        <f t="shared" si="4"/>
        <v>0</v>
      </c>
      <c r="J33" s="265">
        <f t="shared" si="4"/>
        <v>0</v>
      </c>
      <c r="K33" s="265">
        <f t="shared" si="4"/>
        <v>0</v>
      </c>
      <c r="L33" s="265">
        <f t="shared" ref="L33:R33" si="5">L26+L28+L30</f>
        <v>0</v>
      </c>
      <c r="M33" s="265">
        <f t="shared" si="5"/>
        <v>0</v>
      </c>
      <c r="N33" s="265">
        <f t="shared" si="5"/>
        <v>0</v>
      </c>
      <c r="O33" s="265">
        <f t="shared" si="5"/>
        <v>0</v>
      </c>
      <c r="P33" s="265">
        <f t="shared" si="5"/>
        <v>0</v>
      </c>
      <c r="Q33" s="265">
        <f t="shared" si="5"/>
        <v>0</v>
      </c>
      <c r="R33" s="265">
        <f t="shared" si="5"/>
        <v>0</v>
      </c>
      <c r="S33" s="265">
        <f t="shared" si="4"/>
        <v>0</v>
      </c>
      <c r="U33" s="195"/>
    </row>
    <row r="34" spans="3:21" ht="20.100000000000001" customHeight="1" x14ac:dyDescent="0.3">
      <c r="C34" s="264" t="s">
        <v>181</v>
      </c>
      <c r="D34" s="266" t="str">
        <f t="shared" ref="D34:S34" si="6">IF(D$33=0,"",D33*$F$11)</f>
        <v/>
      </c>
      <c r="E34" s="266" t="str">
        <f t="shared" si="6"/>
        <v/>
      </c>
      <c r="F34" s="266" t="str">
        <f t="shared" si="6"/>
        <v/>
      </c>
      <c r="G34" s="266" t="str">
        <f t="shared" si="6"/>
        <v/>
      </c>
      <c r="H34" s="266" t="str">
        <f t="shared" si="6"/>
        <v/>
      </c>
      <c r="I34" s="266" t="str">
        <f t="shared" si="6"/>
        <v/>
      </c>
      <c r="J34" s="266" t="str">
        <f t="shared" si="6"/>
        <v/>
      </c>
      <c r="K34" s="266" t="str">
        <f t="shared" si="6"/>
        <v/>
      </c>
      <c r="L34" s="266" t="str">
        <f t="shared" si="6"/>
        <v/>
      </c>
      <c r="M34" s="266" t="str">
        <f t="shared" si="6"/>
        <v/>
      </c>
      <c r="N34" s="266" t="str">
        <f t="shared" si="6"/>
        <v/>
      </c>
      <c r="O34" s="266" t="str">
        <f t="shared" si="6"/>
        <v/>
      </c>
      <c r="P34" s="266" t="str">
        <f t="shared" si="6"/>
        <v/>
      </c>
      <c r="Q34" s="266" t="str">
        <f t="shared" si="6"/>
        <v/>
      </c>
      <c r="R34" s="266" t="str">
        <f t="shared" si="6"/>
        <v/>
      </c>
      <c r="S34" s="266" t="str">
        <f t="shared" si="6"/>
        <v/>
      </c>
      <c r="U34" s="195"/>
    </row>
    <row r="35" spans="3:21" ht="20.100000000000001" customHeight="1" x14ac:dyDescent="0.3">
      <c r="C35" s="267" t="s">
        <v>185</v>
      </c>
      <c r="D35" s="266" t="str">
        <f t="shared" ref="D35:S35" si="7">IF(D$33=0,"",D26*($H$9+D28*$I$9+D30*$J$9+$K$9))</f>
        <v/>
      </c>
      <c r="E35" s="266" t="str">
        <f t="shared" si="7"/>
        <v/>
      </c>
      <c r="F35" s="266" t="str">
        <f t="shared" si="7"/>
        <v/>
      </c>
      <c r="G35" s="266" t="str">
        <f t="shared" si="7"/>
        <v/>
      </c>
      <c r="H35" s="266" t="str">
        <f t="shared" si="7"/>
        <v/>
      </c>
      <c r="I35" s="266" t="str">
        <f t="shared" si="7"/>
        <v/>
      </c>
      <c r="J35" s="266" t="str">
        <f t="shared" si="7"/>
        <v/>
      </c>
      <c r="K35" s="266" t="str">
        <f t="shared" si="7"/>
        <v/>
      </c>
      <c r="L35" s="266" t="str">
        <f t="shared" si="7"/>
        <v/>
      </c>
      <c r="M35" s="266" t="str">
        <f t="shared" si="7"/>
        <v/>
      </c>
      <c r="N35" s="266" t="str">
        <f t="shared" si="7"/>
        <v/>
      </c>
      <c r="O35" s="266" t="str">
        <f t="shared" si="7"/>
        <v/>
      </c>
      <c r="P35" s="266" t="str">
        <f t="shared" si="7"/>
        <v/>
      </c>
      <c r="Q35" s="266" t="str">
        <f t="shared" si="7"/>
        <v/>
      </c>
      <c r="R35" s="266" t="str">
        <f t="shared" si="7"/>
        <v/>
      </c>
      <c r="S35" s="266" t="str">
        <f t="shared" si="7"/>
        <v/>
      </c>
    </row>
    <row r="36" spans="3:21" ht="20.100000000000001" customHeight="1" x14ac:dyDescent="0.3">
      <c r="C36" s="267" t="s">
        <v>182</v>
      </c>
      <c r="D36" s="266" t="str">
        <f t="shared" ref="D36" si="8">IF(D$33=0,"",D34*$F$13)</f>
        <v/>
      </c>
      <c r="E36" s="266" t="str">
        <f t="shared" ref="E36:S36" si="9">IF(E$33=0,"",E34*$F$13)</f>
        <v/>
      </c>
      <c r="F36" s="266" t="str">
        <f t="shared" si="9"/>
        <v/>
      </c>
      <c r="G36" s="266" t="str">
        <f t="shared" si="9"/>
        <v/>
      </c>
      <c r="H36" s="266" t="str">
        <f t="shared" si="9"/>
        <v/>
      </c>
      <c r="I36" s="266" t="str">
        <f t="shared" si="9"/>
        <v/>
      </c>
      <c r="J36" s="266" t="str">
        <f t="shared" si="9"/>
        <v/>
      </c>
      <c r="K36" s="266" t="str">
        <f t="shared" si="9"/>
        <v/>
      </c>
      <c r="L36" s="266" t="str">
        <f t="shared" ref="L36:R36" si="10">IF(L$33=0,"",L34*$F$13)</f>
        <v/>
      </c>
      <c r="M36" s="266" t="str">
        <f t="shared" si="10"/>
        <v/>
      </c>
      <c r="N36" s="266" t="str">
        <f t="shared" si="10"/>
        <v/>
      </c>
      <c r="O36" s="266" t="str">
        <f t="shared" si="10"/>
        <v/>
      </c>
      <c r="P36" s="266" t="str">
        <f t="shared" si="10"/>
        <v/>
      </c>
      <c r="Q36" s="266" t="str">
        <f t="shared" si="10"/>
        <v/>
      </c>
      <c r="R36" s="266" t="str">
        <f t="shared" si="10"/>
        <v/>
      </c>
      <c r="S36" s="266" t="str">
        <f t="shared" si="9"/>
        <v/>
      </c>
    </row>
    <row r="37" spans="3:21" ht="20.100000000000001" customHeight="1" x14ac:dyDescent="0.3">
      <c r="C37" s="347" t="s">
        <v>207</v>
      </c>
      <c r="D37" s="348" t="str">
        <f t="shared" ref="D37:S37" si="11">IF(D$33=0,"",$F$15)</f>
        <v/>
      </c>
      <c r="E37" s="348" t="str">
        <f t="shared" si="11"/>
        <v/>
      </c>
      <c r="F37" s="348" t="str">
        <f t="shared" si="11"/>
        <v/>
      </c>
      <c r="G37" s="348" t="str">
        <f t="shared" si="11"/>
        <v/>
      </c>
      <c r="H37" s="348" t="str">
        <f>IF(H$33=0,"",$F$15)</f>
        <v/>
      </c>
      <c r="I37" s="348" t="str">
        <f>IF(I$33=0,"",$F$15)</f>
        <v/>
      </c>
      <c r="J37" s="348" t="str">
        <f>IF(J$33=0,"",$F$15)</f>
        <v/>
      </c>
      <c r="K37" s="348" t="str">
        <f t="shared" si="11"/>
        <v/>
      </c>
      <c r="L37" s="348" t="str">
        <f t="shared" si="11"/>
        <v/>
      </c>
      <c r="M37" s="348" t="str">
        <f t="shared" si="11"/>
        <v/>
      </c>
      <c r="N37" s="348" t="str">
        <f t="shared" si="11"/>
        <v/>
      </c>
      <c r="O37" s="348" t="str">
        <f t="shared" si="11"/>
        <v/>
      </c>
      <c r="P37" s="348" t="str">
        <f t="shared" si="11"/>
        <v/>
      </c>
      <c r="Q37" s="348" t="str">
        <f t="shared" si="11"/>
        <v/>
      </c>
      <c r="R37" s="348" t="str">
        <f t="shared" si="11"/>
        <v/>
      </c>
      <c r="S37" s="348" t="str">
        <f t="shared" si="11"/>
        <v/>
      </c>
    </row>
    <row r="38" spans="3:21" ht="20.100000000000001" customHeight="1" x14ac:dyDescent="0.3">
      <c r="C38" s="267" t="s">
        <v>211</v>
      </c>
      <c r="D38" s="253" t="str">
        <f t="shared" ref="D38" si="12">IF(D$33=0,"",D37*D32+D31*D32)</f>
        <v/>
      </c>
      <c r="E38" s="253" t="str">
        <f t="shared" ref="E38:S38" si="13">IF(E$33=0,"",E37*E32+E31*E32)</f>
        <v/>
      </c>
      <c r="F38" s="253" t="str">
        <f t="shared" si="13"/>
        <v/>
      </c>
      <c r="G38" s="253" t="str">
        <f t="shared" si="13"/>
        <v/>
      </c>
      <c r="H38" s="253" t="str">
        <f t="shared" si="13"/>
        <v/>
      </c>
      <c r="I38" s="253" t="str">
        <f t="shared" si="13"/>
        <v/>
      </c>
      <c r="J38" s="253" t="str">
        <f t="shared" si="13"/>
        <v/>
      </c>
      <c r="K38" s="253" t="str">
        <f t="shared" si="13"/>
        <v/>
      </c>
      <c r="L38" s="253" t="str">
        <f t="shared" ref="L38:R38" si="14">IF(L$33=0,"",L37*L32+L31*L32)</f>
        <v/>
      </c>
      <c r="M38" s="253" t="str">
        <f t="shared" si="14"/>
        <v/>
      </c>
      <c r="N38" s="253" t="str">
        <f t="shared" si="14"/>
        <v/>
      </c>
      <c r="O38" s="253" t="str">
        <f t="shared" si="14"/>
        <v/>
      </c>
      <c r="P38" s="253" t="str">
        <f t="shared" si="14"/>
        <v/>
      </c>
      <c r="Q38" s="253" t="str">
        <f t="shared" si="14"/>
        <v/>
      </c>
      <c r="R38" s="253" t="str">
        <f t="shared" si="14"/>
        <v/>
      </c>
      <c r="S38" s="253" t="str">
        <f t="shared" si="13"/>
        <v/>
      </c>
    </row>
    <row r="39" spans="3:21" ht="20.100000000000001" customHeight="1" x14ac:dyDescent="0.3">
      <c r="C39" s="264" t="s">
        <v>187</v>
      </c>
      <c r="D39" s="253" t="str">
        <f t="shared" ref="D39" si="15">IF(D$33=0,"",D34-D35-D36-D38)</f>
        <v/>
      </c>
      <c r="E39" s="253" t="str">
        <f t="shared" ref="E39:S39" si="16">IF(E$33=0,"",E34-E35-E36-E38)</f>
        <v/>
      </c>
      <c r="F39" s="253" t="str">
        <f t="shared" si="16"/>
        <v/>
      </c>
      <c r="G39" s="253" t="str">
        <f t="shared" si="16"/>
        <v/>
      </c>
      <c r="H39" s="253" t="str">
        <f t="shared" si="16"/>
        <v/>
      </c>
      <c r="I39" s="253" t="str">
        <f t="shared" si="16"/>
        <v/>
      </c>
      <c r="J39" s="253" t="str">
        <f t="shared" si="16"/>
        <v/>
      </c>
      <c r="K39" s="253" t="str">
        <f t="shared" si="16"/>
        <v/>
      </c>
      <c r="L39" s="253" t="str">
        <f t="shared" si="16"/>
        <v/>
      </c>
      <c r="M39" s="253" t="str">
        <f t="shared" si="16"/>
        <v/>
      </c>
      <c r="N39" s="253" t="str">
        <f t="shared" si="16"/>
        <v/>
      </c>
      <c r="O39" s="253" t="str">
        <f t="shared" si="16"/>
        <v/>
      </c>
      <c r="P39" s="253" t="str">
        <f t="shared" si="16"/>
        <v/>
      </c>
      <c r="Q39" s="253" t="str">
        <f t="shared" si="16"/>
        <v/>
      </c>
      <c r="R39" s="253" t="str">
        <f t="shared" si="16"/>
        <v/>
      </c>
      <c r="S39" s="253" t="str">
        <f t="shared" si="16"/>
        <v/>
      </c>
      <c r="U39" s="195"/>
    </row>
    <row r="40" spans="3:21" ht="20.100000000000001" customHeight="1" x14ac:dyDescent="0.3">
      <c r="C40" s="283" t="s">
        <v>183</v>
      </c>
      <c r="D40" s="254">
        <f t="shared" ref="D40" si="17">IF(D$33=0,0,D39/D33)</f>
        <v>0</v>
      </c>
      <c r="E40" s="254">
        <f t="shared" ref="E40:S40" si="18">IF(E$33=0,0,E39/E33)</f>
        <v>0</v>
      </c>
      <c r="F40" s="254">
        <f t="shared" si="18"/>
        <v>0</v>
      </c>
      <c r="G40" s="254">
        <f t="shared" si="18"/>
        <v>0</v>
      </c>
      <c r="H40" s="254">
        <f t="shared" si="18"/>
        <v>0</v>
      </c>
      <c r="I40" s="254">
        <f t="shared" si="18"/>
        <v>0</v>
      </c>
      <c r="J40" s="254">
        <f t="shared" si="18"/>
        <v>0</v>
      </c>
      <c r="K40" s="254">
        <f t="shared" si="18"/>
        <v>0</v>
      </c>
      <c r="L40" s="254">
        <f t="shared" ref="L40:R40" si="19">IF(L$33=0,0,L39/L33)</f>
        <v>0</v>
      </c>
      <c r="M40" s="254">
        <f t="shared" si="19"/>
        <v>0</v>
      </c>
      <c r="N40" s="254">
        <f t="shared" si="19"/>
        <v>0</v>
      </c>
      <c r="O40" s="254">
        <f t="shared" si="19"/>
        <v>0</v>
      </c>
      <c r="P40" s="254">
        <f t="shared" si="19"/>
        <v>0</v>
      </c>
      <c r="Q40" s="254">
        <f t="shared" si="19"/>
        <v>0</v>
      </c>
      <c r="R40" s="254">
        <f t="shared" si="19"/>
        <v>0</v>
      </c>
      <c r="S40" s="254">
        <f t="shared" si="18"/>
        <v>0</v>
      </c>
    </row>
    <row r="41" spans="3:21" ht="20.100000000000001" customHeight="1" x14ac:dyDescent="0.3">
      <c r="C41" s="128"/>
      <c r="D41" s="1"/>
      <c r="E41" s="1"/>
      <c r="F41" s="1"/>
      <c r="G41" s="1"/>
      <c r="H41" s="1"/>
      <c r="I41" s="1"/>
      <c r="J41" s="1"/>
      <c r="K41" s="1"/>
      <c r="L41" s="1"/>
      <c r="M41" s="1"/>
      <c r="N41" s="1"/>
      <c r="O41" s="1"/>
      <c r="P41" s="1"/>
      <c r="Q41" s="1"/>
      <c r="R41" s="1"/>
      <c r="S41" s="1"/>
    </row>
    <row r="42" spans="3:21" ht="20.100000000000001" customHeight="1" x14ac:dyDescent="0.3">
      <c r="C42" s="284" t="s">
        <v>196</v>
      </c>
      <c r="D42" s="255">
        <f t="shared" ref="D42:S42" si="20">IF(D33=0,0,D39/D34)</f>
        <v>0</v>
      </c>
      <c r="E42" s="255">
        <f t="shared" si="20"/>
        <v>0</v>
      </c>
      <c r="F42" s="255">
        <f t="shared" si="20"/>
        <v>0</v>
      </c>
      <c r="G42" s="255">
        <f t="shared" si="20"/>
        <v>0</v>
      </c>
      <c r="H42" s="255">
        <f t="shared" si="20"/>
        <v>0</v>
      </c>
      <c r="I42" s="255">
        <f t="shared" si="20"/>
        <v>0</v>
      </c>
      <c r="J42" s="255">
        <f t="shared" si="20"/>
        <v>0</v>
      </c>
      <c r="K42" s="255">
        <f t="shared" si="20"/>
        <v>0</v>
      </c>
      <c r="L42" s="255">
        <f t="shared" ref="L42:R42" si="21">IF(L33=0,0,L39/L34)</f>
        <v>0</v>
      </c>
      <c r="M42" s="255">
        <f t="shared" si="21"/>
        <v>0</v>
      </c>
      <c r="N42" s="255">
        <f t="shared" si="21"/>
        <v>0</v>
      </c>
      <c r="O42" s="255">
        <f t="shared" si="21"/>
        <v>0</v>
      </c>
      <c r="P42" s="255">
        <f t="shared" si="21"/>
        <v>0</v>
      </c>
      <c r="Q42" s="255">
        <f t="shared" si="21"/>
        <v>0</v>
      </c>
      <c r="R42" s="255">
        <f t="shared" si="21"/>
        <v>0</v>
      </c>
      <c r="S42" s="255">
        <f t="shared" si="20"/>
        <v>0</v>
      </c>
    </row>
    <row r="44" spans="3:21" x14ac:dyDescent="0.3">
      <c r="C44" s="275" t="s">
        <v>210</v>
      </c>
    </row>
    <row r="45" spans="3:21" x14ac:dyDescent="0.3">
      <c r="C45" s="494" t="s">
        <v>209</v>
      </c>
      <c r="D45" s="494"/>
      <c r="E45" s="494"/>
      <c r="F45" s="494"/>
      <c r="G45" s="494"/>
    </row>
    <row r="46" spans="3:21" x14ac:dyDescent="0.3">
      <c r="C46" s="494"/>
      <c r="D46" s="494"/>
      <c r="E46" s="494"/>
      <c r="F46" s="494"/>
      <c r="G46" s="494"/>
    </row>
    <row r="47" spans="3:21" x14ac:dyDescent="0.3">
      <c r="C47" s="494"/>
      <c r="D47" s="494"/>
      <c r="E47" s="494"/>
      <c r="F47" s="494"/>
      <c r="G47" s="494"/>
    </row>
    <row r="48" spans="3:21" x14ac:dyDescent="0.3">
      <c r="C48" s="276" t="s">
        <v>131</v>
      </c>
    </row>
    <row r="49" spans="3:19" x14ac:dyDescent="0.3">
      <c r="C49" s="274" t="s">
        <v>212</v>
      </c>
    </row>
    <row r="50" spans="3:19" x14ac:dyDescent="0.3">
      <c r="C50" s="277"/>
      <c r="D50" s="277"/>
      <c r="E50" s="277"/>
      <c r="F50" s="277"/>
      <c r="G50" s="277"/>
      <c r="H50" s="277"/>
      <c r="I50" s="277"/>
      <c r="J50" s="277"/>
      <c r="K50" s="277"/>
      <c r="L50" s="277"/>
      <c r="M50" s="277"/>
      <c r="N50" s="277"/>
      <c r="O50" s="277"/>
      <c r="P50" s="277"/>
      <c r="Q50" s="277"/>
      <c r="R50" s="277"/>
      <c r="S50" s="277"/>
    </row>
    <row r="51" spans="3:19" x14ac:dyDescent="0.3">
      <c r="C51" s="277"/>
      <c r="D51" s="277"/>
      <c r="E51" s="277"/>
      <c r="F51" s="277"/>
      <c r="G51" s="277"/>
      <c r="H51" s="277"/>
      <c r="I51" s="277"/>
      <c r="J51" s="277"/>
      <c r="K51" s="277"/>
      <c r="L51" s="277"/>
      <c r="M51" s="277"/>
      <c r="N51" s="277"/>
      <c r="O51" s="277"/>
      <c r="P51" s="277"/>
      <c r="Q51" s="277"/>
      <c r="R51" s="277"/>
      <c r="S51" s="277"/>
    </row>
    <row r="52" spans="3:19" x14ac:dyDescent="0.3">
      <c r="C52" s="277"/>
      <c r="D52" s="424" t="str">
        <f>D24</f>
        <v>staff type 1</v>
      </c>
      <c r="E52" s="424" t="str">
        <f t="shared" ref="E52:S52" si="22">E24</f>
        <v>staff type 2</v>
      </c>
      <c r="F52" s="424" t="str">
        <f t="shared" si="22"/>
        <v>staff type 3</v>
      </c>
      <c r="G52" s="424" t="str">
        <f t="shared" si="22"/>
        <v>staff type 4</v>
      </c>
      <c r="H52" s="424" t="str">
        <f t="shared" si="22"/>
        <v>staff type 5</v>
      </c>
      <c r="I52" s="424" t="str">
        <f t="shared" si="22"/>
        <v>staff type 6</v>
      </c>
      <c r="J52" s="424" t="str">
        <f t="shared" si="22"/>
        <v>staff type 7</v>
      </c>
      <c r="K52" s="424" t="str">
        <f t="shared" si="22"/>
        <v>staff type 8</v>
      </c>
      <c r="L52" s="424" t="str">
        <f t="shared" si="22"/>
        <v>staff type 9</v>
      </c>
      <c r="M52" s="424" t="str">
        <f t="shared" si="22"/>
        <v>staff type 10</v>
      </c>
      <c r="N52" s="424" t="str">
        <f t="shared" si="22"/>
        <v>staff type 11</v>
      </c>
      <c r="O52" s="424" t="str">
        <f t="shared" si="22"/>
        <v>staff type 12</v>
      </c>
      <c r="P52" s="424" t="str">
        <f t="shared" si="22"/>
        <v>staff type 13</v>
      </c>
      <c r="Q52" s="424" t="str">
        <f t="shared" si="22"/>
        <v>staff type 14</v>
      </c>
      <c r="R52" s="424" t="str">
        <f t="shared" si="22"/>
        <v>staff type 15</v>
      </c>
      <c r="S52" s="424" t="str">
        <f t="shared" si="22"/>
        <v>staff type 16</v>
      </c>
    </row>
    <row r="53" spans="3:19" x14ac:dyDescent="0.3">
      <c r="C53" s="338" t="s">
        <v>184</v>
      </c>
      <c r="D53" s="339">
        <v>1</v>
      </c>
      <c r="E53" s="339">
        <v>1</v>
      </c>
      <c r="F53" s="339">
        <v>1</v>
      </c>
      <c r="G53" s="339">
        <v>1</v>
      </c>
      <c r="H53" s="339">
        <v>1</v>
      </c>
      <c r="I53" s="339">
        <v>1</v>
      </c>
      <c r="J53" s="339">
        <v>1</v>
      </c>
      <c r="K53" s="339">
        <v>1</v>
      </c>
      <c r="L53" s="339">
        <v>1</v>
      </c>
      <c r="M53" s="339">
        <v>1</v>
      </c>
      <c r="N53" s="339">
        <v>1</v>
      </c>
      <c r="O53" s="339">
        <v>1</v>
      </c>
      <c r="P53" s="339">
        <v>1</v>
      </c>
      <c r="Q53" s="339">
        <v>1</v>
      </c>
      <c r="R53" s="339">
        <v>1</v>
      </c>
      <c r="S53" s="339">
        <v>1</v>
      </c>
    </row>
    <row r="54" spans="3:19" x14ac:dyDescent="0.3">
      <c r="C54" s="338" t="s">
        <v>181</v>
      </c>
      <c r="D54" s="340">
        <f>$F$11</f>
        <v>260</v>
      </c>
      <c r="E54" s="340">
        <f t="shared" ref="E54:S54" si="23">$F$11</f>
        <v>260</v>
      </c>
      <c r="F54" s="340">
        <f t="shared" si="23"/>
        <v>260</v>
      </c>
      <c r="G54" s="340">
        <f t="shared" si="23"/>
        <v>260</v>
      </c>
      <c r="H54" s="340">
        <f t="shared" si="23"/>
        <v>260</v>
      </c>
      <c r="I54" s="340">
        <f t="shared" si="23"/>
        <v>260</v>
      </c>
      <c r="J54" s="340">
        <f t="shared" si="23"/>
        <v>260</v>
      </c>
      <c r="K54" s="340">
        <f t="shared" si="23"/>
        <v>260</v>
      </c>
      <c r="L54" s="340">
        <f t="shared" si="23"/>
        <v>260</v>
      </c>
      <c r="M54" s="340">
        <f t="shared" si="23"/>
        <v>260</v>
      </c>
      <c r="N54" s="340">
        <f t="shared" si="23"/>
        <v>260</v>
      </c>
      <c r="O54" s="340">
        <f t="shared" si="23"/>
        <v>260</v>
      </c>
      <c r="P54" s="340">
        <f t="shared" si="23"/>
        <v>260</v>
      </c>
      <c r="Q54" s="340">
        <f t="shared" si="23"/>
        <v>260</v>
      </c>
      <c r="R54" s="340">
        <f t="shared" si="23"/>
        <v>260</v>
      </c>
      <c r="S54" s="340">
        <f t="shared" si="23"/>
        <v>260</v>
      </c>
    </row>
    <row r="55" spans="3:19" x14ac:dyDescent="0.3">
      <c r="C55" s="341" t="s">
        <v>185</v>
      </c>
      <c r="D55" s="342">
        <f>AVERAGE($H$9:$J$9)+$K$9</f>
        <v>39.666666666666664</v>
      </c>
      <c r="E55" s="342">
        <f t="shared" ref="E55:S55" si="24">AVERAGE($H$9:$J$9)+$K$9</f>
        <v>39.666666666666664</v>
      </c>
      <c r="F55" s="342">
        <f t="shared" si="24"/>
        <v>39.666666666666664</v>
      </c>
      <c r="G55" s="342">
        <f t="shared" si="24"/>
        <v>39.666666666666664</v>
      </c>
      <c r="H55" s="342">
        <f t="shared" si="24"/>
        <v>39.666666666666664</v>
      </c>
      <c r="I55" s="342">
        <f t="shared" si="24"/>
        <v>39.666666666666664</v>
      </c>
      <c r="J55" s="342">
        <f t="shared" si="24"/>
        <v>39.666666666666664</v>
      </c>
      <c r="K55" s="342">
        <f t="shared" si="24"/>
        <v>39.666666666666664</v>
      </c>
      <c r="L55" s="342">
        <f t="shared" si="24"/>
        <v>39.666666666666664</v>
      </c>
      <c r="M55" s="342">
        <f t="shared" si="24"/>
        <v>39.666666666666664</v>
      </c>
      <c r="N55" s="342">
        <f t="shared" si="24"/>
        <v>39.666666666666664</v>
      </c>
      <c r="O55" s="342">
        <f t="shared" si="24"/>
        <v>39.666666666666664</v>
      </c>
      <c r="P55" s="342">
        <f t="shared" si="24"/>
        <v>39.666666666666664</v>
      </c>
      <c r="Q55" s="342">
        <f t="shared" si="24"/>
        <v>39.666666666666664</v>
      </c>
      <c r="R55" s="342">
        <f t="shared" si="24"/>
        <v>39.666666666666664</v>
      </c>
      <c r="S55" s="342">
        <f t="shared" si="24"/>
        <v>39.666666666666664</v>
      </c>
    </row>
    <row r="56" spans="3:19" x14ac:dyDescent="0.3">
      <c r="C56" s="341" t="s">
        <v>182</v>
      </c>
      <c r="D56" s="340">
        <f>D54*$F$13</f>
        <v>10.4</v>
      </c>
      <c r="E56" s="340">
        <f t="shared" ref="E56:S56" si="25">E54*$F$13</f>
        <v>10.4</v>
      </c>
      <c r="F56" s="340">
        <f t="shared" si="25"/>
        <v>10.4</v>
      </c>
      <c r="G56" s="340">
        <f t="shared" si="25"/>
        <v>10.4</v>
      </c>
      <c r="H56" s="340">
        <f t="shared" si="25"/>
        <v>10.4</v>
      </c>
      <c r="I56" s="340">
        <f t="shared" si="25"/>
        <v>10.4</v>
      </c>
      <c r="J56" s="340">
        <f t="shared" si="25"/>
        <v>10.4</v>
      </c>
      <c r="K56" s="340">
        <f t="shared" si="25"/>
        <v>10.4</v>
      </c>
      <c r="L56" s="340">
        <f t="shared" si="25"/>
        <v>10.4</v>
      </c>
      <c r="M56" s="340">
        <f t="shared" si="25"/>
        <v>10.4</v>
      </c>
      <c r="N56" s="340">
        <f t="shared" si="25"/>
        <v>10.4</v>
      </c>
      <c r="O56" s="340">
        <f t="shared" si="25"/>
        <v>10.4</v>
      </c>
      <c r="P56" s="340">
        <f t="shared" si="25"/>
        <v>10.4</v>
      </c>
      <c r="Q56" s="340">
        <f t="shared" si="25"/>
        <v>10.4</v>
      </c>
      <c r="R56" s="340">
        <f t="shared" si="25"/>
        <v>10.4</v>
      </c>
      <c r="S56" s="340">
        <f t="shared" si="25"/>
        <v>10.4</v>
      </c>
    </row>
    <row r="57" spans="3:19" x14ac:dyDescent="0.3">
      <c r="C57" s="341" t="s">
        <v>211</v>
      </c>
      <c r="D57" s="343">
        <f>$F$15+D31</f>
        <v>10</v>
      </c>
      <c r="E57" s="343">
        <f t="shared" ref="E57:S57" si="26">$F$15+E31</f>
        <v>10</v>
      </c>
      <c r="F57" s="343">
        <f t="shared" si="26"/>
        <v>10</v>
      </c>
      <c r="G57" s="343">
        <f t="shared" si="26"/>
        <v>10</v>
      </c>
      <c r="H57" s="343">
        <f t="shared" si="26"/>
        <v>10</v>
      </c>
      <c r="I57" s="343">
        <f t="shared" si="26"/>
        <v>10</v>
      </c>
      <c r="J57" s="343">
        <f t="shared" si="26"/>
        <v>10</v>
      </c>
      <c r="K57" s="343">
        <f t="shared" si="26"/>
        <v>10</v>
      </c>
      <c r="L57" s="343">
        <f t="shared" si="26"/>
        <v>10</v>
      </c>
      <c r="M57" s="343">
        <f t="shared" si="26"/>
        <v>10</v>
      </c>
      <c r="N57" s="343">
        <f t="shared" si="26"/>
        <v>10</v>
      </c>
      <c r="O57" s="343">
        <f t="shared" si="26"/>
        <v>10</v>
      </c>
      <c r="P57" s="343">
        <f t="shared" si="26"/>
        <v>10</v>
      </c>
      <c r="Q57" s="343">
        <f t="shared" si="26"/>
        <v>10</v>
      </c>
      <c r="R57" s="343">
        <f t="shared" si="26"/>
        <v>10</v>
      </c>
      <c r="S57" s="343">
        <f t="shared" si="26"/>
        <v>10</v>
      </c>
    </row>
    <row r="58" spans="3:19" x14ac:dyDescent="0.3">
      <c r="C58" s="338" t="s">
        <v>187</v>
      </c>
      <c r="D58" s="344">
        <f t="shared" ref="D58:S58" si="27">D54-D55-D56-D57</f>
        <v>199.93333333333334</v>
      </c>
      <c r="E58" s="344">
        <f t="shared" si="27"/>
        <v>199.93333333333334</v>
      </c>
      <c r="F58" s="344">
        <f t="shared" si="27"/>
        <v>199.93333333333334</v>
      </c>
      <c r="G58" s="344">
        <f t="shared" si="27"/>
        <v>199.93333333333334</v>
      </c>
      <c r="H58" s="344">
        <f t="shared" si="27"/>
        <v>199.93333333333334</v>
      </c>
      <c r="I58" s="344">
        <f t="shared" si="27"/>
        <v>199.93333333333334</v>
      </c>
      <c r="J58" s="344">
        <f t="shared" si="27"/>
        <v>199.93333333333334</v>
      </c>
      <c r="K58" s="344">
        <f t="shared" si="27"/>
        <v>199.93333333333334</v>
      </c>
      <c r="L58" s="344">
        <f t="shared" si="27"/>
        <v>199.93333333333334</v>
      </c>
      <c r="M58" s="344">
        <f t="shared" si="27"/>
        <v>199.93333333333334</v>
      </c>
      <c r="N58" s="344">
        <f t="shared" si="27"/>
        <v>199.93333333333334</v>
      </c>
      <c r="O58" s="344">
        <f t="shared" si="27"/>
        <v>199.93333333333334</v>
      </c>
      <c r="P58" s="344">
        <f t="shared" si="27"/>
        <v>199.93333333333334</v>
      </c>
      <c r="Q58" s="344">
        <f t="shared" si="27"/>
        <v>199.93333333333334</v>
      </c>
      <c r="R58" s="344">
        <f t="shared" si="27"/>
        <v>199.93333333333334</v>
      </c>
      <c r="S58" s="344">
        <f t="shared" si="27"/>
        <v>199.93333333333334</v>
      </c>
    </row>
    <row r="59" spans="3:19" x14ac:dyDescent="0.3">
      <c r="C59" s="277"/>
      <c r="D59" s="345">
        <f t="shared" ref="D59:S59" si="28">D58/D54</f>
        <v>0.76897435897435895</v>
      </c>
      <c r="E59" s="345">
        <f t="shared" si="28"/>
        <v>0.76897435897435895</v>
      </c>
      <c r="F59" s="345">
        <f t="shared" si="28"/>
        <v>0.76897435897435895</v>
      </c>
      <c r="G59" s="345">
        <f t="shared" si="28"/>
        <v>0.76897435897435895</v>
      </c>
      <c r="H59" s="345">
        <f t="shared" si="28"/>
        <v>0.76897435897435895</v>
      </c>
      <c r="I59" s="345">
        <f t="shared" si="28"/>
        <v>0.76897435897435895</v>
      </c>
      <c r="J59" s="345">
        <f t="shared" si="28"/>
        <v>0.76897435897435895</v>
      </c>
      <c r="K59" s="345">
        <f t="shared" si="28"/>
        <v>0.76897435897435895</v>
      </c>
      <c r="L59" s="345">
        <f t="shared" si="28"/>
        <v>0.76897435897435895</v>
      </c>
      <c r="M59" s="345">
        <f t="shared" si="28"/>
        <v>0.76897435897435895</v>
      </c>
      <c r="N59" s="345">
        <f t="shared" si="28"/>
        <v>0.76897435897435895</v>
      </c>
      <c r="O59" s="345">
        <f t="shared" si="28"/>
        <v>0.76897435897435895</v>
      </c>
      <c r="P59" s="345">
        <f t="shared" si="28"/>
        <v>0.76897435897435895</v>
      </c>
      <c r="Q59" s="345">
        <f t="shared" si="28"/>
        <v>0.76897435897435895</v>
      </c>
      <c r="R59" s="345">
        <f t="shared" si="28"/>
        <v>0.76897435897435895</v>
      </c>
      <c r="S59" s="345">
        <f t="shared" si="28"/>
        <v>0.76897435897435895</v>
      </c>
    </row>
    <row r="60" spans="3:19" x14ac:dyDescent="0.3">
      <c r="C60" s="277"/>
      <c r="D60" s="277"/>
      <c r="E60" s="277"/>
      <c r="F60" s="277"/>
      <c r="G60" s="277"/>
      <c r="H60" s="277"/>
      <c r="I60" s="277"/>
      <c r="J60" s="277"/>
      <c r="K60" s="277"/>
      <c r="L60" s="277"/>
      <c r="M60" s="277"/>
      <c r="N60" s="277"/>
      <c r="O60" s="277"/>
      <c r="P60" s="277"/>
      <c r="Q60" s="277"/>
      <c r="R60" s="277"/>
      <c r="S60" s="277"/>
    </row>
    <row r="61" spans="3:19" x14ac:dyDescent="0.3">
      <c r="C61" s="277"/>
      <c r="D61" s="277"/>
      <c r="E61" s="277"/>
      <c r="F61" s="277"/>
      <c r="G61" s="277"/>
      <c r="H61" s="277"/>
      <c r="I61" s="277"/>
      <c r="J61" s="277"/>
      <c r="K61" s="277"/>
      <c r="L61" s="277"/>
      <c r="M61" s="277"/>
      <c r="N61" s="277"/>
      <c r="O61" s="277"/>
      <c r="P61" s="277"/>
      <c r="Q61" s="277"/>
      <c r="R61" s="277"/>
      <c r="S61" s="277"/>
    </row>
    <row r="62" spans="3:19" x14ac:dyDescent="0.3">
      <c r="C62" s="277"/>
      <c r="D62" s="277"/>
      <c r="E62" s="277"/>
      <c r="F62" s="277"/>
      <c r="G62" s="277"/>
      <c r="H62" s="277"/>
      <c r="I62" s="277"/>
      <c r="J62" s="277"/>
      <c r="K62" s="277"/>
      <c r="L62" s="277"/>
      <c r="M62" s="277"/>
      <c r="N62" s="277"/>
      <c r="O62" s="277"/>
      <c r="P62" s="277"/>
      <c r="Q62" s="277"/>
      <c r="R62" s="277"/>
      <c r="S62" s="277"/>
    </row>
    <row r="63" spans="3:19" x14ac:dyDescent="0.3">
      <c r="C63" s="277"/>
      <c r="D63" s="277"/>
      <c r="E63" s="277"/>
      <c r="F63" s="277"/>
      <c r="G63" s="277"/>
      <c r="H63" s="277"/>
      <c r="I63" s="277"/>
      <c r="J63" s="277"/>
      <c r="K63" s="277"/>
      <c r="L63" s="277"/>
      <c r="M63" s="277"/>
      <c r="N63" s="277"/>
      <c r="O63" s="277"/>
      <c r="P63" s="277"/>
      <c r="Q63" s="277"/>
      <c r="R63" s="277"/>
      <c r="S63" s="277"/>
    </row>
    <row r="64" spans="3:19" x14ac:dyDescent="0.3">
      <c r="C64" s="277"/>
      <c r="D64" s="277">
        <f>D40*7.5</f>
        <v>0</v>
      </c>
      <c r="E64" s="277"/>
      <c r="F64" s="277"/>
      <c r="G64" s="277"/>
      <c r="H64" s="277"/>
      <c r="I64" s="277"/>
      <c r="J64" s="277"/>
      <c r="K64" s="277"/>
      <c r="L64" s="277"/>
      <c r="M64" s="277"/>
      <c r="N64" s="277"/>
      <c r="O64" s="277"/>
      <c r="P64" s="277"/>
      <c r="Q64" s="277"/>
      <c r="R64" s="277"/>
      <c r="S64" s="277"/>
    </row>
    <row r="65" spans="3:19" x14ac:dyDescent="0.3">
      <c r="C65" s="277"/>
      <c r="D65" s="277">
        <f>D64*F9</f>
        <v>0</v>
      </c>
      <c r="E65" s="277"/>
      <c r="F65" s="277"/>
      <c r="G65" s="277"/>
      <c r="H65" s="277"/>
      <c r="I65" s="277"/>
      <c r="J65" s="277"/>
      <c r="K65" s="277"/>
      <c r="L65" s="277"/>
      <c r="M65" s="277"/>
      <c r="N65" s="277"/>
      <c r="O65" s="277"/>
      <c r="P65" s="277"/>
      <c r="Q65" s="277"/>
      <c r="R65" s="277"/>
      <c r="S65" s="277"/>
    </row>
    <row r="66" spans="3:19" x14ac:dyDescent="0.3">
      <c r="C66" s="277"/>
      <c r="D66" s="277"/>
      <c r="E66" s="277"/>
      <c r="F66" s="277"/>
      <c r="G66" s="277"/>
      <c r="H66" s="277"/>
      <c r="I66" s="277"/>
      <c r="J66" s="277"/>
      <c r="K66" s="277"/>
      <c r="L66" s="277"/>
      <c r="M66" s="277"/>
      <c r="N66" s="277"/>
      <c r="O66" s="277"/>
      <c r="P66" s="277"/>
      <c r="Q66" s="277"/>
      <c r="R66" s="277"/>
      <c r="S66" s="277"/>
    </row>
    <row r="67" spans="3:19" x14ac:dyDescent="0.3">
      <c r="C67" s="277"/>
      <c r="D67" s="277"/>
      <c r="E67" s="277"/>
      <c r="F67" s="277"/>
      <c r="G67" s="277"/>
      <c r="H67" s="277"/>
      <c r="I67" s="277"/>
      <c r="J67" s="277"/>
      <c r="K67" s="277"/>
      <c r="L67" s="277"/>
      <c r="M67" s="277"/>
      <c r="N67" s="277"/>
      <c r="O67" s="277"/>
      <c r="P67" s="277"/>
      <c r="Q67" s="277"/>
      <c r="R67" s="277"/>
      <c r="S67" s="277"/>
    </row>
    <row r="68" spans="3:19" x14ac:dyDescent="0.3">
      <c r="C68" s="277"/>
      <c r="D68" s="277"/>
      <c r="E68" s="277"/>
      <c r="F68" s="277"/>
      <c r="G68" s="277"/>
      <c r="H68" s="277"/>
      <c r="I68" s="277"/>
      <c r="J68" s="277"/>
      <c r="K68" s="277"/>
      <c r="L68" s="277"/>
      <c r="M68" s="277"/>
      <c r="N68" s="277"/>
      <c r="O68" s="277"/>
      <c r="P68" s="277"/>
      <c r="Q68" s="277"/>
      <c r="R68" s="277"/>
      <c r="S68" s="277"/>
    </row>
    <row r="69" spans="3:19" x14ac:dyDescent="0.3">
      <c r="C69" s="277"/>
      <c r="D69" s="277"/>
      <c r="E69" s="277"/>
      <c r="F69" s="277"/>
      <c r="G69" s="277"/>
      <c r="H69" s="277"/>
      <c r="I69" s="277"/>
      <c r="J69" s="277"/>
      <c r="K69" s="277"/>
      <c r="L69" s="277"/>
      <c r="M69" s="277"/>
      <c r="N69" s="277"/>
      <c r="O69" s="277"/>
      <c r="P69" s="277"/>
      <c r="Q69" s="277"/>
      <c r="R69" s="277"/>
      <c r="S69" s="277"/>
    </row>
    <row r="70" spans="3:19" x14ac:dyDescent="0.3">
      <c r="C70" s="277"/>
      <c r="D70" s="277"/>
      <c r="E70" s="277"/>
      <c r="F70" s="277"/>
      <c r="G70" s="277"/>
      <c r="H70" s="277"/>
      <c r="I70" s="277"/>
      <c r="J70" s="277"/>
      <c r="K70" s="277"/>
      <c r="L70" s="277"/>
      <c r="M70" s="277"/>
      <c r="N70" s="277"/>
      <c r="O70" s="277"/>
      <c r="P70" s="277"/>
      <c r="Q70" s="277"/>
      <c r="R70" s="277"/>
      <c r="S70" s="277"/>
    </row>
    <row r="71" spans="3:19" x14ac:dyDescent="0.3">
      <c r="C71" s="277"/>
      <c r="D71" s="277"/>
      <c r="E71" s="277"/>
      <c r="F71" s="277"/>
      <c r="G71" s="277"/>
      <c r="H71" s="277"/>
      <c r="I71" s="277"/>
      <c r="J71" s="277"/>
      <c r="K71" s="277"/>
      <c r="L71" s="277"/>
      <c r="M71" s="277"/>
      <c r="N71" s="277"/>
      <c r="O71" s="277"/>
      <c r="P71" s="277"/>
      <c r="Q71" s="277"/>
      <c r="R71" s="277"/>
      <c r="S71" s="277"/>
    </row>
    <row r="72" spans="3:19" x14ac:dyDescent="0.3">
      <c r="C72" s="277"/>
      <c r="D72" s="277"/>
      <c r="E72" s="277"/>
      <c r="F72" s="277"/>
      <c r="G72" s="277"/>
      <c r="H72" s="277"/>
      <c r="I72" s="277"/>
      <c r="J72" s="277"/>
      <c r="K72" s="277"/>
      <c r="L72" s="277"/>
      <c r="M72" s="277"/>
      <c r="N72" s="277"/>
      <c r="O72" s="277"/>
      <c r="P72" s="277"/>
      <c r="Q72" s="277"/>
      <c r="R72" s="277"/>
      <c r="S72" s="277"/>
    </row>
    <row r="73" spans="3:19" x14ac:dyDescent="0.3">
      <c r="C73" s="277"/>
      <c r="D73" s="277"/>
      <c r="E73" s="277"/>
      <c r="F73" s="277"/>
      <c r="G73" s="277"/>
      <c r="H73" s="277"/>
      <c r="I73" s="277"/>
      <c r="J73" s="277"/>
      <c r="K73" s="277"/>
      <c r="L73" s="277"/>
      <c r="M73" s="277"/>
      <c r="N73" s="277"/>
      <c r="O73" s="277"/>
      <c r="P73" s="277"/>
      <c r="Q73" s="277"/>
      <c r="R73" s="277"/>
      <c r="S73" s="277"/>
    </row>
    <row r="74" spans="3:19" x14ac:dyDescent="0.3">
      <c r="C74" s="277"/>
      <c r="D74" s="277"/>
      <c r="E74" s="277"/>
      <c r="F74" s="277"/>
      <c r="G74" s="277"/>
      <c r="H74" s="277"/>
      <c r="I74" s="277"/>
      <c r="J74" s="277"/>
      <c r="K74" s="277"/>
      <c r="L74" s="277"/>
      <c r="M74" s="277"/>
      <c r="N74" s="277"/>
      <c r="O74" s="277"/>
      <c r="P74" s="277"/>
      <c r="Q74" s="277"/>
      <c r="R74" s="277"/>
      <c r="S74" s="277"/>
    </row>
    <row r="75" spans="3:19" x14ac:dyDescent="0.3">
      <c r="C75" s="277"/>
      <c r="D75" s="277"/>
      <c r="E75" s="277"/>
      <c r="F75" s="277"/>
      <c r="G75" s="277"/>
      <c r="H75" s="277"/>
      <c r="I75" s="277"/>
      <c r="J75" s="277"/>
      <c r="K75" s="277"/>
      <c r="L75" s="277"/>
      <c r="M75" s="277"/>
      <c r="N75" s="277"/>
      <c r="O75" s="277"/>
      <c r="P75" s="277"/>
      <c r="Q75" s="277"/>
      <c r="R75" s="277"/>
      <c r="S75" s="277"/>
    </row>
    <row r="76" spans="3:19" x14ac:dyDescent="0.3">
      <c r="C76" s="277"/>
      <c r="D76" s="277"/>
      <c r="E76" s="277"/>
      <c r="F76" s="277"/>
      <c r="G76" s="277"/>
      <c r="H76" s="277"/>
      <c r="I76" s="277"/>
      <c r="J76" s="277"/>
      <c r="K76" s="277"/>
      <c r="L76" s="277"/>
      <c r="M76" s="277"/>
      <c r="N76" s="277"/>
      <c r="O76" s="277"/>
      <c r="P76" s="277"/>
      <c r="Q76" s="277"/>
      <c r="R76" s="277"/>
      <c r="S76" s="277"/>
    </row>
    <row r="77" spans="3:19" x14ac:dyDescent="0.3">
      <c r="C77" s="277"/>
      <c r="D77" s="277"/>
      <c r="E77" s="277"/>
      <c r="F77" s="277"/>
      <c r="G77" s="277"/>
      <c r="H77" s="277"/>
      <c r="I77" s="277"/>
      <c r="J77" s="277"/>
      <c r="K77" s="277"/>
      <c r="L77" s="277"/>
      <c r="M77" s="277"/>
      <c r="N77" s="277"/>
      <c r="O77" s="277"/>
      <c r="P77" s="277"/>
      <c r="Q77" s="277"/>
      <c r="R77" s="277"/>
      <c r="S77" s="277"/>
    </row>
    <row r="78" spans="3:19" x14ac:dyDescent="0.3">
      <c r="C78" s="277"/>
      <c r="D78" s="277"/>
      <c r="E78" s="277"/>
      <c r="F78" s="277"/>
      <c r="G78" s="277"/>
      <c r="H78" s="277"/>
      <c r="I78" s="277"/>
      <c r="J78" s="277"/>
      <c r="K78" s="277"/>
      <c r="L78" s="277"/>
      <c r="M78" s="277"/>
      <c r="N78" s="277"/>
      <c r="O78" s="277"/>
      <c r="P78" s="277"/>
      <c r="Q78" s="277"/>
      <c r="R78" s="277"/>
      <c r="S78" s="277"/>
    </row>
    <row r="79" spans="3:19" x14ac:dyDescent="0.3">
      <c r="C79" s="277"/>
      <c r="D79" s="277"/>
      <c r="E79" s="277"/>
      <c r="F79" s="277"/>
      <c r="G79" s="277"/>
      <c r="H79" s="277"/>
      <c r="I79" s="277"/>
      <c r="J79" s="277"/>
      <c r="K79" s="277"/>
      <c r="L79" s="277"/>
      <c r="M79" s="277"/>
      <c r="N79" s="277"/>
      <c r="O79" s="277"/>
      <c r="P79" s="277"/>
      <c r="Q79" s="277"/>
      <c r="R79" s="277"/>
      <c r="S79" s="277"/>
    </row>
    <row r="80" spans="3:19" x14ac:dyDescent="0.3">
      <c r="C80" s="277"/>
      <c r="D80" s="277"/>
      <c r="E80" s="277"/>
      <c r="F80" s="277"/>
      <c r="G80" s="277"/>
      <c r="H80" s="277"/>
      <c r="I80" s="277"/>
      <c r="J80" s="277"/>
      <c r="K80" s="277"/>
      <c r="L80" s="277"/>
      <c r="M80" s="277"/>
      <c r="N80" s="277"/>
      <c r="O80" s="277"/>
      <c r="P80" s="277"/>
      <c r="Q80" s="277"/>
      <c r="R80" s="277"/>
      <c r="S80" s="277"/>
    </row>
    <row r="81" spans="3:19" x14ac:dyDescent="0.3">
      <c r="C81" s="277"/>
      <c r="D81" s="277"/>
      <c r="E81" s="277"/>
      <c r="F81" s="277"/>
      <c r="G81" s="277"/>
      <c r="H81" s="277"/>
      <c r="I81" s="277"/>
      <c r="J81" s="277"/>
      <c r="K81" s="277"/>
      <c r="L81" s="277"/>
      <c r="M81" s="277"/>
      <c r="N81" s="277"/>
      <c r="O81" s="277"/>
      <c r="P81" s="277"/>
      <c r="Q81" s="277"/>
      <c r="R81" s="277"/>
      <c r="S81" s="277"/>
    </row>
    <row r="82" spans="3:19" x14ac:dyDescent="0.3">
      <c r="C82" s="277"/>
      <c r="D82" s="277"/>
      <c r="E82" s="277"/>
      <c r="F82" s="277"/>
      <c r="G82" s="277"/>
      <c r="H82" s="277"/>
      <c r="I82" s="277"/>
      <c r="J82" s="277"/>
      <c r="K82" s="277"/>
      <c r="L82" s="277"/>
      <c r="M82" s="277"/>
      <c r="N82" s="277"/>
      <c r="O82" s="277"/>
      <c r="P82" s="277"/>
      <c r="Q82" s="277"/>
      <c r="R82" s="277"/>
      <c r="S82" s="277"/>
    </row>
    <row r="83" spans="3:19" x14ac:dyDescent="0.3">
      <c r="C83" s="277"/>
      <c r="D83" s="277"/>
      <c r="E83" s="277"/>
      <c r="F83" s="277"/>
      <c r="G83" s="277"/>
      <c r="H83" s="277"/>
      <c r="I83" s="277"/>
      <c r="J83" s="277"/>
      <c r="K83" s="277"/>
      <c r="L83" s="277"/>
      <c r="M83" s="277"/>
      <c r="N83" s="277"/>
      <c r="O83" s="277"/>
      <c r="P83" s="277"/>
      <c r="Q83" s="277"/>
      <c r="R83" s="277"/>
      <c r="S83" s="277"/>
    </row>
    <row r="84" spans="3:19" x14ac:dyDescent="0.3">
      <c r="C84" s="277"/>
      <c r="D84" s="277"/>
      <c r="E84" s="277"/>
      <c r="F84" s="277"/>
      <c r="G84" s="277"/>
      <c r="H84" s="277"/>
      <c r="I84" s="277"/>
      <c r="J84" s="277"/>
      <c r="K84" s="277"/>
      <c r="L84" s="277"/>
      <c r="M84" s="277"/>
      <c r="N84" s="277"/>
      <c r="O84" s="277"/>
      <c r="P84" s="277"/>
      <c r="Q84" s="277"/>
      <c r="R84" s="277"/>
      <c r="S84" s="277"/>
    </row>
    <row r="85" spans="3:19" x14ac:dyDescent="0.3">
      <c r="C85" s="277"/>
      <c r="D85" s="277"/>
      <c r="E85" s="277"/>
      <c r="F85" s="277"/>
      <c r="G85" s="277"/>
      <c r="H85" s="277"/>
      <c r="I85" s="277"/>
      <c r="J85" s="277"/>
      <c r="K85" s="277"/>
      <c r="L85" s="277"/>
      <c r="M85" s="277"/>
      <c r="N85" s="277"/>
      <c r="O85" s="277"/>
      <c r="P85" s="277"/>
      <c r="Q85" s="277"/>
      <c r="R85" s="277"/>
      <c r="S85" s="277"/>
    </row>
    <row r="86" spans="3:19" x14ac:dyDescent="0.3">
      <c r="C86" s="277"/>
      <c r="D86" s="277"/>
      <c r="E86" s="277"/>
      <c r="F86" s="277"/>
      <c r="G86" s="277"/>
      <c r="H86" s="277"/>
      <c r="I86" s="277"/>
      <c r="J86" s="277"/>
      <c r="K86" s="277"/>
      <c r="L86" s="277"/>
      <c r="M86" s="277"/>
      <c r="N86" s="277"/>
      <c r="O86" s="277"/>
      <c r="P86" s="277"/>
      <c r="Q86" s="277"/>
      <c r="R86" s="277"/>
      <c r="S86" s="277"/>
    </row>
    <row r="87" spans="3:19" x14ac:dyDescent="0.3">
      <c r="C87" s="277"/>
      <c r="D87" s="277"/>
      <c r="E87" s="277"/>
      <c r="F87" s="277"/>
      <c r="G87" s="277"/>
      <c r="H87" s="277"/>
      <c r="I87" s="277"/>
      <c r="J87" s="277"/>
      <c r="K87" s="277"/>
      <c r="L87" s="277"/>
      <c r="M87" s="277"/>
      <c r="N87" s="277"/>
      <c r="O87" s="277"/>
      <c r="P87" s="277"/>
      <c r="Q87" s="277"/>
      <c r="R87" s="277"/>
      <c r="S87" s="277"/>
    </row>
  </sheetData>
  <sheetProtection formatColumns="0" formatRows="0" selectLockedCells="1"/>
  <mergeCells count="10">
    <mergeCell ref="H7:J7"/>
    <mergeCell ref="C45:G47"/>
    <mergeCell ref="G2:K4"/>
    <mergeCell ref="D13:E13"/>
    <mergeCell ref="D15:E15"/>
    <mergeCell ref="D9:E9"/>
    <mergeCell ref="D11:E11"/>
    <mergeCell ref="D7:E7"/>
    <mergeCell ref="C17:K21"/>
    <mergeCell ref="K7:K8"/>
  </mergeCells>
  <phoneticPr fontId="24" type="noConversion"/>
  <conditionalFormatting sqref="D24:S24">
    <cfRule type="cellIs" dxfId="816" priority="15" operator="equal">
      <formula>0</formula>
    </cfRule>
  </conditionalFormatting>
  <conditionalFormatting sqref="S40 D40:K40">
    <cfRule type="cellIs" dxfId="815" priority="11" operator="equal">
      <formula>0</formula>
    </cfRule>
  </conditionalFormatting>
  <conditionalFormatting sqref="D42:K42 S42">
    <cfRule type="cellIs" dxfId="814" priority="10" operator="equal">
      <formula>0</formula>
    </cfRule>
  </conditionalFormatting>
  <conditionalFormatting sqref="S37 D37:K37">
    <cfRule type="cellIs" dxfId="813" priority="9" operator="equal">
      <formula>0</formula>
    </cfRule>
  </conditionalFormatting>
  <conditionalFormatting sqref="S32:S33 D32:K33">
    <cfRule type="cellIs" dxfId="812" priority="7" operator="equal">
      <formula>0</formula>
    </cfRule>
  </conditionalFormatting>
  <conditionalFormatting sqref="D53:S53">
    <cfRule type="cellIs" dxfId="811" priority="6" operator="equal">
      <formula>0</formula>
    </cfRule>
  </conditionalFormatting>
  <conditionalFormatting sqref="L40:R40">
    <cfRule type="cellIs" dxfId="810" priority="4" operator="equal">
      <formula>0</formula>
    </cfRule>
  </conditionalFormatting>
  <conditionalFormatting sqref="L42:R42">
    <cfRule type="cellIs" dxfId="809" priority="3" operator="equal">
      <formula>0</formula>
    </cfRule>
  </conditionalFormatting>
  <conditionalFormatting sqref="L37:R37">
    <cfRule type="cellIs" dxfId="808" priority="2" operator="equal">
      <formula>0</formula>
    </cfRule>
  </conditionalFormatting>
  <conditionalFormatting sqref="L32:R33">
    <cfRule type="cellIs" dxfId="807" priority="1" operator="equal">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pageSetUpPr fitToPage="1"/>
  </sheetPr>
  <dimension ref="A1:AP402"/>
  <sheetViews>
    <sheetView zoomScaleNormal="100" workbookViewId="0">
      <pane xSplit="1" ySplit="1" topLeftCell="B2" activePane="bottomRight" state="frozen"/>
      <selection activeCell="D60" sqref="D60"/>
      <selection pane="topRight" activeCell="D60" sqref="D60"/>
      <selection pane="bottomLeft" activeCell="D60" sqref="D60"/>
      <selection pane="bottomRight" activeCell="C5" sqref="C5"/>
    </sheetView>
  </sheetViews>
  <sheetFormatPr defaultRowHeight="14.4" x14ac:dyDescent="0.3"/>
  <cols>
    <col min="1" max="1" width="69.109375" style="175" customWidth="1"/>
    <col min="2" max="3" width="8.6640625" style="1"/>
    <col min="4" max="4" width="6.5546875" style="356" hidden="1" customWidth="1"/>
    <col min="5" max="20" width="12.5546875" style="1" customWidth="1"/>
    <col min="21" max="21" width="6" style="1" customWidth="1"/>
    <col min="22" max="22" width="63.109375" style="25" customWidth="1"/>
    <col min="23" max="23" width="12.109375" customWidth="1"/>
    <col min="24" max="35" width="11.88671875" style="1" customWidth="1"/>
    <col min="36" max="39" width="12.5546875" customWidth="1"/>
  </cols>
  <sheetData>
    <row r="1" spans="1:42" ht="18" x14ac:dyDescent="0.35">
      <c r="A1" s="368" t="s">
        <v>350</v>
      </c>
      <c r="B1" s="2"/>
      <c r="C1" s="2"/>
      <c r="D1" s="355"/>
      <c r="E1" s="504" t="s">
        <v>99</v>
      </c>
      <c r="F1" s="504"/>
      <c r="G1" s="504"/>
      <c r="H1" s="504"/>
      <c r="I1" s="504"/>
      <c r="J1" s="6"/>
      <c r="K1" s="168"/>
      <c r="L1" s="168"/>
      <c r="M1" s="328"/>
      <c r="N1" s="328"/>
      <c r="O1" s="328"/>
      <c r="P1" s="328"/>
      <c r="Q1" s="328"/>
      <c r="R1" s="328"/>
      <c r="S1" s="328"/>
      <c r="T1" s="328"/>
      <c r="U1" s="127"/>
      <c r="V1" s="126"/>
      <c r="W1" s="148"/>
      <c r="X1" s="505" t="s">
        <v>100</v>
      </c>
      <c r="Y1" s="505"/>
      <c r="Z1" s="505"/>
      <c r="AA1" s="505"/>
      <c r="AB1" s="505"/>
      <c r="AC1" s="150"/>
      <c r="AD1" s="169"/>
      <c r="AE1" s="169"/>
      <c r="AF1" s="329"/>
      <c r="AG1" s="329"/>
      <c r="AH1" s="329"/>
      <c r="AI1" s="329"/>
      <c r="AJ1" s="349"/>
      <c r="AK1" s="349"/>
      <c r="AL1" s="349"/>
      <c r="AM1" s="349"/>
    </row>
    <row r="2" spans="1:42" x14ac:dyDescent="0.3">
      <c r="B2" s="2"/>
      <c r="C2" s="2"/>
      <c r="D2" s="355"/>
      <c r="E2" s="6"/>
      <c r="F2" s="6"/>
      <c r="G2" s="6"/>
      <c r="H2" s="6"/>
      <c r="I2" s="6"/>
      <c r="J2" s="6"/>
      <c r="K2" s="168"/>
      <c r="L2" s="168"/>
      <c r="M2" s="328"/>
      <c r="N2" s="328"/>
      <c r="O2" s="328"/>
      <c r="P2" s="328"/>
      <c r="Q2" s="328"/>
      <c r="R2" s="328"/>
      <c r="S2" s="328"/>
      <c r="T2" s="328"/>
      <c r="U2" s="127"/>
      <c r="V2" s="126"/>
      <c r="W2" s="148"/>
      <c r="X2" s="150"/>
      <c r="Y2" s="150"/>
      <c r="Z2" s="150"/>
      <c r="AA2" s="150"/>
      <c r="AB2" s="150"/>
      <c r="AC2" s="150"/>
      <c r="AD2" s="169"/>
      <c r="AE2" s="169"/>
      <c r="AF2" s="329"/>
      <c r="AG2" s="329"/>
      <c r="AH2" s="329"/>
      <c r="AI2" s="329"/>
      <c r="AJ2" s="349"/>
      <c r="AK2" s="349"/>
      <c r="AL2" s="349"/>
      <c r="AM2" s="349"/>
    </row>
    <row r="3" spans="1:42" ht="28.8" x14ac:dyDescent="0.3">
      <c r="A3" s="369" t="s">
        <v>297</v>
      </c>
      <c r="B3" s="377" t="s">
        <v>37</v>
      </c>
      <c r="C3" s="378" t="s">
        <v>254</v>
      </c>
      <c r="D3" s="414" t="s">
        <v>255</v>
      </c>
      <c r="E3" s="379" t="str">
        <f>'Staffing Variables'!D24</f>
        <v>staff type 1</v>
      </c>
      <c r="F3" s="379" t="str">
        <f>'Staffing Variables'!E24</f>
        <v>staff type 2</v>
      </c>
      <c r="G3" s="379" t="str">
        <f>'Staffing Variables'!F24</f>
        <v>staff type 3</v>
      </c>
      <c r="H3" s="379" t="str">
        <f>'Staffing Variables'!G24</f>
        <v>staff type 4</v>
      </c>
      <c r="I3" s="379" t="str">
        <f>'Staffing Variables'!H24</f>
        <v>staff type 5</v>
      </c>
      <c r="J3" s="379" t="str">
        <f>'Staffing Variables'!I24</f>
        <v>staff type 6</v>
      </c>
      <c r="K3" s="379" t="str">
        <f>'Staffing Variables'!J24</f>
        <v>staff type 7</v>
      </c>
      <c r="L3" s="379" t="str">
        <f>'Staffing Variables'!K24</f>
        <v>staff type 8</v>
      </c>
      <c r="M3" s="379" t="str">
        <f>'Staffing Variables'!L24</f>
        <v>staff type 9</v>
      </c>
      <c r="N3" s="379" t="str">
        <f>'Staffing Variables'!M24</f>
        <v>staff type 10</v>
      </c>
      <c r="O3" s="379" t="str">
        <f>'Staffing Variables'!N24</f>
        <v>staff type 11</v>
      </c>
      <c r="P3" s="379" t="str">
        <f>'Staffing Variables'!O24</f>
        <v>staff type 12</v>
      </c>
      <c r="Q3" s="379" t="str">
        <f>'Staffing Variables'!P24</f>
        <v>staff type 13</v>
      </c>
      <c r="R3" s="379" t="str">
        <f>'Staffing Variables'!Q24</f>
        <v>staff type 14</v>
      </c>
      <c r="S3" s="379" t="str">
        <f>'Staffing Variables'!R24</f>
        <v>staff type 15</v>
      </c>
      <c r="T3" s="379" t="str">
        <f>'Staffing Variables'!S24</f>
        <v>staff type 16</v>
      </c>
      <c r="U3" s="379" t="s">
        <v>132</v>
      </c>
      <c r="V3" s="380" t="s">
        <v>131</v>
      </c>
      <c r="W3" s="148"/>
      <c r="X3" s="151" t="str">
        <f t="shared" ref="X3:Z3" si="0">E3</f>
        <v>staff type 1</v>
      </c>
      <c r="Y3" s="151" t="str">
        <f t="shared" si="0"/>
        <v>staff type 2</v>
      </c>
      <c r="Z3" s="151" t="str">
        <f t="shared" si="0"/>
        <v>staff type 3</v>
      </c>
      <c r="AA3" s="151" t="str">
        <f t="shared" ref="AA3" si="1">H3</f>
        <v>staff type 4</v>
      </c>
      <c r="AB3" s="151" t="str">
        <f t="shared" ref="AB3" si="2">I3</f>
        <v>staff type 5</v>
      </c>
      <c r="AC3" s="151" t="str">
        <f t="shared" ref="AC3" si="3">J3</f>
        <v>staff type 6</v>
      </c>
      <c r="AD3" s="151" t="str">
        <f t="shared" ref="AD3" si="4">K3</f>
        <v>staff type 7</v>
      </c>
      <c r="AE3" s="151" t="str">
        <f t="shared" ref="AE3" si="5">L3</f>
        <v>staff type 8</v>
      </c>
      <c r="AF3" s="151" t="str">
        <f t="shared" ref="AF3" si="6">M3</f>
        <v>staff type 9</v>
      </c>
      <c r="AG3" s="151" t="str">
        <f t="shared" ref="AG3" si="7">N3</f>
        <v>staff type 10</v>
      </c>
      <c r="AH3" s="151" t="str">
        <f t="shared" ref="AH3" si="8">O3</f>
        <v>staff type 11</v>
      </c>
      <c r="AI3" s="151" t="str">
        <f t="shared" ref="AI3" si="9">P3</f>
        <v>staff type 12</v>
      </c>
      <c r="AJ3" s="151" t="str">
        <f t="shared" ref="AJ3" si="10">Q3</f>
        <v>staff type 13</v>
      </c>
      <c r="AK3" s="151" t="str">
        <f t="shared" ref="AK3" si="11">R3</f>
        <v>staff type 14</v>
      </c>
      <c r="AL3" s="151" t="str">
        <f t="shared" ref="AL3" si="12">S3</f>
        <v>staff type 15</v>
      </c>
      <c r="AM3" s="151" t="str">
        <f t="shared" ref="AM3" si="13">T3</f>
        <v>staff type 16</v>
      </c>
      <c r="AN3" s="151"/>
      <c r="AO3" s="151"/>
      <c r="AP3" s="151"/>
    </row>
    <row r="4" spans="1:42" ht="15.6" x14ac:dyDescent="0.3">
      <c r="A4" s="370"/>
      <c r="B4" s="371"/>
      <c r="C4" s="372">
        <v>1</v>
      </c>
      <c r="D4" s="415">
        <f>IF(C4="",B4,B4*C4)</f>
        <v>0</v>
      </c>
      <c r="E4" s="372"/>
      <c r="F4" s="372"/>
      <c r="G4" s="372">
        <v>0</v>
      </c>
      <c r="H4" s="372">
        <v>0</v>
      </c>
      <c r="I4" s="372">
        <v>0</v>
      </c>
      <c r="J4" s="372">
        <v>0</v>
      </c>
      <c r="K4" s="372">
        <v>0</v>
      </c>
      <c r="L4" s="372">
        <v>0</v>
      </c>
      <c r="M4" s="372">
        <v>0</v>
      </c>
      <c r="N4" s="372">
        <v>0</v>
      </c>
      <c r="O4" s="372">
        <v>0</v>
      </c>
      <c r="P4" s="372">
        <v>0</v>
      </c>
      <c r="Q4" s="372">
        <v>0</v>
      </c>
      <c r="R4" s="372">
        <v>0</v>
      </c>
      <c r="S4" s="372">
        <v>0</v>
      </c>
      <c r="T4" s="372">
        <v>0</v>
      </c>
      <c r="U4" s="413">
        <f t="shared" ref="U4:U18" si="14">SUM(E4:T4)</f>
        <v>0</v>
      </c>
      <c r="V4" s="374"/>
      <c r="W4" s="148"/>
      <c r="X4" s="152">
        <f t="shared" ref="X4:X18" si="15">$D4*E4</f>
        <v>0</v>
      </c>
      <c r="Y4" s="152">
        <f t="shared" ref="Y4:Y18" si="16">$D4*F4</f>
        <v>0</v>
      </c>
      <c r="Z4" s="152">
        <f t="shared" ref="Z4:Z18" si="17">$D4*G4</f>
        <v>0</v>
      </c>
      <c r="AA4" s="152">
        <f t="shared" ref="AA4:AA18" si="18">$D4*H4</f>
        <v>0</v>
      </c>
      <c r="AB4" s="152">
        <f t="shared" ref="AB4:AB18" si="19">$D4*I4</f>
        <v>0</v>
      </c>
      <c r="AC4" s="152">
        <f t="shared" ref="AC4:AC18" si="20">$D4*J4</f>
        <v>0</v>
      </c>
      <c r="AD4" s="152">
        <f t="shared" ref="AD4:AD18" si="21">$D4*K4</f>
        <v>0</v>
      </c>
      <c r="AE4" s="152">
        <f t="shared" ref="AE4:AE18" si="22">$D4*L4</f>
        <v>0</v>
      </c>
      <c r="AF4" s="152">
        <f t="shared" ref="AF4:AF18" si="23">$D4*M4</f>
        <v>0</v>
      </c>
      <c r="AG4" s="152">
        <f t="shared" ref="AG4:AG18" si="24">$D4*N4</f>
        <v>0</v>
      </c>
      <c r="AH4" s="152">
        <f t="shared" ref="AH4:AH18" si="25">$D4*O4</f>
        <v>0</v>
      </c>
      <c r="AI4" s="152">
        <f t="shared" ref="AI4:AI18" si="26">$D4*P4</f>
        <v>0</v>
      </c>
      <c r="AJ4" s="152">
        <f t="shared" ref="AJ4:AJ18" si="27">$D4*Q4</f>
        <v>0</v>
      </c>
      <c r="AK4" s="152">
        <f t="shared" ref="AK4:AK18" si="28">$D4*R4</f>
        <v>0</v>
      </c>
      <c r="AL4" s="152">
        <f t="shared" ref="AL4:AL18" si="29">$D4*S4</f>
        <v>0</v>
      </c>
      <c r="AM4" s="152">
        <f t="shared" ref="AM4:AM18" si="30">$D4*T4</f>
        <v>0</v>
      </c>
    </row>
    <row r="5" spans="1:42" ht="15.6" x14ac:dyDescent="0.3">
      <c r="A5" s="370"/>
      <c r="B5" s="371"/>
      <c r="C5" s="372"/>
      <c r="D5" s="415">
        <f t="shared" ref="D5:D18" si="31">IF(C5="",B5,B5*C5)</f>
        <v>0</v>
      </c>
      <c r="E5" s="372">
        <v>0</v>
      </c>
      <c r="F5" s="372">
        <v>0</v>
      </c>
      <c r="G5" s="372">
        <v>0</v>
      </c>
      <c r="H5" s="372">
        <v>0</v>
      </c>
      <c r="I5" s="372">
        <v>0</v>
      </c>
      <c r="J5" s="372">
        <v>0</v>
      </c>
      <c r="K5" s="372">
        <v>0</v>
      </c>
      <c r="L5" s="372">
        <v>0</v>
      </c>
      <c r="M5" s="372">
        <v>0</v>
      </c>
      <c r="N5" s="372">
        <v>0</v>
      </c>
      <c r="O5" s="372">
        <v>0</v>
      </c>
      <c r="P5" s="372">
        <v>0</v>
      </c>
      <c r="Q5" s="372">
        <v>0</v>
      </c>
      <c r="R5" s="372">
        <v>0</v>
      </c>
      <c r="S5" s="372">
        <v>0</v>
      </c>
      <c r="T5" s="372">
        <v>0</v>
      </c>
      <c r="U5" s="413">
        <f t="shared" si="14"/>
        <v>0</v>
      </c>
      <c r="V5" s="374"/>
      <c r="W5" s="148"/>
      <c r="X5" s="152">
        <f t="shared" si="15"/>
        <v>0</v>
      </c>
      <c r="Y5" s="152">
        <f t="shared" si="16"/>
        <v>0</v>
      </c>
      <c r="Z5" s="152">
        <f t="shared" si="17"/>
        <v>0</v>
      </c>
      <c r="AA5" s="152">
        <f t="shared" si="18"/>
        <v>0</v>
      </c>
      <c r="AB5" s="152">
        <f t="shared" si="19"/>
        <v>0</v>
      </c>
      <c r="AC5" s="152">
        <f t="shared" si="20"/>
        <v>0</v>
      </c>
      <c r="AD5" s="152">
        <f t="shared" si="21"/>
        <v>0</v>
      </c>
      <c r="AE5" s="152">
        <f t="shared" si="22"/>
        <v>0</v>
      </c>
      <c r="AF5" s="152">
        <f t="shared" si="23"/>
        <v>0</v>
      </c>
      <c r="AG5" s="152">
        <f t="shared" si="24"/>
        <v>0</v>
      </c>
      <c r="AH5" s="152">
        <f t="shared" si="25"/>
        <v>0</v>
      </c>
      <c r="AI5" s="152">
        <f t="shared" si="26"/>
        <v>0</v>
      </c>
      <c r="AJ5" s="152">
        <f t="shared" si="27"/>
        <v>0</v>
      </c>
      <c r="AK5" s="152">
        <f t="shared" si="28"/>
        <v>0</v>
      </c>
      <c r="AL5" s="152">
        <f t="shared" si="29"/>
        <v>0</v>
      </c>
      <c r="AM5" s="152">
        <f t="shared" si="30"/>
        <v>0</v>
      </c>
    </row>
    <row r="6" spans="1:42" ht="15.6" x14ac:dyDescent="0.3">
      <c r="A6" s="370"/>
      <c r="B6" s="371"/>
      <c r="C6" s="372"/>
      <c r="D6" s="415">
        <f t="shared" si="31"/>
        <v>0</v>
      </c>
      <c r="E6" s="372">
        <v>0</v>
      </c>
      <c r="F6" s="372">
        <v>0</v>
      </c>
      <c r="G6" s="372">
        <v>0</v>
      </c>
      <c r="H6" s="372">
        <v>0</v>
      </c>
      <c r="I6" s="372">
        <v>0</v>
      </c>
      <c r="J6" s="372">
        <v>0</v>
      </c>
      <c r="K6" s="372">
        <v>0</v>
      </c>
      <c r="L6" s="372">
        <v>0</v>
      </c>
      <c r="M6" s="372">
        <v>0</v>
      </c>
      <c r="N6" s="372">
        <v>0</v>
      </c>
      <c r="O6" s="372">
        <v>0</v>
      </c>
      <c r="P6" s="372">
        <v>0</v>
      </c>
      <c r="Q6" s="372">
        <v>0</v>
      </c>
      <c r="R6" s="372">
        <v>0</v>
      </c>
      <c r="S6" s="372">
        <v>0</v>
      </c>
      <c r="T6" s="372">
        <v>0</v>
      </c>
      <c r="U6" s="413">
        <f t="shared" si="14"/>
        <v>0</v>
      </c>
      <c r="V6" s="374"/>
      <c r="W6" s="148"/>
      <c r="X6" s="152">
        <f t="shared" si="15"/>
        <v>0</v>
      </c>
      <c r="Y6" s="152">
        <f t="shared" si="16"/>
        <v>0</v>
      </c>
      <c r="Z6" s="152">
        <f t="shared" si="17"/>
        <v>0</v>
      </c>
      <c r="AA6" s="152">
        <f t="shared" si="18"/>
        <v>0</v>
      </c>
      <c r="AB6" s="152">
        <f t="shared" si="19"/>
        <v>0</v>
      </c>
      <c r="AC6" s="152">
        <f t="shared" si="20"/>
        <v>0</v>
      </c>
      <c r="AD6" s="152">
        <f t="shared" si="21"/>
        <v>0</v>
      </c>
      <c r="AE6" s="152">
        <f t="shared" si="22"/>
        <v>0</v>
      </c>
      <c r="AF6" s="152">
        <f t="shared" si="23"/>
        <v>0</v>
      </c>
      <c r="AG6" s="152">
        <f t="shared" si="24"/>
        <v>0</v>
      </c>
      <c r="AH6" s="152">
        <f t="shared" si="25"/>
        <v>0</v>
      </c>
      <c r="AI6" s="152">
        <f t="shared" si="26"/>
        <v>0</v>
      </c>
      <c r="AJ6" s="152">
        <f t="shared" si="27"/>
        <v>0</v>
      </c>
      <c r="AK6" s="152">
        <f t="shared" si="28"/>
        <v>0</v>
      </c>
      <c r="AL6" s="152">
        <f t="shared" si="29"/>
        <v>0</v>
      </c>
      <c r="AM6" s="152">
        <f t="shared" si="30"/>
        <v>0</v>
      </c>
    </row>
    <row r="7" spans="1:42" ht="15.6" x14ac:dyDescent="0.3">
      <c r="A7" s="370"/>
      <c r="B7" s="371"/>
      <c r="C7" s="372"/>
      <c r="D7" s="415">
        <f t="shared" si="31"/>
        <v>0</v>
      </c>
      <c r="E7" s="372">
        <v>0</v>
      </c>
      <c r="F7" s="372">
        <v>0</v>
      </c>
      <c r="G7" s="372">
        <v>0</v>
      </c>
      <c r="H7" s="372">
        <v>0</v>
      </c>
      <c r="I7" s="372">
        <v>0</v>
      </c>
      <c r="J7" s="372">
        <v>0</v>
      </c>
      <c r="K7" s="372">
        <v>0</v>
      </c>
      <c r="L7" s="372">
        <v>0</v>
      </c>
      <c r="M7" s="372">
        <v>0</v>
      </c>
      <c r="N7" s="372">
        <v>0</v>
      </c>
      <c r="O7" s="372">
        <v>0</v>
      </c>
      <c r="P7" s="372">
        <v>0</v>
      </c>
      <c r="Q7" s="372">
        <v>0</v>
      </c>
      <c r="R7" s="372">
        <v>0</v>
      </c>
      <c r="S7" s="372">
        <v>0</v>
      </c>
      <c r="T7" s="372">
        <v>0</v>
      </c>
      <c r="U7" s="413">
        <f t="shared" si="14"/>
        <v>0</v>
      </c>
      <c r="V7" s="374"/>
      <c r="W7" s="148"/>
      <c r="X7" s="152">
        <f t="shared" si="15"/>
        <v>0</v>
      </c>
      <c r="Y7" s="152">
        <f t="shared" si="16"/>
        <v>0</v>
      </c>
      <c r="Z7" s="152">
        <f t="shared" si="17"/>
        <v>0</v>
      </c>
      <c r="AA7" s="152">
        <f t="shared" si="18"/>
        <v>0</v>
      </c>
      <c r="AB7" s="152">
        <f t="shared" si="19"/>
        <v>0</v>
      </c>
      <c r="AC7" s="152">
        <f t="shared" si="20"/>
        <v>0</v>
      </c>
      <c r="AD7" s="152">
        <f t="shared" si="21"/>
        <v>0</v>
      </c>
      <c r="AE7" s="152">
        <f t="shared" si="22"/>
        <v>0</v>
      </c>
      <c r="AF7" s="152">
        <f t="shared" si="23"/>
        <v>0</v>
      </c>
      <c r="AG7" s="152">
        <f t="shared" si="24"/>
        <v>0</v>
      </c>
      <c r="AH7" s="152">
        <f t="shared" si="25"/>
        <v>0</v>
      </c>
      <c r="AI7" s="152">
        <f t="shared" si="26"/>
        <v>0</v>
      </c>
      <c r="AJ7" s="152">
        <f t="shared" si="27"/>
        <v>0</v>
      </c>
      <c r="AK7" s="152">
        <f t="shared" si="28"/>
        <v>0</v>
      </c>
      <c r="AL7" s="152">
        <f t="shared" si="29"/>
        <v>0</v>
      </c>
      <c r="AM7" s="152">
        <f t="shared" si="30"/>
        <v>0</v>
      </c>
    </row>
    <row r="8" spans="1:42" ht="15.6" x14ac:dyDescent="0.3">
      <c r="A8" s="370"/>
      <c r="B8" s="371"/>
      <c r="C8" s="372"/>
      <c r="D8" s="415">
        <f t="shared" si="31"/>
        <v>0</v>
      </c>
      <c r="E8" s="372">
        <v>0</v>
      </c>
      <c r="F8" s="372">
        <v>0</v>
      </c>
      <c r="G8" s="372">
        <v>0</v>
      </c>
      <c r="H8" s="372">
        <v>0</v>
      </c>
      <c r="I8" s="372">
        <v>0</v>
      </c>
      <c r="J8" s="372">
        <v>0</v>
      </c>
      <c r="K8" s="372">
        <v>0</v>
      </c>
      <c r="L8" s="372">
        <v>0</v>
      </c>
      <c r="M8" s="372">
        <v>0</v>
      </c>
      <c r="N8" s="372">
        <v>0</v>
      </c>
      <c r="O8" s="372">
        <v>0</v>
      </c>
      <c r="P8" s="372">
        <v>0</v>
      </c>
      <c r="Q8" s="372">
        <v>0</v>
      </c>
      <c r="R8" s="372">
        <v>0</v>
      </c>
      <c r="S8" s="372">
        <v>0</v>
      </c>
      <c r="T8" s="372">
        <v>0</v>
      </c>
      <c r="U8" s="413">
        <f t="shared" si="14"/>
        <v>0</v>
      </c>
      <c r="V8" s="374"/>
      <c r="W8" s="148"/>
      <c r="X8" s="152">
        <f t="shared" si="15"/>
        <v>0</v>
      </c>
      <c r="Y8" s="152">
        <f t="shared" si="16"/>
        <v>0</v>
      </c>
      <c r="Z8" s="152">
        <f t="shared" si="17"/>
        <v>0</v>
      </c>
      <c r="AA8" s="152">
        <f t="shared" si="18"/>
        <v>0</v>
      </c>
      <c r="AB8" s="152">
        <f t="shared" si="19"/>
        <v>0</v>
      </c>
      <c r="AC8" s="152">
        <f t="shared" si="20"/>
        <v>0</v>
      </c>
      <c r="AD8" s="152">
        <f t="shared" si="21"/>
        <v>0</v>
      </c>
      <c r="AE8" s="152">
        <f t="shared" si="22"/>
        <v>0</v>
      </c>
      <c r="AF8" s="152">
        <f t="shared" si="23"/>
        <v>0</v>
      </c>
      <c r="AG8" s="152">
        <f t="shared" si="24"/>
        <v>0</v>
      </c>
      <c r="AH8" s="152">
        <f t="shared" si="25"/>
        <v>0</v>
      </c>
      <c r="AI8" s="152">
        <f t="shared" si="26"/>
        <v>0</v>
      </c>
      <c r="AJ8" s="152">
        <f t="shared" si="27"/>
        <v>0</v>
      </c>
      <c r="AK8" s="152">
        <f t="shared" si="28"/>
        <v>0</v>
      </c>
      <c r="AL8" s="152">
        <f t="shared" si="29"/>
        <v>0</v>
      </c>
      <c r="AM8" s="152">
        <f t="shared" si="30"/>
        <v>0</v>
      </c>
    </row>
    <row r="9" spans="1:42" ht="15.6" x14ac:dyDescent="0.3">
      <c r="A9" s="370"/>
      <c r="B9" s="371"/>
      <c r="C9" s="372"/>
      <c r="D9" s="415">
        <f t="shared" si="31"/>
        <v>0</v>
      </c>
      <c r="E9" s="372">
        <v>0</v>
      </c>
      <c r="F9" s="372">
        <v>0</v>
      </c>
      <c r="G9" s="372">
        <v>0</v>
      </c>
      <c r="H9" s="372">
        <v>0</v>
      </c>
      <c r="I9" s="372">
        <v>0</v>
      </c>
      <c r="J9" s="372">
        <v>0</v>
      </c>
      <c r="K9" s="372">
        <v>0</v>
      </c>
      <c r="L9" s="372">
        <v>0</v>
      </c>
      <c r="M9" s="372">
        <v>0</v>
      </c>
      <c r="N9" s="372">
        <v>0</v>
      </c>
      <c r="O9" s="372">
        <v>0</v>
      </c>
      <c r="P9" s="372">
        <v>0</v>
      </c>
      <c r="Q9" s="372">
        <v>0</v>
      </c>
      <c r="R9" s="372">
        <v>0</v>
      </c>
      <c r="S9" s="372">
        <v>0</v>
      </c>
      <c r="T9" s="372">
        <v>0</v>
      </c>
      <c r="U9" s="413">
        <f t="shared" si="14"/>
        <v>0</v>
      </c>
      <c r="V9" s="374"/>
      <c r="W9" s="148"/>
      <c r="X9" s="152">
        <f t="shared" si="15"/>
        <v>0</v>
      </c>
      <c r="Y9" s="152">
        <f t="shared" si="16"/>
        <v>0</v>
      </c>
      <c r="Z9" s="152">
        <f t="shared" si="17"/>
        <v>0</v>
      </c>
      <c r="AA9" s="152">
        <f t="shared" si="18"/>
        <v>0</v>
      </c>
      <c r="AB9" s="152">
        <f t="shared" si="19"/>
        <v>0</v>
      </c>
      <c r="AC9" s="152">
        <f t="shared" si="20"/>
        <v>0</v>
      </c>
      <c r="AD9" s="152">
        <f t="shared" si="21"/>
        <v>0</v>
      </c>
      <c r="AE9" s="152">
        <f t="shared" si="22"/>
        <v>0</v>
      </c>
      <c r="AF9" s="152">
        <f t="shared" si="23"/>
        <v>0</v>
      </c>
      <c r="AG9" s="152">
        <f t="shared" si="24"/>
        <v>0</v>
      </c>
      <c r="AH9" s="152">
        <f t="shared" si="25"/>
        <v>0</v>
      </c>
      <c r="AI9" s="152">
        <f t="shared" si="26"/>
        <v>0</v>
      </c>
      <c r="AJ9" s="152">
        <f t="shared" si="27"/>
        <v>0</v>
      </c>
      <c r="AK9" s="152">
        <f t="shared" si="28"/>
        <v>0</v>
      </c>
      <c r="AL9" s="152">
        <f t="shared" si="29"/>
        <v>0</v>
      </c>
      <c r="AM9" s="152">
        <f t="shared" si="30"/>
        <v>0</v>
      </c>
    </row>
    <row r="10" spans="1:42" ht="15.6" x14ac:dyDescent="0.3">
      <c r="A10" s="370"/>
      <c r="B10" s="371"/>
      <c r="C10" s="372"/>
      <c r="D10" s="415">
        <f t="shared" si="31"/>
        <v>0</v>
      </c>
      <c r="E10" s="372">
        <v>0</v>
      </c>
      <c r="F10" s="372">
        <v>0</v>
      </c>
      <c r="G10" s="372">
        <v>0</v>
      </c>
      <c r="H10" s="372">
        <v>0</v>
      </c>
      <c r="I10" s="372">
        <v>0</v>
      </c>
      <c r="J10" s="372">
        <v>0</v>
      </c>
      <c r="K10" s="372">
        <v>0</v>
      </c>
      <c r="L10" s="372">
        <v>0</v>
      </c>
      <c r="M10" s="372">
        <v>0</v>
      </c>
      <c r="N10" s="372">
        <v>0</v>
      </c>
      <c r="O10" s="372">
        <v>0</v>
      </c>
      <c r="P10" s="372">
        <v>0</v>
      </c>
      <c r="Q10" s="372">
        <v>0</v>
      </c>
      <c r="R10" s="372">
        <v>0</v>
      </c>
      <c r="S10" s="372">
        <v>0</v>
      </c>
      <c r="T10" s="372">
        <v>0</v>
      </c>
      <c r="U10" s="413">
        <f t="shared" si="14"/>
        <v>0</v>
      </c>
      <c r="V10" s="374"/>
      <c r="W10" s="148"/>
      <c r="X10" s="152">
        <f t="shared" si="15"/>
        <v>0</v>
      </c>
      <c r="Y10" s="152">
        <f t="shared" si="16"/>
        <v>0</v>
      </c>
      <c r="Z10" s="152">
        <f t="shared" si="17"/>
        <v>0</v>
      </c>
      <c r="AA10" s="152">
        <f t="shared" si="18"/>
        <v>0</v>
      </c>
      <c r="AB10" s="152">
        <f t="shared" si="19"/>
        <v>0</v>
      </c>
      <c r="AC10" s="152">
        <f t="shared" si="20"/>
        <v>0</v>
      </c>
      <c r="AD10" s="152">
        <f t="shared" si="21"/>
        <v>0</v>
      </c>
      <c r="AE10" s="152">
        <f t="shared" si="22"/>
        <v>0</v>
      </c>
      <c r="AF10" s="152">
        <f t="shared" si="23"/>
        <v>0</v>
      </c>
      <c r="AG10" s="152">
        <f t="shared" si="24"/>
        <v>0</v>
      </c>
      <c r="AH10" s="152">
        <f t="shared" si="25"/>
        <v>0</v>
      </c>
      <c r="AI10" s="152">
        <f t="shared" si="26"/>
        <v>0</v>
      </c>
      <c r="AJ10" s="152">
        <f t="shared" si="27"/>
        <v>0</v>
      </c>
      <c r="AK10" s="152">
        <f t="shared" si="28"/>
        <v>0</v>
      </c>
      <c r="AL10" s="152">
        <f t="shared" si="29"/>
        <v>0</v>
      </c>
      <c r="AM10" s="152">
        <f t="shared" si="30"/>
        <v>0</v>
      </c>
    </row>
    <row r="11" spans="1:42" ht="15.6" x14ac:dyDescent="0.3">
      <c r="A11" s="370"/>
      <c r="B11" s="371"/>
      <c r="C11" s="372"/>
      <c r="D11" s="415">
        <f t="shared" si="31"/>
        <v>0</v>
      </c>
      <c r="E11" s="372">
        <v>0</v>
      </c>
      <c r="F11" s="372">
        <v>0</v>
      </c>
      <c r="G11" s="372">
        <v>0</v>
      </c>
      <c r="H11" s="372">
        <v>0</v>
      </c>
      <c r="I11" s="372">
        <v>0</v>
      </c>
      <c r="J11" s="372">
        <v>0</v>
      </c>
      <c r="K11" s="372">
        <v>0</v>
      </c>
      <c r="L11" s="372">
        <v>0</v>
      </c>
      <c r="M11" s="372">
        <v>0</v>
      </c>
      <c r="N11" s="372">
        <v>0</v>
      </c>
      <c r="O11" s="372">
        <v>0</v>
      </c>
      <c r="P11" s="372">
        <v>0</v>
      </c>
      <c r="Q11" s="372">
        <v>0</v>
      </c>
      <c r="R11" s="372">
        <v>0</v>
      </c>
      <c r="S11" s="372">
        <v>0</v>
      </c>
      <c r="T11" s="372">
        <v>0</v>
      </c>
      <c r="U11" s="413">
        <f t="shared" si="14"/>
        <v>0</v>
      </c>
      <c r="V11" s="374"/>
      <c r="W11" s="148"/>
      <c r="X11" s="152">
        <f t="shared" si="15"/>
        <v>0</v>
      </c>
      <c r="Y11" s="152">
        <f t="shared" si="16"/>
        <v>0</v>
      </c>
      <c r="Z11" s="152">
        <f t="shared" si="17"/>
        <v>0</v>
      </c>
      <c r="AA11" s="152">
        <f t="shared" si="18"/>
        <v>0</v>
      </c>
      <c r="AB11" s="152">
        <f t="shared" si="19"/>
        <v>0</v>
      </c>
      <c r="AC11" s="152">
        <f t="shared" si="20"/>
        <v>0</v>
      </c>
      <c r="AD11" s="152">
        <f t="shared" si="21"/>
        <v>0</v>
      </c>
      <c r="AE11" s="152">
        <f t="shared" si="22"/>
        <v>0</v>
      </c>
      <c r="AF11" s="152">
        <f t="shared" si="23"/>
        <v>0</v>
      </c>
      <c r="AG11" s="152">
        <f t="shared" si="24"/>
        <v>0</v>
      </c>
      <c r="AH11" s="152">
        <f t="shared" si="25"/>
        <v>0</v>
      </c>
      <c r="AI11" s="152">
        <f t="shared" si="26"/>
        <v>0</v>
      </c>
      <c r="AJ11" s="152">
        <f t="shared" si="27"/>
        <v>0</v>
      </c>
      <c r="AK11" s="152">
        <f t="shared" si="28"/>
        <v>0</v>
      </c>
      <c r="AL11" s="152">
        <f t="shared" si="29"/>
        <v>0</v>
      </c>
      <c r="AM11" s="152">
        <f t="shared" si="30"/>
        <v>0</v>
      </c>
    </row>
    <row r="12" spans="1:42" ht="15.6" x14ac:dyDescent="0.3">
      <c r="A12" s="370"/>
      <c r="B12" s="371"/>
      <c r="C12" s="372"/>
      <c r="D12" s="415">
        <f t="shared" si="31"/>
        <v>0</v>
      </c>
      <c r="E12" s="372">
        <v>0</v>
      </c>
      <c r="F12" s="372">
        <v>0</v>
      </c>
      <c r="G12" s="372">
        <v>0</v>
      </c>
      <c r="H12" s="372">
        <v>0</v>
      </c>
      <c r="I12" s="372">
        <v>0</v>
      </c>
      <c r="J12" s="372">
        <v>0</v>
      </c>
      <c r="K12" s="372">
        <v>0</v>
      </c>
      <c r="L12" s="372">
        <v>0</v>
      </c>
      <c r="M12" s="372">
        <v>0</v>
      </c>
      <c r="N12" s="372">
        <v>0</v>
      </c>
      <c r="O12" s="372">
        <v>0</v>
      </c>
      <c r="P12" s="372">
        <v>0</v>
      </c>
      <c r="Q12" s="372">
        <v>0</v>
      </c>
      <c r="R12" s="372">
        <v>0</v>
      </c>
      <c r="S12" s="372">
        <v>0</v>
      </c>
      <c r="T12" s="372">
        <v>0</v>
      </c>
      <c r="U12" s="413">
        <f t="shared" si="14"/>
        <v>0</v>
      </c>
      <c r="V12" s="374"/>
      <c r="W12" s="148"/>
      <c r="X12" s="152">
        <f t="shared" si="15"/>
        <v>0</v>
      </c>
      <c r="Y12" s="152">
        <f t="shared" si="16"/>
        <v>0</v>
      </c>
      <c r="Z12" s="152">
        <f t="shared" si="17"/>
        <v>0</v>
      </c>
      <c r="AA12" s="152">
        <f t="shared" si="18"/>
        <v>0</v>
      </c>
      <c r="AB12" s="152">
        <f t="shared" si="19"/>
        <v>0</v>
      </c>
      <c r="AC12" s="152">
        <f t="shared" si="20"/>
        <v>0</v>
      </c>
      <c r="AD12" s="152">
        <f t="shared" si="21"/>
        <v>0</v>
      </c>
      <c r="AE12" s="152">
        <f t="shared" si="22"/>
        <v>0</v>
      </c>
      <c r="AF12" s="152">
        <f t="shared" si="23"/>
        <v>0</v>
      </c>
      <c r="AG12" s="152">
        <f t="shared" si="24"/>
        <v>0</v>
      </c>
      <c r="AH12" s="152">
        <f t="shared" si="25"/>
        <v>0</v>
      </c>
      <c r="AI12" s="152">
        <f t="shared" si="26"/>
        <v>0</v>
      </c>
      <c r="AJ12" s="152">
        <f t="shared" si="27"/>
        <v>0</v>
      </c>
      <c r="AK12" s="152">
        <f t="shared" si="28"/>
        <v>0</v>
      </c>
      <c r="AL12" s="152">
        <f t="shared" si="29"/>
        <v>0</v>
      </c>
      <c r="AM12" s="152">
        <f t="shared" si="30"/>
        <v>0</v>
      </c>
    </row>
    <row r="13" spans="1:42" ht="15.6" x14ac:dyDescent="0.3">
      <c r="A13" s="370"/>
      <c r="B13" s="371"/>
      <c r="C13" s="372"/>
      <c r="D13" s="415">
        <f t="shared" si="31"/>
        <v>0</v>
      </c>
      <c r="E13" s="372">
        <v>0</v>
      </c>
      <c r="F13" s="372">
        <v>0</v>
      </c>
      <c r="G13" s="372">
        <v>0</v>
      </c>
      <c r="H13" s="372">
        <v>0</v>
      </c>
      <c r="I13" s="372">
        <v>0</v>
      </c>
      <c r="J13" s="372">
        <v>0</v>
      </c>
      <c r="K13" s="372">
        <v>0</v>
      </c>
      <c r="L13" s="372">
        <v>0</v>
      </c>
      <c r="M13" s="372">
        <v>0</v>
      </c>
      <c r="N13" s="372">
        <v>0</v>
      </c>
      <c r="O13" s="372">
        <v>0</v>
      </c>
      <c r="P13" s="372">
        <v>0</v>
      </c>
      <c r="Q13" s="372">
        <v>0</v>
      </c>
      <c r="R13" s="372">
        <v>0</v>
      </c>
      <c r="S13" s="372">
        <v>0</v>
      </c>
      <c r="T13" s="372">
        <v>0</v>
      </c>
      <c r="U13" s="413">
        <f t="shared" si="14"/>
        <v>0</v>
      </c>
      <c r="V13" s="374"/>
      <c r="W13" s="148"/>
      <c r="X13" s="152">
        <f t="shared" si="15"/>
        <v>0</v>
      </c>
      <c r="Y13" s="152">
        <f t="shared" si="16"/>
        <v>0</v>
      </c>
      <c r="Z13" s="152">
        <f t="shared" si="17"/>
        <v>0</v>
      </c>
      <c r="AA13" s="152">
        <f t="shared" si="18"/>
        <v>0</v>
      </c>
      <c r="AB13" s="152">
        <f t="shared" si="19"/>
        <v>0</v>
      </c>
      <c r="AC13" s="152">
        <f t="shared" si="20"/>
        <v>0</v>
      </c>
      <c r="AD13" s="152">
        <f t="shared" si="21"/>
        <v>0</v>
      </c>
      <c r="AE13" s="152">
        <f t="shared" si="22"/>
        <v>0</v>
      </c>
      <c r="AF13" s="152">
        <f t="shared" si="23"/>
        <v>0</v>
      </c>
      <c r="AG13" s="152">
        <f t="shared" si="24"/>
        <v>0</v>
      </c>
      <c r="AH13" s="152">
        <f t="shared" si="25"/>
        <v>0</v>
      </c>
      <c r="AI13" s="152">
        <f t="shared" si="26"/>
        <v>0</v>
      </c>
      <c r="AJ13" s="152">
        <f t="shared" si="27"/>
        <v>0</v>
      </c>
      <c r="AK13" s="152">
        <f t="shared" si="28"/>
        <v>0</v>
      </c>
      <c r="AL13" s="152">
        <f t="shared" si="29"/>
        <v>0</v>
      </c>
      <c r="AM13" s="152">
        <f t="shared" si="30"/>
        <v>0</v>
      </c>
    </row>
    <row r="14" spans="1:42" ht="15.6" x14ac:dyDescent="0.3">
      <c r="A14" s="370"/>
      <c r="B14" s="371"/>
      <c r="C14" s="372"/>
      <c r="D14" s="415">
        <f t="shared" si="31"/>
        <v>0</v>
      </c>
      <c r="E14" s="372">
        <v>0</v>
      </c>
      <c r="F14" s="372">
        <v>0</v>
      </c>
      <c r="G14" s="372">
        <v>0</v>
      </c>
      <c r="H14" s="372">
        <v>0</v>
      </c>
      <c r="I14" s="372">
        <v>0</v>
      </c>
      <c r="J14" s="372">
        <v>0</v>
      </c>
      <c r="K14" s="372">
        <v>0</v>
      </c>
      <c r="L14" s="372">
        <v>0</v>
      </c>
      <c r="M14" s="372">
        <v>0</v>
      </c>
      <c r="N14" s="372">
        <v>0</v>
      </c>
      <c r="O14" s="372">
        <v>0</v>
      </c>
      <c r="P14" s="372">
        <v>0</v>
      </c>
      <c r="Q14" s="372">
        <v>0</v>
      </c>
      <c r="R14" s="372">
        <v>0</v>
      </c>
      <c r="S14" s="372">
        <v>0</v>
      </c>
      <c r="T14" s="372">
        <v>0</v>
      </c>
      <c r="U14" s="413">
        <f t="shared" si="14"/>
        <v>0</v>
      </c>
      <c r="V14" s="374"/>
      <c r="W14" s="148"/>
      <c r="X14" s="152">
        <f t="shared" si="15"/>
        <v>0</v>
      </c>
      <c r="Y14" s="152">
        <f t="shared" si="16"/>
        <v>0</v>
      </c>
      <c r="Z14" s="152">
        <f t="shared" si="17"/>
        <v>0</v>
      </c>
      <c r="AA14" s="152">
        <f t="shared" si="18"/>
        <v>0</v>
      </c>
      <c r="AB14" s="152">
        <f t="shared" si="19"/>
        <v>0</v>
      </c>
      <c r="AC14" s="152">
        <f t="shared" si="20"/>
        <v>0</v>
      </c>
      <c r="AD14" s="152">
        <f t="shared" si="21"/>
        <v>0</v>
      </c>
      <c r="AE14" s="152">
        <f t="shared" si="22"/>
        <v>0</v>
      </c>
      <c r="AF14" s="152">
        <f t="shared" si="23"/>
        <v>0</v>
      </c>
      <c r="AG14" s="152">
        <f t="shared" si="24"/>
        <v>0</v>
      </c>
      <c r="AH14" s="152">
        <f t="shared" si="25"/>
        <v>0</v>
      </c>
      <c r="AI14" s="152">
        <f t="shared" si="26"/>
        <v>0</v>
      </c>
      <c r="AJ14" s="152">
        <f t="shared" si="27"/>
        <v>0</v>
      </c>
      <c r="AK14" s="152">
        <f t="shared" si="28"/>
        <v>0</v>
      </c>
      <c r="AL14" s="152">
        <f t="shared" si="29"/>
        <v>0</v>
      </c>
      <c r="AM14" s="152">
        <f t="shared" si="30"/>
        <v>0</v>
      </c>
    </row>
    <row r="15" spans="1:42" ht="15.6" x14ac:dyDescent="0.3">
      <c r="A15" s="370"/>
      <c r="B15" s="371"/>
      <c r="C15" s="372"/>
      <c r="D15" s="415">
        <f t="shared" si="31"/>
        <v>0</v>
      </c>
      <c r="E15" s="372">
        <v>0</v>
      </c>
      <c r="F15" s="372">
        <v>0</v>
      </c>
      <c r="G15" s="372">
        <v>0</v>
      </c>
      <c r="H15" s="372">
        <v>0</v>
      </c>
      <c r="I15" s="372">
        <v>0</v>
      </c>
      <c r="J15" s="372">
        <v>0</v>
      </c>
      <c r="K15" s="372">
        <v>0</v>
      </c>
      <c r="L15" s="372">
        <v>0</v>
      </c>
      <c r="M15" s="372">
        <v>0</v>
      </c>
      <c r="N15" s="372">
        <v>0</v>
      </c>
      <c r="O15" s="372">
        <v>0</v>
      </c>
      <c r="P15" s="372">
        <v>0</v>
      </c>
      <c r="Q15" s="372">
        <v>0</v>
      </c>
      <c r="R15" s="372">
        <v>0</v>
      </c>
      <c r="S15" s="372">
        <v>0</v>
      </c>
      <c r="T15" s="372">
        <v>0</v>
      </c>
      <c r="U15" s="413">
        <f t="shared" si="14"/>
        <v>0</v>
      </c>
      <c r="V15" s="374"/>
      <c r="W15" s="148"/>
      <c r="X15" s="152">
        <f t="shared" si="15"/>
        <v>0</v>
      </c>
      <c r="Y15" s="152">
        <f t="shared" si="16"/>
        <v>0</v>
      </c>
      <c r="Z15" s="152">
        <f t="shared" si="17"/>
        <v>0</v>
      </c>
      <c r="AA15" s="152">
        <f t="shared" si="18"/>
        <v>0</v>
      </c>
      <c r="AB15" s="152">
        <f t="shared" si="19"/>
        <v>0</v>
      </c>
      <c r="AC15" s="152">
        <f t="shared" si="20"/>
        <v>0</v>
      </c>
      <c r="AD15" s="152">
        <f t="shared" si="21"/>
        <v>0</v>
      </c>
      <c r="AE15" s="152">
        <f t="shared" si="22"/>
        <v>0</v>
      </c>
      <c r="AF15" s="152">
        <f t="shared" si="23"/>
        <v>0</v>
      </c>
      <c r="AG15" s="152">
        <f t="shared" si="24"/>
        <v>0</v>
      </c>
      <c r="AH15" s="152">
        <f t="shared" si="25"/>
        <v>0</v>
      </c>
      <c r="AI15" s="152">
        <f t="shared" si="26"/>
        <v>0</v>
      </c>
      <c r="AJ15" s="152">
        <f t="shared" si="27"/>
        <v>0</v>
      </c>
      <c r="AK15" s="152">
        <f t="shared" si="28"/>
        <v>0</v>
      </c>
      <c r="AL15" s="152">
        <f t="shared" si="29"/>
        <v>0</v>
      </c>
      <c r="AM15" s="152">
        <f t="shared" si="30"/>
        <v>0</v>
      </c>
    </row>
    <row r="16" spans="1:42" ht="15.6" x14ac:dyDescent="0.3">
      <c r="A16" s="370"/>
      <c r="B16" s="371"/>
      <c r="C16" s="372"/>
      <c r="D16" s="415">
        <f t="shared" si="31"/>
        <v>0</v>
      </c>
      <c r="E16" s="372">
        <v>0</v>
      </c>
      <c r="F16" s="372">
        <v>0</v>
      </c>
      <c r="G16" s="372">
        <v>0</v>
      </c>
      <c r="H16" s="372">
        <v>0</v>
      </c>
      <c r="I16" s="372">
        <v>0</v>
      </c>
      <c r="J16" s="372">
        <v>0</v>
      </c>
      <c r="K16" s="372">
        <v>0</v>
      </c>
      <c r="L16" s="372">
        <v>0</v>
      </c>
      <c r="M16" s="372">
        <v>0</v>
      </c>
      <c r="N16" s="372">
        <v>0</v>
      </c>
      <c r="O16" s="372">
        <v>0</v>
      </c>
      <c r="P16" s="372">
        <v>0</v>
      </c>
      <c r="Q16" s="372">
        <v>0</v>
      </c>
      <c r="R16" s="372">
        <v>0</v>
      </c>
      <c r="S16" s="372">
        <v>0</v>
      </c>
      <c r="T16" s="372">
        <v>0</v>
      </c>
      <c r="U16" s="413">
        <f t="shared" si="14"/>
        <v>0</v>
      </c>
      <c r="V16" s="374"/>
      <c r="W16" s="148"/>
      <c r="X16" s="152">
        <f t="shared" si="15"/>
        <v>0</v>
      </c>
      <c r="Y16" s="152">
        <f t="shared" si="16"/>
        <v>0</v>
      </c>
      <c r="Z16" s="152">
        <f t="shared" si="17"/>
        <v>0</v>
      </c>
      <c r="AA16" s="152">
        <f t="shared" si="18"/>
        <v>0</v>
      </c>
      <c r="AB16" s="152">
        <f t="shared" si="19"/>
        <v>0</v>
      </c>
      <c r="AC16" s="152">
        <f t="shared" si="20"/>
        <v>0</v>
      </c>
      <c r="AD16" s="152">
        <f t="shared" si="21"/>
        <v>0</v>
      </c>
      <c r="AE16" s="152">
        <f t="shared" si="22"/>
        <v>0</v>
      </c>
      <c r="AF16" s="152">
        <f t="shared" si="23"/>
        <v>0</v>
      </c>
      <c r="AG16" s="152">
        <f t="shared" si="24"/>
        <v>0</v>
      </c>
      <c r="AH16" s="152">
        <f t="shared" si="25"/>
        <v>0</v>
      </c>
      <c r="AI16" s="152">
        <f t="shared" si="26"/>
        <v>0</v>
      </c>
      <c r="AJ16" s="152">
        <f t="shared" si="27"/>
        <v>0</v>
      </c>
      <c r="AK16" s="152">
        <f t="shared" si="28"/>
        <v>0</v>
      </c>
      <c r="AL16" s="152">
        <f t="shared" si="29"/>
        <v>0</v>
      </c>
      <c r="AM16" s="152">
        <f t="shared" si="30"/>
        <v>0</v>
      </c>
    </row>
    <row r="17" spans="1:39" ht="15.6" x14ac:dyDescent="0.3">
      <c r="A17" s="370"/>
      <c r="B17" s="371"/>
      <c r="C17" s="372"/>
      <c r="D17" s="415">
        <f t="shared" si="31"/>
        <v>0</v>
      </c>
      <c r="E17" s="372">
        <v>0</v>
      </c>
      <c r="F17" s="372">
        <v>0</v>
      </c>
      <c r="G17" s="372">
        <v>0</v>
      </c>
      <c r="H17" s="372">
        <v>0</v>
      </c>
      <c r="I17" s="372">
        <v>0</v>
      </c>
      <c r="J17" s="372">
        <v>0</v>
      </c>
      <c r="K17" s="372">
        <v>0</v>
      </c>
      <c r="L17" s="372">
        <v>0</v>
      </c>
      <c r="M17" s="372">
        <v>0</v>
      </c>
      <c r="N17" s="372">
        <v>0</v>
      </c>
      <c r="O17" s="372">
        <v>0</v>
      </c>
      <c r="P17" s="372">
        <v>0</v>
      </c>
      <c r="Q17" s="372">
        <v>0</v>
      </c>
      <c r="R17" s="372">
        <v>0</v>
      </c>
      <c r="S17" s="372">
        <v>0</v>
      </c>
      <c r="T17" s="372">
        <v>0</v>
      </c>
      <c r="U17" s="413">
        <f t="shared" si="14"/>
        <v>0</v>
      </c>
      <c r="V17" s="374"/>
      <c r="W17" s="148"/>
      <c r="X17" s="152">
        <f t="shared" si="15"/>
        <v>0</v>
      </c>
      <c r="Y17" s="152">
        <f t="shared" si="16"/>
        <v>0</v>
      </c>
      <c r="Z17" s="152">
        <f t="shared" si="17"/>
        <v>0</v>
      </c>
      <c r="AA17" s="152">
        <f t="shared" si="18"/>
        <v>0</v>
      </c>
      <c r="AB17" s="152">
        <f t="shared" si="19"/>
        <v>0</v>
      </c>
      <c r="AC17" s="152">
        <f t="shared" si="20"/>
        <v>0</v>
      </c>
      <c r="AD17" s="152">
        <f t="shared" si="21"/>
        <v>0</v>
      </c>
      <c r="AE17" s="152">
        <f t="shared" si="22"/>
        <v>0</v>
      </c>
      <c r="AF17" s="152">
        <f t="shared" si="23"/>
        <v>0</v>
      </c>
      <c r="AG17" s="152">
        <f t="shared" si="24"/>
        <v>0</v>
      </c>
      <c r="AH17" s="152">
        <f t="shared" si="25"/>
        <v>0</v>
      </c>
      <c r="AI17" s="152">
        <f t="shared" si="26"/>
        <v>0</v>
      </c>
      <c r="AJ17" s="152">
        <f t="shared" si="27"/>
        <v>0</v>
      </c>
      <c r="AK17" s="152">
        <f t="shared" si="28"/>
        <v>0</v>
      </c>
      <c r="AL17" s="152">
        <f t="shared" si="29"/>
        <v>0</v>
      </c>
      <c r="AM17" s="152">
        <f t="shared" si="30"/>
        <v>0</v>
      </c>
    </row>
    <row r="18" spans="1:39" ht="15.6" x14ac:dyDescent="0.3">
      <c r="A18" s="370"/>
      <c r="B18" s="371"/>
      <c r="C18" s="372"/>
      <c r="D18" s="415">
        <f t="shared" si="31"/>
        <v>0</v>
      </c>
      <c r="E18" s="372">
        <v>0</v>
      </c>
      <c r="F18" s="372">
        <v>0</v>
      </c>
      <c r="G18" s="372">
        <v>0</v>
      </c>
      <c r="H18" s="372">
        <v>0</v>
      </c>
      <c r="I18" s="372">
        <v>0</v>
      </c>
      <c r="J18" s="372">
        <v>0</v>
      </c>
      <c r="K18" s="372">
        <v>0</v>
      </c>
      <c r="L18" s="372">
        <v>0</v>
      </c>
      <c r="M18" s="372">
        <v>0</v>
      </c>
      <c r="N18" s="372">
        <v>0</v>
      </c>
      <c r="O18" s="372">
        <v>0</v>
      </c>
      <c r="P18" s="372">
        <v>0</v>
      </c>
      <c r="Q18" s="372">
        <v>0</v>
      </c>
      <c r="R18" s="372">
        <v>0</v>
      </c>
      <c r="S18" s="372">
        <v>0</v>
      </c>
      <c r="T18" s="372">
        <v>0</v>
      </c>
      <c r="U18" s="413">
        <f t="shared" si="14"/>
        <v>0</v>
      </c>
      <c r="V18" s="374"/>
      <c r="W18" s="148"/>
      <c r="X18" s="152">
        <f t="shared" si="15"/>
        <v>0</v>
      </c>
      <c r="Y18" s="152">
        <f t="shared" si="16"/>
        <v>0</v>
      </c>
      <c r="Z18" s="152">
        <f t="shared" si="17"/>
        <v>0</v>
      </c>
      <c r="AA18" s="152">
        <f t="shared" si="18"/>
        <v>0</v>
      </c>
      <c r="AB18" s="152">
        <f t="shared" si="19"/>
        <v>0</v>
      </c>
      <c r="AC18" s="152">
        <f t="shared" si="20"/>
        <v>0</v>
      </c>
      <c r="AD18" s="152">
        <f t="shared" si="21"/>
        <v>0</v>
      </c>
      <c r="AE18" s="152">
        <f t="shared" si="22"/>
        <v>0</v>
      </c>
      <c r="AF18" s="152">
        <f t="shared" si="23"/>
        <v>0</v>
      </c>
      <c r="AG18" s="152">
        <f t="shared" si="24"/>
        <v>0</v>
      </c>
      <c r="AH18" s="152">
        <f t="shared" si="25"/>
        <v>0</v>
      </c>
      <c r="AI18" s="152">
        <f t="shared" si="26"/>
        <v>0</v>
      </c>
      <c r="AJ18" s="152">
        <f t="shared" si="27"/>
        <v>0</v>
      </c>
      <c r="AK18" s="152">
        <f t="shared" si="28"/>
        <v>0</v>
      </c>
      <c r="AL18" s="152">
        <f t="shared" si="29"/>
        <v>0</v>
      </c>
      <c r="AM18" s="152">
        <f t="shared" si="30"/>
        <v>0</v>
      </c>
    </row>
    <row r="19" spans="1:39" ht="3" customHeight="1" x14ac:dyDescent="0.3">
      <c r="A19" s="382"/>
      <c r="B19" s="383"/>
      <c r="C19" s="384"/>
      <c r="D19" s="416"/>
      <c r="E19" s="383"/>
      <c r="F19" s="383"/>
      <c r="G19" s="383"/>
      <c r="H19" s="383"/>
      <c r="I19" s="383"/>
      <c r="J19" s="383"/>
      <c r="K19" s="383"/>
      <c r="L19" s="383"/>
      <c r="M19" s="383"/>
      <c r="N19" s="383"/>
      <c r="O19" s="383"/>
      <c r="P19" s="383"/>
      <c r="Q19" s="383"/>
      <c r="R19" s="383"/>
      <c r="S19" s="383"/>
      <c r="T19" s="383"/>
      <c r="U19" s="383"/>
      <c r="V19" s="385"/>
      <c r="W19" s="148"/>
      <c r="X19" s="144"/>
      <c r="Y19" s="144"/>
      <c r="Z19" s="144"/>
      <c r="AA19" s="144"/>
      <c r="AB19" s="144"/>
      <c r="AC19" s="144"/>
      <c r="AD19" s="144"/>
      <c r="AE19" s="144"/>
      <c r="AF19" s="144"/>
      <c r="AG19" s="144"/>
      <c r="AH19" s="144"/>
      <c r="AI19" s="144"/>
      <c r="AJ19" s="144"/>
      <c r="AK19" s="144"/>
      <c r="AL19" s="144"/>
      <c r="AM19" s="144"/>
    </row>
    <row r="20" spans="1:39" ht="15.6" x14ac:dyDescent="0.3">
      <c r="A20" s="386" t="s">
        <v>129</v>
      </c>
      <c r="B20" s="387"/>
      <c r="C20" s="388"/>
      <c r="D20" s="417">
        <f>SUM(D4:D18)</f>
        <v>0</v>
      </c>
      <c r="E20" s="389">
        <f t="shared" ref="E20" si="32">SUM(X4:X18)</f>
        <v>0</v>
      </c>
      <c r="F20" s="389">
        <f t="shared" ref="F20" si="33">SUM(Y4:Y18)</f>
        <v>0</v>
      </c>
      <c r="G20" s="389">
        <f t="shared" ref="G20" si="34">SUM(Z4:Z18)</f>
        <v>0</v>
      </c>
      <c r="H20" s="389">
        <f t="shared" ref="H20" si="35">SUM(AA4:AA18)</f>
        <v>0</v>
      </c>
      <c r="I20" s="389">
        <f t="shared" ref="I20" si="36">SUM(AB4:AB18)</f>
        <v>0</v>
      </c>
      <c r="J20" s="389">
        <f t="shared" ref="J20" si="37">SUM(AC4:AC18)</f>
        <v>0</v>
      </c>
      <c r="K20" s="389">
        <f t="shared" ref="K20" si="38">SUM(AD4:AD18)</f>
        <v>0</v>
      </c>
      <c r="L20" s="389">
        <f t="shared" ref="L20" si="39">SUM(AE4:AE18)</f>
        <v>0</v>
      </c>
      <c r="M20" s="389">
        <f t="shared" ref="M20" si="40">SUM(AF4:AF18)</f>
        <v>0</v>
      </c>
      <c r="N20" s="389">
        <f t="shared" ref="N20" si="41">SUM(AG4:AG18)</f>
        <v>0</v>
      </c>
      <c r="O20" s="389">
        <f t="shared" ref="O20" si="42">SUM(AH4:AH18)</f>
        <v>0</v>
      </c>
      <c r="P20" s="389">
        <f t="shared" ref="P20" si="43">SUM(AI4:AI18)</f>
        <v>0</v>
      </c>
      <c r="Q20" s="389">
        <f t="shared" ref="Q20" si="44">SUM(AJ4:AJ18)</f>
        <v>0</v>
      </c>
      <c r="R20" s="389">
        <f t="shared" ref="R20" si="45">SUM(AK4:AK18)</f>
        <v>0</v>
      </c>
      <c r="S20" s="389">
        <f t="shared" ref="S20" si="46">SUM(AL4:AL18)</f>
        <v>0</v>
      </c>
      <c r="T20" s="389">
        <f t="shared" ref="T20" si="47">SUM(AM4:AM18)</f>
        <v>0</v>
      </c>
      <c r="U20" s="389"/>
      <c r="V20" s="390"/>
      <c r="W20" s="148"/>
      <c r="X20" s="150"/>
      <c r="Y20" s="349"/>
      <c r="Z20" s="349"/>
      <c r="AA20" s="349"/>
      <c r="AB20" s="349"/>
      <c r="AC20" s="349"/>
      <c r="AD20" s="349"/>
      <c r="AE20" s="349"/>
      <c r="AF20" s="349"/>
      <c r="AG20" s="349"/>
      <c r="AH20" s="349"/>
      <c r="AI20" s="349"/>
      <c r="AJ20" s="349"/>
      <c r="AK20" s="349"/>
      <c r="AL20" s="349"/>
      <c r="AM20" s="349"/>
    </row>
    <row r="21" spans="1:39" x14ac:dyDescent="0.3">
      <c r="A21" s="382"/>
      <c r="B21" s="383"/>
      <c r="C21" s="384"/>
      <c r="D21" s="416"/>
      <c r="E21" s="391" t="e">
        <f>E20/$D20</f>
        <v>#DIV/0!</v>
      </c>
      <c r="F21" s="391" t="e">
        <f t="shared" ref="F21:I21" si="48">F20/$D20</f>
        <v>#DIV/0!</v>
      </c>
      <c r="G21" s="391" t="e">
        <f t="shared" si="48"/>
        <v>#DIV/0!</v>
      </c>
      <c r="H21" s="391" t="e">
        <f t="shared" si="48"/>
        <v>#DIV/0!</v>
      </c>
      <c r="I21" s="391" t="e">
        <f t="shared" si="48"/>
        <v>#DIV/0!</v>
      </c>
      <c r="J21" s="391" t="e">
        <f t="shared" ref="J21" si="49">J20/$D20</f>
        <v>#DIV/0!</v>
      </c>
      <c r="K21" s="391" t="e">
        <f t="shared" ref="K21:T21" si="50">K20/$D20</f>
        <v>#DIV/0!</v>
      </c>
      <c r="L21" s="391" t="e">
        <f t="shared" si="50"/>
        <v>#DIV/0!</v>
      </c>
      <c r="M21" s="391" t="e">
        <f t="shared" si="50"/>
        <v>#DIV/0!</v>
      </c>
      <c r="N21" s="391" t="e">
        <f t="shared" si="50"/>
        <v>#DIV/0!</v>
      </c>
      <c r="O21" s="391" t="e">
        <f t="shared" si="50"/>
        <v>#DIV/0!</v>
      </c>
      <c r="P21" s="391" t="e">
        <f t="shared" si="50"/>
        <v>#DIV/0!</v>
      </c>
      <c r="Q21" s="391" t="e">
        <f t="shared" si="50"/>
        <v>#DIV/0!</v>
      </c>
      <c r="R21" s="391" t="e">
        <f t="shared" si="50"/>
        <v>#DIV/0!</v>
      </c>
      <c r="S21" s="391" t="e">
        <f t="shared" si="50"/>
        <v>#DIV/0!</v>
      </c>
      <c r="T21" s="391" t="e">
        <f t="shared" si="50"/>
        <v>#DIV/0!</v>
      </c>
      <c r="U21" s="391"/>
      <c r="V21" s="385"/>
      <c r="W21" s="148"/>
      <c r="X21" s="153"/>
      <c r="Y21" s="153"/>
      <c r="Z21" s="153"/>
      <c r="AA21" s="153"/>
      <c r="AB21" s="153"/>
      <c r="AC21" s="153"/>
      <c r="AD21" s="153"/>
      <c r="AE21" s="153"/>
      <c r="AF21" s="153"/>
      <c r="AG21" s="153"/>
      <c r="AH21" s="153"/>
      <c r="AI21" s="153"/>
      <c r="AJ21" s="153"/>
      <c r="AK21" s="153"/>
      <c r="AL21" s="153"/>
      <c r="AM21" s="153"/>
    </row>
    <row r="22" spans="1:39" x14ac:dyDescent="0.3">
      <c r="A22" s="382"/>
      <c r="B22" s="383"/>
      <c r="C22" s="384"/>
      <c r="D22" s="416"/>
      <c r="E22" s="383"/>
      <c r="F22" s="383"/>
      <c r="G22" s="383"/>
      <c r="H22" s="383"/>
      <c r="I22" s="383"/>
      <c r="J22" s="383"/>
      <c r="K22" s="383"/>
      <c r="L22" s="383"/>
      <c r="M22" s="383"/>
      <c r="N22" s="383"/>
      <c r="O22" s="383"/>
      <c r="P22" s="383"/>
      <c r="Q22" s="383"/>
      <c r="R22" s="383"/>
      <c r="S22" s="383"/>
      <c r="T22" s="383"/>
      <c r="U22" s="383"/>
      <c r="V22" s="385"/>
      <c r="W22" s="148"/>
      <c r="X22" s="153"/>
      <c r="Y22" s="153"/>
      <c r="Z22" s="153"/>
      <c r="AA22" s="153"/>
      <c r="AB22" s="153"/>
      <c r="AC22" s="153"/>
      <c r="AD22" s="153"/>
      <c r="AE22" s="153"/>
      <c r="AF22" s="153"/>
      <c r="AG22" s="153"/>
      <c r="AH22" s="153"/>
      <c r="AI22" s="153"/>
      <c r="AJ22" s="153"/>
      <c r="AK22" s="153"/>
      <c r="AL22" s="153"/>
      <c r="AM22" s="153"/>
    </row>
    <row r="23" spans="1:39" ht="28.8" x14ac:dyDescent="0.3">
      <c r="A23" s="369">
        <v>2</v>
      </c>
      <c r="B23" s="377" t="s">
        <v>37</v>
      </c>
      <c r="C23" s="381" t="s">
        <v>254</v>
      </c>
      <c r="D23" s="414" t="s">
        <v>255</v>
      </c>
      <c r="E23" s="379" t="str">
        <f>E$3</f>
        <v>staff type 1</v>
      </c>
      <c r="F23" s="379" t="str">
        <f t="shared" ref="F23:T23" si="51">F$3</f>
        <v>staff type 2</v>
      </c>
      <c r="G23" s="379" t="str">
        <f t="shared" si="51"/>
        <v>staff type 3</v>
      </c>
      <c r="H23" s="379" t="str">
        <f t="shared" si="51"/>
        <v>staff type 4</v>
      </c>
      <c r="I23" s="379" t="str">
        <f t="shared" si="51"/>
        <v>staff type 5</v>
      </c>
      <c r="J23" s="379" t="str">
        <f t="shared" si="51"/>
        <v>staff type 6</v>
      </c>
      <c r="K23" s="379" t="str">
        <f t="shared" si="51"/>
        <v>staff type 7</v>
      </c>
      <c r="L23" s="379" t="str">
        <f t="shared" si="51"/>
        <v>staff type 8</v>
      </c>
      <c r="M23" s="379" t="str">
        <f t="shared" si="51"/>
        <v>staff type 9</v>
      </c>
      <c r="N23" s="379" t="str">
        <f t="shared" si="51"/>
        <v>staff type 10</v>
      </c>
      <c r="O23" s="379" t="str">
        <f t="shared" si="51"/>
        <v>staff type 11</v>
      </c>
      <c r="P23" s="379" t="str">
        <f t="shared" si="51"/>
        <v>staff type 12</v>
      </c>
      <c r="Q23" s="379" t="str">
        <f t="shared" si="51"/>
        <v>staff type 13</v>
      </c>
      <c r="R23" s="379" t="str">
        <f t="shared" si="51"/>
        <v>staff type 14</v>
      </c>
      <c r="S23" s="379" t="str">
        <f t="shared" si="51"/>
        <v>staff type 15</v>
      </c>
      <c r="T23" s="379" t="str">
        <f t="shared" si="51"/>
        <v>staff type 16</v>
      </c>
      <c r="U23" s="379" t="s">
        <v>132</v>
      </c>
      <c r="V23" s="380" t="s">
        <v>131</v>
      </c>
      <c r="W23" s="148"/>
      <c r="X23" s="152"/>
      <c r="Y23" s="152"/>
      <c r="Z23" s="152"/>
      <c r="AA23" s="152"/>
      <c r="AB23" s="152"/>
      <c r="AC23" s="152"/>
      <c r="AD23" s="152"/>
      <c r="AE23" s="152"/>
      <c r="AF23" s="152"/>
      <c r="AG23" s="152"/>
      <c r="AH23" s="152"/>
      <c r="AI23" s="152"/>
      <c r="AJ23" s="152"/>
      <c r="AK23" s="152"/>
      <c r="AL23" s="152"/>
      <c r="AM23" s="152"/>
    </row>
    <row r="24" spans="1:39" ht="15.6" x14ac:dyDescent="0.3">
      <c r="A24" s="370"/>
      <c r="B24" s="371">
        <v>1</v>
      </c>
      <c r="C24" s="372">
        <v>1</v>
      </c>
      <c r="D24" s="415">
        <f>IF(C24="",B24,B24*C24)</f>
        <v>1</v>
      </c>
      <c r="E24" s="372">
        <v>0</v>
      </c>
      <c r="F24" s="372">
        <v>0</v>
      </c>
      <c r="G24" s="372">
        <v>0</v>
      </c>
      <c r="H24" s="372">
        <v>0</v>
      </c>
      <c r="I24" s="372">
        <v>0</v>
      </c>
      <c r="J24" s="372">
        <v>0</v>
      </c>
      <c r="K24" s="372">
        <v>0</v>
      </c>
      <c r="L24" s="372">
        <v>0</v>
      </c>
      <c r="M24" s="372">
        <v>0</v>
      </c>
      <c r="N24" s="372">
        <v>0</v>
      </c>
      <c r="O24" s="372">
        <v>0</v>
      </c>
      <c r="P24" s="372">
        <v>0</v>
      </c>
      <c r="Q24" s="372">
        <v>0</v>
      </c>
      <c r="R24" s="372">
        <v>0</v>
      </c>
      <c r="S24" s="372">
        <v>0</v>
      </c>
      <c r="T24" s="372">
        <v>0</v>
      </c>
      <c r="U24" s="413">
        <f t="shared" ref="U24" si="52">SUM(E24:T24)</f>
        <v>0</v>
      </c>
      <c r="V24" s="374"/>
      <c r="W24" s="148"/>
      <c r="X24" s="157">
        <f t="shared" ref="X24" si="53">$D24*E24</f>
        <v>0</v>
      </c>
      <c r="Y24" s="157">
        <f t="shared" ref="Y24" si="54">$D24*F24</f>
        <v>0</v>
      </c>
      <c r="Z24" s="157">
        <f t="shared" ref="Z24" si="55">$D24*G24</f>
        <v>0</v>
      </c>
      <c r="AA24" s="157">
        <f t="shared" ref="AA24" si="56">$D24*H24</f>
        <v>0</v>
      </c>
      <c r="AB24" s="157">
        <f t="shared" ref="AB24" si="57">$D24*I24</f>
        <v>0</v>
      </c>
      <c r="AC24" s="157">
        <f t="shared" ref="AC24" si="58">$D24*J24</f>
        <v>0</v>
      </c>
      <c r="AD24" s="157">
        <f t="shared" ref="AD24" si="59">$D24*K24</f>
        <v>0</v>
      </c>
      <c r="AE24" s="157">
        <f t="shared" ref="AE24" si="60">$D24*L24</f>
        <v>0</v>
      </c>
      <c r="AF24" s="157">
        <f t="shared" ref="AF24" si="61">$D24*M24</f>
        <v>0</v>
      </c>
      <c r="AG24" s="157">
        <f t="shared" ref="AG24" si="62">$D24*N24</f>
        <v>0</v>
      </c>
      <c r="AH24" s="157">
        <f t="shared" ref="AH24" si="63">$D24*O24</f>
        <v>0</v>
      </c>
      <c r="AI24" s="157">
        <f t="shared" ref="AI24" si="64">$D24*P24</f>
        <v>0</v>
      </c>
      <c r="AJ24" s="157">
        <f t="shared" ref="AJ24" si="65">$D24*Q24</f>
        <v>0</v>
      </c>
      <c r="AK24" s="157">
        <f t="shared" ref="AK24" si="66">$D24*R24</f>
        <v>0</v>
      </c>
      <c r="AL24" s="157">
        <f t="shared" ref="AL24" si="67">$D24*S24</f>
        <v>0</v>
      </c>
      <c r="AM24" s="157">
        <f t="shared" ref="AM24" si="68">$D24*T24</f>
        <v>0</v>
      </c>
    </row>
    <row r="25" spans="1:39" ht="15.6" x14ac:dyDescent="0.3">
      <c r="A25" s="370"/>
      <c r="B25" s="371"/>
      <c r="C25" s="372"/>
      <c r="D25" s="415">
        <f t="shared" ref="D25:D38" si="69">IF(C25="",B25,B25*C25)</f>
        <v>0</v>
      </c>
      <c r="E25" s="372">
        <v>0</v>
      </c>
      <c r="F25" s="372">
        <v>0</v>
      </c>
      <c r="G25" s="372">
        <v>0</v>
      </c>
      <c r="H25" s="372">
        <v>0</v>
      </c>
      <c r="I25" s="372">
        <v>0</v>
      </c>
      <c r="J25" s="372">
        <v>0</v>
      </c>
      <c r="K25" s="372">
        <v>0</v>
      </c>
      <c r="L25" s="372">
        <v>0</v>
      </c>
      <c r="M25" s="372">
        <v>0</v>
      </c>
      <c r="N25" s="372">
        <v>0</v>
      </c>
      <c r="O25" s="372">
        <v>0</v>
      </c>
      <c r="P25" s="372">
        <v>0</v>
      </c>
      <c r="Q25" s="372">
        <v>0</v>
      </c>
      <c r="R25" s="372">
        <v>0</v>
      </c>
      <c r="S25" s="372">
        <v>0</v>
      </c>
      <c r="T25" s="372">
        <v>0</v>
      </c>
      <c r="U25" s="413">
        <f t="shared" ref="U25:U38" si="70">SUM(E25:T25)</f>
        <v>0</v>
      </c>
      <c r="V25" s="374"/>
      <c r="W25" s="148"/>
      <c r="X25" s="152">
        <f t="shared" ref="X25:X38" si="71">$D25*E25</f>
        <v>0</v>
      </c>
      <c r="Y25" s="152">
        <f t="shared" ref="Y25:Y38" si="72">$D25*F25</f>
        <v>0</v>
      </c>
      <c r="Z25" s="152">
        <f t="shared" ref="Z25:Z38" si="73">$D25*G25</f>
        <v>0</v>
      </c>
      <c r="AA25" s="152">
        <f t="shared" ref="AA25:AA38" si="74">$D25*H25</f>
        <v>0</v>
      </c>
      <c r="AB25" s="152">
        <f t="shared" ref="AB25:AB38" si="75">$D25*I25</f>
        <v>0</v>
      </c>
      <c r="AC25" s="152">
        <f t="shared" ref="AC25:AC38" si="76">$D25*J25</f>
        <v>0</v>
      </c>
      <c r="AD25" s="152">
        <f t="shared" ref="AD25:AD38" si="77">$D25*K25</f>
        <v>0</v>
      </c>
      <c r="AE25" s="152">
        <f t="shared" ref="AE25:AE38" si="78">$D25*L25</f>
        <v>0</v>
      </c>
      <c r="AF25" s="152">
        <f t="shared" ref="AF25:AF38" si="79">$D25*M25</f>
        <v>0</v>
      </c>
      <c r="AG25" s="152">
        <f t="shared" ref="AG25:AG38" si="80">$D25*N25</f>
        <v>0</v>
      </c>
      <c r="AH25" s="152">
        <f t="shared" ref="AH25:AH38" si="81">$D25*O25</f>
        <v>0</v>
      </c>
      <c r="AI25" s="152">
        <f t="shared" ref="AI25:AI38" si="82">$D25*P25</f>
        <v>0</v>
      </c>
      <c r="AJ25" s="152">
        <f t="shared" ref="AJ25:AJ38" si="83">$D25*Q25</f>
        <v>0</v>
      </c>
      <c r="AK25" s="152">
        <f t="shared" ref="AK25:AK38" si="84">$D25*R25</f>
        <v>0</v>
      </c>
      <c r="AL25" s="152">
        <f t="shared" ref="AL25:AL38" si="85">$D25*S25</f>
        <v>0</v>
      </c>
      <c r="AM25" s="152">
        <f t="shared" ref="AM25:AM38" si="86">$D25*T25</f>
        <v>0</v>
      </c>
    </row>
    <row r="26" spans="1:39" ht="15.6" x14ac:dyDescent="0.3">
      <c r="A26" s="370"/>
      <c r="B26" s="371"/>
      <c r="C26" s="372"/>
      <c r="D26" s="415">
        <f t="shared" si="69"/>
        <v>0</v>
      </c>
      <c r="E26" s="372">
        <v>0</v>
      </c>
      <c r="F26" s="372">
        <v>0</v>
      </c>
      <c r="G26" s="372">
        <v>0</v>
      </c>
      <c r="H26" s="372">
        <v>0</v>
      </c>
      <c r="I26" s="372">
        <v>0</v>
      </c>
      <c r="J26" s="372">
        <v>0</v>
      </c>
      <c r="K26" s="372">
        <v>0</v>
      </c>
      <c r="L26" s="372">
        <v>0</v>
      </c>
      <c r="M26" s="372">
        <v>0</v>
      </c>
      <c r="N26" s="372">
        <v>0</v>
      </c>
      <c r="O26" s="372">
        <v>0</v>
      </c>
      <c r="P26" s="372">
        <v>0</v>
      </c>
      <c r="Q26" s="372">
        <v>0</v>
      </c>
      <c r="R26" s="372">
        <v>0</v>
      </c>
      <c r="S26" s="372">
        <v>0</v>
      </c>
      <c r="T26" s="372">
        <v>0</v>
      </c>
      <c r="U26" s="413">
        <f t="shared" si="70"/>
        <v>0</v>
      </c>
      <c r="V26" s="374"/>
      <c r="W26" s="148"/>
      <c r="X26" s="152">
        <f t="shared" si="71"/>
        <v>0</v>
      </c>
      <c r="Y26" s="152">
        <f t="shared" si="72"/>
        <v>0</v>
      </c>
      <c r="Z26" s="152">
        <f t="shared" si="73"/>
        <v>0</v>
      </c>
      <c r="AA26" s="152">
        <f t="shared" si="74"/>
        <v>0</v>
      </c>
      <c r="AB26" s="152">
        <f t="shared" si="75"/>
        <v>0</v>
      </c>
      <c r="AC26" s="152">
        <f t="shared" si="76"/>
        <v>0</v>
      </c>
      <c r="AD26" s="152">
        <f t="shared" si="77"/>
        <v>0</v>
      </c>
      <c r="AE26" s="152">
        <f t="shared" si="78"/>
        <v>0</v>
      </c>
      <c r="AF26" s="152">
        <f t="shared" si="79"/>
        <v>0</v>
      </c>
      <c r="AG26" s="152">
        <f t="shared" si="80"/>
        <v>0</v>
      </c>
      <c r="AH26" s="152">
        <f t="shared" si="81"/>
        <v>0</v>
      </c>
      <c r="AI26" s="152">
        <f t="shared" si="82"/>
        <v>0</v>
      </c>
      <c r="AJ26" s="152">
        <f t="shared" si="83"/>
        <v>0</v>
      </c>
      <c r="AK26" s="152">
        <f t="shared" si="84"/>
        <v>0</v>
      </c>
      <c r="AL26" s="152">
        <f t="shared" si="85"/>
        <v>0</v>
      </c>
      <c r="AM26" s="152">
        <f t="shared" si="86"/>
        <v>0</v>
      </c>
    </row>
    <row r="27" spans="1:39" ht="15.6" x14ac:dyDescent="0.3">
      <c r="A27" s="370"/>
      <c r="B27" s="371"/>
      <c r="C27" s="372"/>
      <c r="D27" s="415">
        <f t="shared" si="69"/>
        <v>0</v>
      </c>
      <c r="E27" s="372">
        <v>0</v>
      </c>
      <c r="F27" s="372">
        <v>0</v>
      </c>
      <c r="G27" s="372">
        <v>0</v>
      </c>
      <c r="H27" s="372">
        <v>0</v>
      </c>
      <c r="I27" s="372">
        <v>0</v>
      </c>
      <c r="J27" s="372">
        <v>0</v>
      </c>
      <c r="K27" s="372">
        <v>0</v>
      </c>
      <c r="L27" s="372">
        <v>0</v>
      </c>
      <c r="M27" s="372">
        <v>0</v>
      </c>
      <c r="N27" s="372">
        <v>0</v>
      </c>
      <c r="O27" s="372">
        <v>0</v>
      </c>
      <c r="P27" s="372">
        <v>0</v>
      </c>
      <c r="Q27" s="372">
        <v>0</v>
      </c>
      <c r="R27" s="372">
        <v>0</v>
      </c>
      <c r="S27" s="372">
        <v>0</v>
      </c>
      <c r="T27" s="372">
        <v>0</v>
      </c>
      <c r="U27" s="413">
        <f t="shared" si="70"/>
        <v>0</v>
      </c>
      <c r="V27" s="374"/>
      <c r="W27" s="148"/>
      <c r="X27" s="152">
        <f t="shared" si="71"/>
        <v>0</v>
      </c>
      <c r="Y27" s="152">
        <f t="shared" si="72"/>
        <v>0</v>
      </c>
      <c r="Z27" s="152">
        <f t="shared" si="73"/>
        <v>0</v>
      </c>
      <c r="AA27" s="152">
        <f t="shared" si="74"/>
        <v>0</v>
      </c>
      <c r="AB27" s="152">
        <f t="shared" si="75"/>
        <v>0</v>
      </c>
      <c r="AC27" s="152">
        <f t="shared" si="76"/>
        <v>0</v>
      </c>
      <c r="AD27" s="152">
        <f t="shared" si="77"/>
        <v>0</v>
      </c>
      <c r="AE27" s="152">
        <f t="shared" si="78"/>
        <v>0</v>
      </c>
      <c r="AF27" s="152">
        <f t="shared" si="79"/>
        <v>0</v>
      </c>
      <c r="AG27" s="152">
        <f t="shared" si="80"/>
        <v>0</v>
      </c>
      <c r="AH27" s="152">
        <f t="shared" si="81"/>
        <v>0</v>
      </c>
      <c r="AI27" s="152">
        <f t="shared" si="82"/>
        <v>0</v>
      </c>
      <c r="AJ27" s="152">
        <f t="shared" si="83"/>
        <v>0</v>
      </c>
      <c r="AK27" s="152">
        <f t="shared" si="84"/>
        <v>0</v>
      </c>
      <c r="AL27" s="152">
        <f t="shared" si="85"/>
        <v>0</v>
      </c>
      <c r="AM27" s="152">
        <f t="shared" si="86"/>
        <v>0</v>
      </c>
    </row>
    <row r="28" spans="1:39" ht="15.6" x14ac:dyDescent="0.3">
      <c r="A28" s="370"/>
      <c r="B28" s="371"/>
      <c r="C28" s="372"/>
      <c r="D28" s="415">
        <f t="shared" si="69"/>
        <v>0</v>
      </c>
      <c r="E28" s="372">
        <v>0</v>
      </c>
      <c r="F28" s="372">
        <v>0</v>
      </c>
      <c r="G28" s="372">
        <v>0</v>
      </c>
      <c r="H28" s="372">
        <v>0</v>
      </c>
      <c r="I28" s="372">
        <v>0</v>
      </c>
      <c r="J28" s="372">
        <v>0</v>
      </c>
      <c r="K28" s="372">
        <v>0</v>
      </c>
      <c r="L28" s="372">
        <v>0</v>
      </c>
      <c r="M28" s="372">
        <v>0</v>
      </c>
      <c r="N28" s="372">
        <v>0</v>
      </c>
      <c r="O28" s="372">
        <v>0</v>
      </c>
      <c r="P28" s="372">
        <v>0</v>
      </c>
      <c r="Q28" s="372">
        <v>0</v>
      </c>
      <c r="R28" s="372">
        <v>0</v>
      </c>
      <c r="S28" s="372">
        <v>0</v>
      </c>
      <c r="T28" s="372">
        <v>0</v>
      </c>
      <c r="U28" s="413">
        <f t="shared" si="70"/>
        <v>0</v>
      </c>
      <c r="V28" s="374"/>
      <c r="W28" s="148"/>
      <c r="X28" s="152">
        <f t="shared" si="71"/>
        <v>0</v>
      </c>
      <c r="Y28" s="152">
        <f t="shared" si="72"/>
        <v>0</v>
      </c>
      <c r="Z28" s="152">
        <f t="shared" si="73"/>
        <v>0</v>
      </c>
      <c r="AA28" s="152">
        <f t="shared" si="74"/>
        <v>0</v>
      </c>
      <c r="AB28" s="152">
        <f t="shared" si="75"/>
        <v>0</v>
      </c>
      <c r="AC28" s="152">
        <f t="shared" si="76"/>
        <v>0</v>
      </c>
      <c r="AD28" s="152">
        <f t="shared" si="77"/>
        <v>0</v>
      </c>
      <c r="AE28" s="152">
        <f t="shared" si="78"/>
        <v>0</v>
      </c>
      <c r="AF28" s="152">
        <f t="shared" si="79"/>
        <v>0</v>
      </c>
      <c r="AG28" s="152">
        <f t="shared" si="80"/>
        <v>0</v>
      </c>
      <c r="AH28" s="152">
        <f t="shared" si="81"/>
        <v>0</v>
      </c>
      <c r="AI28" s="152">
        <f t="shared" si="82"/>
        <v>0</v>
      </c>
      <c r="AJ28" s="152">
        <f t="shared" si="83"/>
        <v>0</v>
      </c>
      <c r="AK28" s="152">
        <f t="shared" si="84"/>
        <v>0</v>
      </c>
      <c r="AL28" s="152">
        <f t="shared" si="85"/>
        <v>0</v>
      </c>
      <c r="AM28" s="152">
        <f t="shared" si="86"/>
        <v>0</v>
      </c>
    </row>
    <row r="29" spans="1:39" ht="15.6" x14ac:dyDescent="0.3">
      <c r="A29" s="370"/>
      <c r="B29" s="371"/>
      <c r="C29" s="372"/>
      <c r="D29" s="415">
        <f t="shared" si="69"/>
        <v>0</v>
      </c>
      <c r="E29" s="372">
        <v>0</v>
      </c>
      <c r="F29" s="372">
        <v>0</v>
      </c>
      <c r="G29" s="372">
        <v>0</v>
      </c>
      <c r="H29" s="372">
        <v>0</v>
      </c>
      <c r="I29" s="372">
        <v>0</v>
      </c>
      <c r="J29" s="372">
        <v>0</v>
      </c>
      <c r="K29" s="372">
        <v>0</v>
      </c>
      <c r="L29" s="372">
        <v>0</v>
      </c>
      <c r="M29" s="372">
        <v>0</v>
      </c>
      <c r="N29" s="372">
        <v>0</v>
      </c>
      <c r="O29" s="372">
        <v>0</v>
      </c>
      <c r="P29" s="372">
        <v>0</v>
      </c>
      <c r="Q29" s="372">
        <v>0</v>
      </c>
      <c r="R29" s="372">
        <v>0</v>
      </c>
      <c r="S29" s="372">
        <v>0</v>
      </c>
      <c r="T29" s="372">
        <v>0</v>
      </c>
      <c r="U29" s="413">
        <f t="shared" si="70"/>
        <v>0</v>
      </c>
      <c r="V29" s="374"/>
      <c r="W29" s="148"/>
      <c r="X29" s="152">
        <f t="shared" si="71"/>
        <v>0</v>
      </c>
      <c r="Y29" s="152">
        <f t="shared" si="72"/>
        <v>0</v>
      </c>
      <c r="Z29" s="152">
        <f t="shared" si="73"/>
        <v>0</v>
      </c>
      <c r="AA29" s="152">
        <f t="shared" si="74"/>
        <v>0</v>
      </c>
      <c r="AB29" s="152">
        <f t="shared" si="75"/>
        <v>0</v>
      </c>
      <c r="AC29" s="152">
        <f t="shared" si="76"/>
        <v>0</v>
      </c>
      <c r="AD29" s="152">
        <f t="shared" si="77"/>
        <v>0</v>
      </c>
      <c r="AE29" s="152">
        <f t="shared" si="78"/>
        <v>0</v>
      </c>
      <c r="AF29" s="152">
        <f t="shared" si="79"/>
        <v>0</v>
      </c>
      <c r="AG29" s="152">
        <f t="shared" si="80"/>
        <v>0</v>
      </c>
      <c r="AH29" s="152">
        <f t="shared" si="81"/>
        <v>0</v>
      </c>
      <c r="AI29" s="152">
        <f t="shared" si="82"/>
        <v>0</v>
      </c>
      <c r="AJ29" s="152">
        <f t="shared" si="83"/>
        <v>0</v>
      </c>
      <c r="AK29" s="152">
        <f t="shared" si="84"/>
        <v>0</v>
      </c>
      <c r="AL29" s="152">
        <f t="shared" si="85"/>
        <v>0</v>
      </c>
      <c r="AM29" s="152">
        <f t="shared" si="86"/>
        <v>0</v>
      </c>
    </row>
    <row r="30" spans="1:39" ht="15.6" x14ac:dyDescent="0.3">
      <c r="A30" s="370"/>
      <c r="B30" s="371"/>
      <c r="C30" s="372"/>
      <c r="D30" s="415">
        <f t="shared" si="69"/>
        <v>0</v>
      </c>
      <c r="E30" s="372">
        <v>0</v>
      </c>
      <c r="F30" s="372">
        <v>0</v>
      </c>
      <c r="G30" s="372">
        <v>0</v>
      </c>
      <c r="H30" s="372">
        <v>0</v>
      </c>
      <c r="I30" s="372">
        <v>0</v>
      </c>
      <c r="J30" s="372">
        <v>0</v>
      </c>
      <c r="K30" s="372">
        <v>0</v>
      </c>
      <c r="L30" s="372">
        <v>0</v>
      </c>
      <c r="M30" s="372">
        <v>0</v>
      </c>
      <c r="N30" s="372">
        <v>0</v>
      </c>
      <c r="O30" s="372">
        <v>0</v>
      </c>
      <c r="P30" s="372">
        <v>0</v>
      </c>
      <c r="Q30" s="372">
        <v>0</v>
      </c>
      <c r="R30" s="372">
        <v>0</v>
      </c>
      <c r="S30" s="372">
        <v>0</v>
      </c>
      <c r="T30" s="372">
        <v>0</v>
      </c>
      <c r="U30" s="413">
        <f t="shared" si="70"/>
        <v>0</v>
      </c>
      <c r="V30" s="374"/>
      <c r="W30" s="148"/>
      <c r="X30" s="152">
        <f t="shared" si="71"/>
        <v>0</v>
      </c>
      <c r="Y30" s="152">
        <f t="shared" si="72"/>
        <v>0</v>
      </c>
      <c r="Z30" s="152">
        <f t="shared" si="73"/>
        <v>0</v>
      </c>
      <c r="AA30" s="152">
        <f t="shared" si="74"/>
        <v>0</v>
      </c>
      <c r="AB30" s="152">
        <f t="shared" si="75"/>
        <v>0</v>
      </c>
      <c r="AC30" s="152">
        <f t="shared" si="76"/>
        <v>0</v>
      </c>
      <c r="AD30" s="152">
        <f t="shared" si="77"/>
        <v>0</v>
      </c>
      <c r="AE30" s="152">
        <f t="shared" si="78"/>
        <v>0</v>
      </c>
      <c r="AF30" s="152">
        <f t="shared" si="79"/>
        <v>0</v>
      </c>
      <c r="AG30" s="152">
        <f t="shared" si="80"/>
        <v>0</v>
      </c>
      <c r="AH30" s="152">
        <f t="shared" si="81"/>
        <v>0</v>
      </c>
      <c r="AI30" s="152">
        <f t="shared" si="82"/>
        <v>0</v>
      </c>
      <c r="AJ30" s="152">
        <f t="shared" si="83"/>
        <v>0</v>
      </c>
      <c r="AK30" s="152">
        <f t="shared" si="84"/>
        <v>0</v>
      </c>
      <c r="AL30" s="152">
        <f t="shared" si="85"/>
        <v>0</v>
      </c>
      <c r="AM30" s="152">
        <f t="shared" si="86"/>
        <v>0</v>
      </c>
    </row>
    <row r="31" spans="1:39" ht="15.6" x14ac:dyDescent="0.3">
      <c r="A31" s="370"/>
      <c r="B31" s="371"/>
      <c r="C31" s="372"/>
      <c r="D31" s="415">
        <f t="shared" si="69"/>
        <v>0</v>
      </c>
      <c r="E31" s="372">
        <v>0</v>
      </c>
      <c r="F31" s="372">
        <v>0</v>
      </c>
      <c r="G31" s="372">
        <v>0</v>
      </c>
      <c r="H31" s="372">
        <v>0</v>
      </c>
      <c r="I31" s="372">
        <v>0</v>
      </c>
      <c r="J31" s="372">
        <v>0</v>
      </c>
      <c r="K31" s="372">
        <v>0</v>
      </c>
      <c r="L31" s="372">
        <v>0</v>
      </c>
      <c r="M31" s="372">
        <v>0</v>
      </c>
      <c r="N31" s="372">
        <v>0</v>
      </c>
      <c r="O31" s="372">
        <v>0</v>
      </c>
      <c r="P31" s="372">
        <v>0</v>
      </c>
      <c r="Q31" s="372">
        <v>0</v>
      </c>
      <c r="R31" s="372">
        <v>0</v>
      </c>
      <c r="S31" s="372">
        <v>0</v>
      </c>
      <c r="T31" s="372">
        <v>0</v>
      </c>
      <c r="U31" s="413">
        <f t="shared" si="70"/>
        <v>0</v>
      </c>
      <c r="V31" s="374"/>
      <c r="W31" s="148"/>
      <c r="X31" s="152">
        <f t="shared" si="71"/>
        <v>0</v>
      </c>
      <c r="Y31" s="152">
        <f t="shared" si="72"/>
        <v>0</v>
      </c>
      <c r="Z31" s="152">
        <f t="shared" si="73"/>
        <v>0</v>
      </c>
      <c r="AA31" s="152">
        <f t="shared" si="74"/>
        <v>0</v>
      </c>
      <c r="AB31" s="152">
        <f t="shared" si="75"/>
        <v>0</v>
      </c>
      <c r="AC31" s="152">
        <f t="shared" si="76"/>
        <v>0</v>
      </c>
      <c r="AD31" s="152">
        <f t="shared" si="77"/>
        <v>0</v>
      </c>
      <c r="AE31" s="152">
        <f t="shared" si="78"/>
        <v>0</v>
      </c>
      <c r="AF31" s="152">
        <f t="shared" si="79"/>
        <v>0</v>
      </c>
      <c r="AG31" s="152">
        <f t="shared" si="80"/>
        <v>0</v>
      </c>
      <c r="AH31" s="152">
        <f t="shared" si="81"/>
        <v>0</v>
      </c>
      <c r="AI31" s="152">
        <f t="shared" si="82"/>
        <v>0</v>
      </c>
      <c r="AJ31" s="152">
        <f t="shared" si="83"/>
        <v>0</v>
      </c>
      <c r="AK31" s="152">
        <f t="shared" si="84"/>
        <v>0</v>
      </c>
      <c r="AL31" s="152">
        <f t="shared" si="85"/>
        <v>0</v>
      </c>
      <c r="AM31" s="152">
        <f t="shared" si="86"/>
        <v>0</v>
      </c>
    </row>
    <row r="32" spans="1:39" ht="15.6" x14ac:dyDescent="0.3">
      <c r="A32" s="370"/>
      <c r="B32" s="371"/>
      <c r="C32" s="372"/>
      <c r="D32" s="415">
        <f t="shared" si="69"/>
        <v>0</v>
      </c>
      <c r="E32" s="372">
        <v>0</v>
      </c>
      <c r="F32" s="372">
        <v>0</v>
      </c>
      <c r="G32" s="372">
        <v>0</v>
      </c>
      <c r="H32" s="372">
        <v>0</v>
      </c>
      <c r="I32" s="372">
        <v>0</v>
      </c>
      <c r="J32" s="372">
        <v>0</v>
      </c>
      <c r="K32" s="372">
        <v>0</v>
      </c>
      <c r="L32" s="372">
        <v>0</v>
      </c>
      <c r="M32" s="372">
        <v>0</v>
      </c>
      <c r="N32" s="372">
        <v>0</v>
      </c>
      <c r="O32" s="372">
        <v>0</v>
      </c>
      <c r="P32" s="372">
        <v>0</v>
      </c>
      <c r="Q32" s="372">
        <v>0</v>
      </c>
      <c r="R32" s="372">
        <v>0</v>
      </c>
      <c r="S32" s="372">
        <v>0</v>
      </c>
      <c r="T32" s="372">
        <v>0</v>
      </c>
      <c r="U32" s="413">
        <f t="shared" si="70"/>
        <v>0</v>
      </c>
      <c r="V32" s="374"/>
      <c r="W32" s="148"/>
      <c r="X32" s="152">
        <f t="shared" si="71"/>
        <v>0</v>
      </c>
      <c r="Y32" s="152">
        <f t="shared" si="72"/>
        <v>0</v>
      </c>
      <c r="Z32" s="152">
        <f t="shared" si="73"/>
        <v>0</v>
      </c>
      <c r="AA32" s="152">
        <f t="shared" si="74"/>
        <v>0</v>
      </c>
      <c r="AB32" s="152">
        <f t="shared" si="75"/>
        <v>0</v>
      </c>
      <c r="AC32" s="152">
        <f t="shared" si="76"/>
        <v>0</v>
      </c>
      <c r="AD32" s="152">
        <f t="shared" si="77"/>
        <v>0</v>
      </c>
      <c r="AE32" s="152">
        <f t="shared" si="78"/>
        <v>0</v>
      </c>
      <c r="AF32" s="152">
        <f t="shared" si="79"/>
        <v>0</v>
      </c>
      <c r="AG32" s="152">
        <f t="shared" si="80"/>
        <v>0</v>
      </c>
      <c r="AH32" s="152">
        <f t="shared" si="81"/>
        <v>0</v>
      </c>
      <c r="AI32" s="152">
        <f t="shared" si="82"/>
        <v>0</v>
      </c>
      <c r="AJ32" s="152">
        <f t="shared" si="83"/>
        <v>0</v>
      </c>
      <c r="AK32" s="152">
        <f t="shared" si="84"/>
        <v>0</v>
      </c>
      <c r="AL32" s="152">
        <f t="shared" si="85"/>
        <v>0</v>
      </c>
      <c r="AM32" s="152">
        <f t="shared" si="86"/>
        <v>0</v>
      </c>
    </row>
    <row r="33" spans="1:39" ht="15.6" x14ac:dyDescent="0.3">
      <c r="A33" s="370"/>
      <c r="B33" s="371"/>
      <c r="C33" s="372"/>
      <c r="D33" s="415">
        <f t="shared" si="69"/>
        <v>0</v>
      </c>
      <c r="E33" s="372">
        <v>0</v>
      </c>
      <c r="F33" s="372">
        <v>0</v>
      </c>
      <c r="G33" s="372">
        <v>0</v>
      </c>
      <c r="H33" s="372">
        <v>0</v>
      </c>
      <c r="I33" s="372">
        <v>0</v>
      </c>
      <c r="J33" s="372">
        <v>0</v>
      </c>
      <c r="K33" s="372">
        <v>0</v>
      </c>
      <c r="L33" s="372">
        <v>0</v>
      </c>
      <c r="M33" s="372">
        <v>0</v>
      </c>
      <c r="N33" s="372">
        <v>0</v>
      </c>
      <c r="O33" s="372">
        <v>0</v>
      </c>
      <c r="P33" s="372">
        <v>0</v>
      </c>
      <c r="Q33" s="372">
        <v>0</v>
      </c>
      <c r="R33" s="372">
        <v>0</v>
      </c>
      <c r="S33" s="372">
        <v>0</v>
      </c>
      <c r="T33" s="372">
        <v>0</v>
      </c>
      <c r="U33" s="413">
        <f t="shared" si="70"/>
        <v>0</v>
      </c>
      <c r="V33" s="374"/>
      <c r="W33" s="148"/>
      <c r="X33" s="152">
        <f t="shared" si="71"/>
        <v>0</v>
      </c>
      <c r="Y33" s="152">
        <f t="shared" si="72"/>
        <v>0</v>
      </c>
      <c r="Z33" s="152">
        <f t="shared" si="73"/>
        <v>0</v>
      </c>
      <c r="AA33" s="152">
        <f t="shared" si="74"/>
        <v>0</v>
      </c>
      <c r="AB33" s="152">
        <f t="shared" si="75"/>
        <v>0</v>
      </c>
      <c r="AC33" s="152">
        <f t="shared" si="76"/>
        <v>0</v>
      </c>
      <c r="AD33" s="152">
        <f t="shared" si="77"/>
        <v>0</v>
      </c>
      <c r="AE33" s="152">
        <f t="shared" si="78"/>
        <v>0</v>
      </c>
      <c r="AF33" s="152">
        <f t="shared" si="79"/>
        <v>0</v>
      </c>
      <c r="AG33" s="152">
        <f t="shared" si="80"/>
        <v>0</v>
      </c>
      <c r="AH33" s="152">
        <f t="shared" si="81"/>
        <v>0</v>
      </c>
      <c r="AI33" s="152">
        <f t="shared" si="82"/>
        <v>0</v>
      </c>
      <c r="AJ33" s="152">
        <f t="shared" si="83"/>
        <v>0</v>
      </c>
      <c r="AK33" s="152">
        <f t="shared" si="84"/>
        <v>0</v>
      </c>
      <c r="AL33" s="152">
        <f t="shared" si="85"/>
        <v>0</v>
      </c>
      <c r="AM33" s="152">
        <f t="shared" si="86"/>
        <v>0</v>
      </c>
    </row>
    <row r="34" spans="1:39" ht="15.6" x14ac:dyDescent="0.3">
      <c r="A34" s="375"/>
      <c r="B34" s="371"/>
      <c r="C34" s="372"/>
      <c r="D34" s="415">
        <f t="shared" si="69"/>
        <v>0</v>
      </c>
      <c r="E34" s="372">
        <v>0</v>
      </c>
      <c r="F34" s="372">
        <v>0</v>
      </c>
      <c r="G34" s="372">
        <v>0</v>
      </c>
      <c r="H34" s="372">
        <v>0</v>
      </c>
      <c r="I34" s="372">
        <v>0</v>
      </c>
      <c r="J34" s="372">
        <v>0</v>
      </c>
      <c r="K34" s="372">
        <v>0</v>
      </c>
      <c r="L34" s="372">
        <v>0</v>
      </c>
      <c r="M34" s="372">
        <v>0</v>
      </c>
      <c r="N34" s="372">
        <v>0</v>
      </c>
      <c r="O34" s="372">
        <v>0</v>
      </c>
      <c r="P34" s="372">
        <v>0</v>
      </c>
      <c r="Q34" s="372">
        <v>0</v>
      </c>
      <c r="R34" s="372">
        <v>0</v>
      </c>
      <c r="S34" s="372">
        <v>0</v>
      </c>
      <c r="T34" s="372">
        <v>0</v>
      </c>
      <c r="U34" s="413">
        <f t="shared" si="70"/>
        <v>0</v>
      </c>
      <c r="V34" s="374"/>
      <c r="W34" s="148"/>
      <c r="X34" s="152">
        <f t="shared" si="71"/>
        <v>0</v>
      </c>
      <c r="Y34" s="152">
        <f t="shared" si="72"/>
        <v>0</v>
      </c>
      <c r="Z34" s="152">
        <f t="shared" si="73"/>
        <v>0</v>
      </c>
      <c r="AA34" s="152">
        <f t="shared" si="74"/>
        <v>0</v>
      </c>
      <c r="AB34" s="152">
        <f t="shared" si="75"/>
        <v>0</v>
      </c>
      <c r="AC34" s="152">
        <f t="shared" si="76"/>
        <v>0</v>
      </c>
      <c r="AD34" s="152">
        <f t="shared" si="77"/>
        <v>0</v>
      </c>
      <c r="AE34" s="152">
        <f t="shared" si="78"/>
        <v>0</v>
      </c>
      <c r="AF34" s="152">
        <f t="shared" si="79"/>
        <v>0</v>
      </c>
      <c r="AG34" s="152">
        <f t="shared" si="80"/>
        <v>0</v>
      </c>
      <c r="AH34" s="152">
        <f t="shared" si="81"/>
        <v>0</v>
      </c>
      <c r="AI34" s="152">
        <f t="shared" si="82"/>
        <v>0</v>
      </c>
      <c r="AJ34" s="152">
        <f t="shared" si="83"/>
        <v>0</v>
      </c>
      <c r="AK34" s="152">
        <f t="shared" si="84"/>
        <v>0</v>
      </c>
      <c r="AL34" s="152">
        <f t="shared" si="85"/>
        <v>0</v>
      </c>
      <c r="AM34" s="152">
        <f t="shared" si="86"/>
        <v>0</v>
      </c>
    </row>
    <row r="35" spans="1:39" ht="15.6" x14ac:dyDescent="0.3">
      <c r="A35" s="370"/>
      <c r="B35" s="371"/>
      <c r="C35" s="372"/>
      <c r="D35" s="415">
        <f t="shared" si="69"/>
        <v>0</v>
      </c>
      <c r="E35" s="372">
        <v>0</v>
      </c>
      <c r="F35" s="372">
        <v>0</v>
      </c>
      <c r="G35" s="372">
        <v>0</v>
      </c>
      <c r="H35" s="372">
        <v>0</v>
      </c>
      <c r="I35" s="372">
        <v>0</v>
      </c>
      <c r="J35" s="372">
        <v>0</v>
      </c>
      <c r="K35" s="372">
        <v>0</v>
      </c>
      <c r="L35" s="372">
        <v>0</v>
      </c>
      <c r="M35" s="372">
        <v>0</v>
      </c>
      <c r="N35" s="372">
        <v>0</v>
      </c>
      <c r="O35" s="372">
        <v>0</v>
      </c>
      <c r="P35" s="372">
        <v>0</v>
      </c>
      <c r="Q35" s="372">
        <v>0</v>
      </c>
      <c r="R35" s="372">
        <v>0</v>
      </c>
      <c r="S35" s="372">
        <v>0</v>
      </c>
      <c r="T35" s="372">
        <v>0</v>
      </c>
      <c r="U35" s="413">
        <f t="shared" si="70"/>
        <v>0</v>
      </c>
      <c r="V35" s="374"/>
      <c r="W35" s="148"/>
      <c r="X35" s="152">
        <f t="shared" si="71"/>
        <v>0</v>
      </c>
      <c r="Y35" s="152">
        <f t="shared" si="72"/>
        <v>0</v>
      </c>
      <c r="Z35" s="152">
        <f t="shared" si="73"/>
        <v>0</v>
      </c>
      <c r="AA35" s="152">
        <f t="shared" si="74"/>
        <v>0</v>
      </c>
      <c r="AB35" s="152">
        <f t="shared" si="75"/>
        <v>0</v>
      </c>
      <c r="AC35" s="152">
        <f t="shared" si="76"/>
        <v>0</v>
      </c>
      <c r="AD35" s="152">
        <f t="shared" si="77"/>
        <v>0</v>
      </c>
      <c r="AE35" s="152">
        <f t="shared" si="78"/>
        <v>0</v>
      </c>
      <c r="AF35" s="152">
        <f t="shared" si="79"/>
        <v>0</v>
      </c>
      <c r="AG35" s="152">
        <f t="shared" si="80"/>
        <v>0</v>
      </c>
      <c r="AH35" s="152">
        <f t="shared" si="81"/>
        <v>0</v>
      </c>
      <c r="AI35" s="152">
        <f t="shared" si="82"/>
        <v>0</v>
      </c>
      <c r="AJ35" s="152">
        <f t="shared" si="83"/>
        <v>0</v>
      </c>
      <c r="AK35" s="152">
        <f t="shared" si="84"/>
        <v>0</v>
      </c>
      <c r="AL35" s="152">
        <f t="shared" si="85"/>
        <v>0</v>
      </c>
      <c r="AM35" s="152">
        <f t="shared" si="86"/>
        <v>0</v>
      </c>
    </row>
    <row r="36" spans="1:39" ht="15.6" x14ac:dyDescent="0.3">
      <c r="A36" s="370"/>
      <c r="B36" s="371"/>
      <c r="C36" s="372"/>
      <c r="D36" s="415">
        <f t="shared" si="69"/>
        <v>0</v>
      </c>
      <c r="E36" s="372">
        <v>0</v>
      </c>
      <c r="F36" s="372">
        <v>0</v>
      </c>
      <c r="G36" s="372">
        <v>0</v>
      </c>
      <c r="H36" s="372">
        <v>0</v>
      </c>
      <c r="I36" s="372">
        <v>0</v>
      </c>
      <c r="J36" s="372">
        <v>0</v>
      </c>
      <c r="K36" s="372">
        <v>0</v>
      </c>
      <c r="L36" s="372">
        <v>0</v>
      </c>
      <c r="M36" s="372">
        <v>0</v>
      </c>
      <c r="N36" s="372">
        <v>0</v>
      </c>
      <c r="O36" s="372">
        <v>0</v>
      </c>
      <c r="P36" s="372">
        <v>0</v>
      </c>
      <c r="Q36" s="372">
        <v>0</v>
      </c>
      <c r="R36" s="372">
        <v>0</v>
      </c>
      <c r="S36" s="372">
        <v>0</v>
      </c>
      <c r="T36" s="372">
        <v>0</v>
      </c>
      <c r="U36" s="413">
        <f t="shared" si="70"/>
        <v>0</v>
      </c>
      <c r="V36" s="374"/>
      <c r="W36" s="148"/>
      <c r="X36" s="152">
        <f t="shared" si="71"/>
        <v>0</v>
      </c>
      <c r="Y36" s="152">
        <f t="shared" si="72"/>
        <v>0</v>
      </c>
      <c r="Z36" s="152">
        <f t="shared" si="73"/>
        <v>0</v>
      </c>
      <c r="AA36" s="152">
        <f t="shared" si="74"/>
        <v>0</v>
      </c>
      <c r="AB36" s="152">
        <f t="shared" si="75"/>
        <v>0</v>
      </c>
      <c r="AC36" s="152">
        <f t="shared" si="76"/>
        <v>0</v>
      </c>
      <c r="AD36" s="152">
        <f t="shared" si="77"/>
        <v>0</v>
      </c>
      <c r="AE36" s="152">
        <f t="shared" si="78"/>
        <v>0</v>
      </c>
      <c r="AF36" s="152">
        <f t="shared" si="79"/>
        <v>0</v>
      </c>
      <c r="AG36" s="152">
        <f t="shared" si="80"/>
        <v>0</v>
      </c>
      <c r="AH36" s="152">
        <f t="shared" si="81"/>
        <v>0</v>
      </c>
      <c r="AI36" s="152">
        <f t="shared" si="82"/>
        <v>0</v>
      </c>
      <c r="AJ36" s="152">
        <f t="shared" si="83"/>
        <v>0</v>
      </c>
      <c r="AK36" s="152">
        <f t="shared" si="84"/>
        <v>0</v>
      </c>
      <c r="AL36" s="152">
        <f t="shared" si="85"/>
        <v>0</v>
      </c>
      <c r="AM36" s="152">
        <f t="shared" si="86"/>
        <v>0</v>
      </c>
    </row>
    <row r="37" spans="1:39" ht="15.6" x14ac:dyDescent="0.3">
      <c r="A37" s="370"/>
      <c r="B37" s="371"/>
      <c r="C37" s="372"/>
      <c r="D37" s="415">
        <f t="shared" si="69"/>
        <v>0</v>
      </c>
      <c r="E37" s="372">
        <v>0</v>
      </c>
      <c r="F37" s="372">
        <v>0</v>
      </c>
      <c r="G37" s="372">
        <v>0</v>
      </c>
      <c r="H37" s="372">
        <v>0</v>
      </c>
      <c r="I37" s="372">
        <v>0</v>
      </c>
      <c r="J37" s="372">
        <v>0</v>
      </c>
      <c r="K37" s="372">
        <v>0</v>
      </c>
      <c r="L37" s="372">
        <v>0</v>
      </c>
      <c r="M37" s="372">
        <v>0</v>
      </c>
      <c r="N37" s="372">
        <v>0</v>
      </c>
      <c r="O37" s="372">
        <v>0</v>
      </c>
      <c r="P37" s="372">
        <v>0</v>
      </c>
      <c r="Q37" s="372">
        <v>0</v>
      </c>
      <c r="R37" s="372">
        <v>0</v>
      </c>
      <c r="S37" s="372">
        <v>0</v>
      </c>
      <c r="T37" s="372">
        <v>0</v>
      </c>
      <c r="U37" s="413">
        <f t="shared" si="70"/>
        <v>0</v>
      </c>
      <c r="V37" s="374"/>
      <c r="W37" s="148"/>
      <c r="X37" s="152">
        <f t="shared" si="71"/>
        <v>0</v>
      </c>
      <c r="Y37" s="152">
        <f t="shared" si="72"/>
        <v>0</v>
      </c>
      <c r="Z37" s="152">
        <f t="shared" si="73"/>
        <v>0</v>
      </c>
      <c r="AA37" s="152">
        <f t="shared" si="74"/>
        <v>0</v>
      </c>
      <c r="AB37" s="152">
        <f t="shared" si="75"/>
        <v>0</v>
      </c>
      <c r="AC37" s="152">
        <f t="shared" si="76"/>
        <v>0</v>
      </c>
      <c r="AD37" s="152">
        <f t="shared" si="77"/>
        <v>0</v>
      </c>
      <c r="AE37" s="152">
        <f t="shared" si="78"/>
        <v>0</v>
      </c>
      <c r="AF37" s="152">
        <f t="shared" si="79"/>
        <v>0</v>
      </c>
      <c r="AG37" s="152">
        <f t="shared" si="80"/>
        <v>0</v>
      </c>
      <c r="AH37" s="152">
        <f t="shared" si="81"/>
        <v>0</v>
      </c>
      <c r="AI37" s="152">
        <f t="shared" si="82"/>
        <v>0</v>
      </c>
      <c r="AJ37" s="152">
        <f t="shared" si="83"/>
        <v>0</v>
      </c>
      <c r="AK37" s="152">
        <f t="shared" si="84"/>
        <v>0</v>
      </c>
      <c r="AL37" s="152">
        <f t="shared" si="85"/>
        <v>0</v>
      </c>
      <c r="AM37" s="152">
        <f t="shared" si="86"/>
        <v>0</v>
      </c>
    </row>
    <row r="38" spans="1:39" ht="15.6" x14ac:dyDescent="0.3">
      <c r="A38" s="375"/>
      <c r="B38" s="371"/>
      <c r="C38" s="372"/>
      <c r="D38" s="415">
        <f t="shared" si="69"/>
        <v>0</v>
      </c>
      <c r="E38" s="372">
        <v>0</v>
      </c>
      <c r="F38" s="372">
        <v>0</v>
      </c>
      <c r="G38" s="372">
        <v>0</v>
      </c>
      <c r="H38" s="372">
        <v>0</v>
      </c>
      <c r="I38" s="372">
        <v>0</v>
      </c>
      <c r="J38" s="372">
        <v>0</v>
      </c>
      <c r="K38" s="372">
        <v>0</v>
      </c>
      <c r="L38" s="372">
        <v>0</v>
      </c>
      <c r="M38" s="372">
        <v>0</v>
      </c>
      <c r="N38" s="372">
        <v>0</v>
      </c>
      <c r="O38" s="372">
        <v>0</v>
      </c>
      <c r="P38" s="372">
        <v>0</v>
      </c>
      <c r="Q38" s="372">
        <v>0</v>
      </c>
      <c r="R38" s="372">
        <v>0</v>
      </c>
      <c r="S38" s="372">
        <v>0</v>
      </c>
      <c r="T38" s="372">
        <v>0</v>
      </c>
      <c r="U38" s="413">
        <f t="shared" si="70"/>
        <v>0</v>
      </c>
      <c r="V38" s="374"/>
      <c r="W38" s="148"/>
      <c r="X38" s="152">
        <f t="shared" si="71"/>
        <v>0</v>
      </c>
      <c r="Y38" s="152">
        <f t="shared" si="72"/>
        <v>0</v>
      </c>
      <c r="Z38" s="152">
        <f t="shared" si="73"/>
        <v>0</v>
      </c>
      <c r="AA38" s="152">
        <f t="shared" si="74"/>
        <v>0</v>
      </c>
      <c r="AB38" s="152">
        <f t="shared" si="75"/>
        <v>0</v>
      </c>
      <c r="AC38" s="152">
        <f t="shared" si="76"/>
        <v>0</v>
      </c>
      <c r="AD38" s="152">
        <f t="shared" si="77"/>
        <v>0</v>
      </c>
      <c r="AE38" s="152">
        <f t="shared" si="78"/>
        <v>0</v>
      </c>
      <c r="AF38" s="152">
        <f t="shared" si="79"/>
        <v>0</v>
      </c>
      <c r="AG38" s="152">
        <f t="shared" si="80"/>
        <v>0</v>
      </c>
      <c r="AH38" s="152">
        <f t="shared" si="81"/>
        <v>0</v>
      </c>
      <c r="AI38" s="152">
        <f t="shared" si="82"/>
        <v>0</v>
      </c>
      <c r="AJ38" s="152">
        <f t="shared" si="83"/>
        <v>0</v>
      </c>
      <c r="AK38" s="152">
        <f t="shared" si="84"/>
        <v>0</v>
      </c>
      <c r="AL38" s="152">
        <f t="shared" si="85"/>
        <v>0</v>
      </c>
      <c r="AM38" s="152">
        <f t="shared" si="86"/>
        <v>0</v>
      </c>
    </row>
    <row r="39" spans="1:39" ht="3" customHeight="1" x14ac:dyDescent="0.3">
      <c r="A39" s="382"/>
      <c r="B39" s="383"/>
      <c r="C39" s="384"/>
      <c r="D39" s="416"/>
      <c r="E39" s="383"/>
      <c r="F39" s="383"/>
      <c r="G39" s="383"/>
      <c r="H39" s="383"/>
      <c r="I39" s="383"/>
      <c r="J39" s="383"/>
      <c r="K39" s="383"/>
      <c r="L39" s="383"/>
      <c r="M39" s="383"/>
      <c r="N39" s="383"/>
      <c r="O39" s="383"/>
      <c r="P39" s="383"/>
      <c r="Q39" s="383"/>
      <c r="R39" s="383"/>
      <c r="S39" s="383"/>
      <c r="T39" s="383"/>
      <c r="U39" s="383"/>
      <c r="V39" s="385"/>
      <c r="W39" s="148"/>
      <c r="X39" s="144"/>
      <c r="Y39" s="144"/>
      <c r="Z39" s="144"/>
      <c r="AA39" s="144"/>
      <c r="AB39" s="144"/>
      <c r="AC39" s="144"/>
      <c r="AD39" s="144"/>
      <c r="AE39" s="144"/>
      <c r="AF39" s="144"/>
      <c r="AG39" s="144"/>
      <c r="AH39" s="144"/>
      <c r="AI39" s="144"/>
      <c r="AJ39" s="144"/>
      <c r="AK39" s="144"/>
      <c r="AL39" s="144"/>
      <c r="AM39" s="144"/>
    </row>
    <row r="40" spans="1:39" ht="15.6" x14ac:dyDescent="0.3">
      <c r="A40" s="386" t="s">
        <v>129</v>
      </c>
      <c r="B40" s="387"/>
      <c r="C40" s="388"/>
      <c r="D40" s="417">
        <f>SUM(D24:D38)</f>
        <v>1</v>
      </c>
      <c r="E40" s="389">
        <f t="shared" ref="E40" si="87">SUM(X24:X38)</f>
        <v>0</v>
      </c>
      <c r="F40" s="389">
        <f t="shared" ref="F40" si="88">SUM(Y24:Y38)</f>
        <v>0</v>
      </c>
      <c r="G40" s="389">
        <f t="shared" ref="G40" si="89">SUM(Z24:Z38)</f>
        <v>0</v>
      </c>
      <c r="H40" s="389">
        <f t="shared" ref="H40" si="90">SUM(AA24:AA38)</f>
        <v>0</v>
      </c>
      <c r="I40" s="389">
        <f t="shared" ref="I40" si="91">SUM(AB24:AB38)</f>
        <v>0</v>
      </c>
      <c r="J40" s="389">
        <f t="shared" ref="J40" si="92">SUM(AC24:AC38)</f>
        <v>0</v>
      </c>
      <c r="K40" s="389">
        <f t="shared" ref="K40" si="93">SUM(AD24:AD38)</f>
        <v>0</v>
      </c>
      <c r="L40" s="389">
        <f t="shared" ref="L40" si="94">SUM(AE24:AE38)</f>
        <v>0</v>
      </c>
      <c r="M40" s="389">
        <f t="shared" ref="M40" si="95">SUM(AF24:AF38)</f>
        <v>0</v>
      </c>
      <c r="N40" s="389">
        <f t="shared" ref="N40" si="96">SUM(AG24:AG38)</f>
        <v>0</v>
      </c>
      <c r="O40" s="389">
        <f t="shared" ref="O40" si="97">SUM(AH24:AH38)</f>
        <v>0</v>
      </c>
      <c r="P40" s="389">
        <f t="shared" ref="P40" si="98">SUM(AI24:AI38)</f>
        <v>0</v>
      </c>
      <c r="Q40" s="389">
        <f t="shared" ref="Q40" si="99">SUM(AJ24:AJ38)</f>
        <v>0</v>
      </c>
      <c r="R40" s="389">
        <f t="shared" ref="R40" si="100">SUM(AK24:AK38)</f>
        <v>0</v>
      </c>
      <c r="S40" s="389">
        <f t="shared" ref="S40" si="101">SUM(AL24:AL38)</f>
        <v>0</v>
      </c>
      <c r="T40" s="389">
        <f t="shared" ref="T40" si="102">SUM(AM24:AM38)</f>
        <v>0</v>
      </c>
      <c r="U40" s="389"/>
      <c r="V40" s="390"/>
      <c r="W40" s="148"/>
      <c r="X40" s="150"/>
      <c r="Y40" s="349"/>
      <c r="Z40" s="349"/>
      <c r="AA40" s="349"/>
      <c r="AB40" s="349"/>
      <c r="AC40" s="349"/>
      <c r="AD40" s="349"/>
      <c r="AE40" s="349"/>
      <c r="AF40" s="349"/>
      <c r="AG40" s="349"/>
      <c r="AH40" s="349"/>
      <c r="AI40" s="349"/>
      <c r="AJ40" s="349"/>
      <c r="AK40" s="349"/>
      <c r="AL40" s="349"/>
      <c r="AM40" s="349"/>
    </row>
    <row r="41" spans="1:39" x14ac:dyDescent="0.3">
      <c r="A41" s="382"/>
      <c r="B41" s="383"/>
      <c r="C41" s="384"/>
      <c r="D41" s="416"/>
      <c r="E41" s="391">
        <f>E40/$D40</f>
        <v>0</v>
      </c>
      <c r="F41" s="391">
        <f t="shared" ref="F41:I41" si="103">F40/$D40</f>
        <v>0</v>
      </c>
      <c r="G41" s="392">
        <f t="shared" si="103"/>
        <v>0</v>
      </c>
      <c r="H41" s="392">
        <f t="shared" si="103"/>
        <v>0</v>
      </c>
      <c r="I41" s="392">
        <f t="shared" si="103"/>
        <v>0</v>
      </c>
      <c r="J41" s="392">
        <f t="shared" ref="J41" si="104">J40/$D40</f>
        <v>0</v>
      </c>
      <c r="K41" s="392">
        <f t="shared" ref="K41:T41" si="105">K40/$D40</f>
        <v>0</v>
      </c>
      <c r="L41" s="392">
        <f t="shared" si="105"/>
        <v>0</v>
      </c>
      <c r="M41" s="392">
        <f t="shared" si="105"/>
        <v>0</v>
      </c>
      <c r="N41" s="392">
        <f t="shared" si="105"/>
        <v>0</v>
      </c>
      <c r="O41" s="392">
        <f t="shared" si="105"/>
        <v>0</v>
      </c>
      <c r="P41" s="392">
        <f t="shared" si="105"/>
        <v>0</v>
      </c>
      <c r="Q41" s="392">
        <f t="shared" si="105"/>
        <v>0</v>
      </c>
      <c r="R41" s="392">
        <f t="shared" si="105"/>
        <v>0</v>
      </c>
      <c r="S41" s="392">
        <f t="shared" si="105"/>
        <v>0</v>
      </c>
      <c r="T41" s="392">
        <f t="shared" si="105"/>
        <v>0</v>
      </c>
      <c r="U41" s="392"/>
      <c r="V41" s="385"/>
      <c r="W41" s="148"/>
      <c r="X41" s="153"/>
      <c r="Y41" s="153"/>
      <c r="Z41" s="153"/>
      <c r="AA41" s="153"/>
      <c r="AB41" s="153"/>
      <c r="AC41" s="153"/>
      <c r="AD41" s="153"/>
      <c r="AE41" s="153"/>
      <c r="AF41" s="153"/>
      <c r="AG41" s="153"/>
      <c r="AH41" s="153"/>
      <c r="AI41" s="153"/>
      <c r="AJ41" s="153"/>
      <c r="AK41" s="153"/>
      <c r="AL41" s="153"/>
      <c r="AM41" s="153"/>
    </row>
    <row r="42" spans="1:39" ht="15.6" x14ac:dyDescent="0.3">
      <c r="A42" s="393"/>
      <c r="B42" s="394"/>
      <c r="C42" s="395"/>
      <c r="D42" s="418"/>
      <c r="E42" s="395"/>
      <c r="F42" s="395"/>
      <c r="G42" s="395"/>
      <c r="H42" s="395"/>
      <c r="I42" s="395"/>
      <c r="J42" s="395"/>
      <c r="K42" s="395"/>
      <c r="L42" s="395"/>
      <c r="M42" s="395"/>
      <c r="N42" s="395"/>
      <c r="O42" s="395"/>
      <c r="P42" s="395"/>
      <c r="Q42" s="395"/>
      <c r="R42" s="395"/>
      <c r="S42" s="395"/>
      <c r="T42" s="395"/>
      <c r="U42" s="395"/>
      <c r="V42" s="396"/>
      <c r="W42" s="154"/>
      <c r="X42" s="155"/>
      <c r="Y42" s="155"/>
      <c r="Z42" s="155"/>
      <c r="AA42" s="155"/>
      <c r="AB42" s="155"/>
      <c r="AC42" s="155"/>
      <c r="AD42" s="155"/>
      <c r="AE42" s="155"/>
      <c r="AF42" s="155"/>
      <c r="AG42" s="155"/>
      <c r="AH42" s="155"/>
      <c r="AI42" s="155"/>
      <c r="AJ42" s="155"/>
      <c r="AK42" s="155"/>
      <c r="AL42" s="155"/>
      <c r="AM42" s="155"/>
    </row>
    <row r="43" spans="1:39" ht="28.8" x14ac:dyDescent="0.3">
      <c r="A43" s="369">
        <v>3</v>
      </c>
      <c r="B43" s="377" t="s">
        <v>37</v>
      </c>
      <c r="C43" s="381" t="s">
        <v>254</v>
      </c>
      <c r="D43" s="414" t="s">
        <v>255</v>
      </c>
      <c r="E43" s="379" t="str">
        <f>E$3</f>
        <v>staff type 1</v>
      </c>
      <c r="F43" s="379" t="str">
        <f t="shared" ref="F43:T43" si="106">F$3</f>
        <v>staff type 2</v>
      </c>
      <c r="G43" s="379" t="str">
        <f t="shared" si="106"/>
        <v>staff type 3</v>
      </c>
      <c r="H43" s="379" t="str">
        <f t="shared" si="106"/>
        <v>staff type 4</v>
      </c>
      <c r="I43" s="379" t="str">
        <f t="shared" si="106"/>
        <v>staff type 5</v>
      </c>
      <c r="J43" s="379" t="str">
        <f t="shared" si="106"/>
        <v>staff type 6</v>
      </c>
      <c r="K43" s="379" t="str">
        <f t="shared" si="106"/>
        <v>staff type 7</v>
      </c>
      <c r="L43" s="379" t="str">
        <f t="shared" si="106"/>
        <v>staff type 8</v>
      </c>
      <c r="M43" s="379" t="str">
        <f t="shared" si="106"/>
        <v>staff type 9</v>
      </c>
      <c r="N43" s="379" t="str">
        <f t="shared" si="106"/>
        <v>staff type 10</v>
      </c>
      <c r="O43" s="379" t="str">
        <f t="shared" si="106"/>
        <v>staff type 11</v>
      </c>
      <c r="P43" s="379" t="str">
        <f t="shared" si="106"/>
        <v>staff type 12</v>
      </c>
      <c r="Q43" s="379" t="str">
        <f t="shared" si="106"/>
        <v>staff type 13</v>
      </c>
      <c r="R43" s="379" t="str">
        <f t="shared" si="106"/>
        <v>staff type 14</v>
      </c>
      <c r="S43" s="379" t="str">
        <f t="shared" si="106"/>
        <v>staff type 15</v>
      </c>
      <c r="T43" s="379" t="str">
        <f t="shared" si="106"/>
        <v>staff type 16</v>
      </c>
      <c r="U43" s="379" t="s">
        <v>132</v>
      </c>
      <c r="V43" s="380" t="s">
        <v>131</v>
      </c>
      <c r="W43" s="148"/>
      <c r="X43" s="156"/>
      <c r="Y43" s="156"/>
      <c r="Z43" s="156"/>
      <c r="AA43" s="156"/>
      <c r="AB43" s="156"/>
      <c r="AC43" s="156"/>
      <c r="AD43" s="156"/>
      <c r="AE43" s="156"/>
      <c r="AF43" s="156"/>
      <c r="AG43" s="156"/>
      <c r="AH43" s="156"/>
      <c r="AI43" s="156"/>
      <c r="AJ43" s="156"/>
      <c r="AK43" s="156"/>
      <c r="AL43" s="156"/>
      <c r="AM43" s="156"/>
    </row>
    <row r="44" spans="1:39" ht="15.6" x14ac:dyDescent="0.3">
      <c r="A44" s="370"/>
      <c r="B44" s="371">
        <v>1</v>
      </c>
      <c r="C44" s="372">
        <v>1</v>
      </c>
      <c r="D44" s="415">
        <f>IF(C44="",B44,B44*C44)</f>
        <v>1</v>
      </c>
      <c r="E44" s="372">
        <v>0</v>
      </c>
      <c r="F44" s="372">
        <v>0</v>
      </c>
      <c r="G44" s="372">
        <v>0</v>
      </c>
      <c r="H44" s="372">
        <v>0</v>
      </c>
      <c r="I44" s="372">
        <v>0</v>
      </c>
      <c r="J44" s="372">
        <v>0</v>
      </c>
      <c r="K44" s="372">
        <v>0</v>
      </c>
      <c r="L44" s="372">
        <v>0</v>
      </c>
      <c r="M44" s="372">
        <v>0</v>
      </c>
      <c r="N44" s="372">
        <v>0</v>
      </c>
      <c r="O44" s="372">
        <v>0</v>
      </c>
      <c r="P44" s="372">
        <v>0</v>
      </c>
      <c r="Q44" s="372">
        <v>0</v>
      </c>
      <c r="R44" s="372">
        <v>0</v>
      </c>
      <c r="S44" s="372">
        <v>0</v>
      </c>
      <c r="T44" s="372">
        <v>0</v>
      </c>
      <c r="U44" s="413">
        <f t="shared" ref="U44" si="107">SUM(E44:T44)</f>
        <v>0</v>
      </c>
      <c r="V44" s="374"/>
      <c r="W44" s="148"/>
      <c r="X44" s="157">
        <f t="shared" ref="X44" si="108">$D44*E44</f>
        <v>0</v>
      </c>
      <c r="Y44" s="157">
        <f t="shared" ref="Y44" si="109">$D44*F44</f>
        <v>0</v>
      </c>
      <c r="Z44" s="157">
        <f t="shared" ref="Z44" si="110">$D44*G44</f>
        <v>0</v>
      </c>
      <c r="AA44" s="157">
        <f t="shared" ref="AA44" si="111">$D44*H44</f>
        <v>0</v>
      </c>
      <c r="AB44" s="157">
        <f t="shared" ref="AB44" si="112">$D44*I44</f>
        <v>0</v>
      </c>
      <c r="AC44" s="157">
        <f t="shared" ref="AC44" si="113">$D44*J44</f>
        <v>0</v>
      </c>
      <c r="AD44" s="157">
        <f t="shared" ref="AD44" si="114">$D44*K44</f>
        <v>0</v>
      </c>
      <c r="AE44" s="157">
        <f t="shared" ref="AE44" si="115">$D44*L44</f>
        <v>0</v>
      </c>
      <c r="AF44" s="157">
        <f t="shared" ref="AF44" si="116">$D44*M44</f>
        <v>0</v>
      </c>
      <c r="AG44" s="157">
        <f t="shared" ref="AG44" si="117">$D44*N44</f>
        <v>0</v>
      </c>
      <c r="AH44" s="157">
        <f t="shared" ref="AH44" si="118">$D44*O44</f>
        <v>0</v>
      </c>
      <c r="AI44" s="157">
        <f t="shared" ref="AI44" si="119">$D44*P44</f>
        <v>0</v>
      </c>
      <c r="AJ44" s="157">
        <f t="shared" ref="AJ44" si="120">$D44*Q44</f>
        <v>0</v>
      </c>
      <c r="AK44" s="157">
        <f t="shared" ref="AK44" si="121">$D44*R44</f>
        <v>0</v>
      </c>
      <c r="AL44" s="157">
        <f t="shared" ref="AL44" si="122">$D44*S44</f>
        <v>0</v>
      </c>
      <c r="AM44" s="157">
        <f t="shared" ref="AM44" si="123">$D44*T44</f>
        <v>0</v>
      </c>
    </row>
    <row r="45" spans="1:39" ht="15.6" x14ac:dyDescent="0.3">
      <c r="A45" s="370"/>
      <c r="B45" s="371"/>
      <c r="C45" s="372"/>
      <c r="D45" s="415">
        <f t="shared" ref="D45:D58" si="124">IF(C45="",B45,B45*C45)</f>
        <v>0</v>
      </c>
      <c r="E45" s="372">
        <v>0</v>
      </c>
      <c r="F45" s="372">
        <v>0</v>
      </c>
      <c r="G45" s="372">
        <v>0</v>
      </c>
      <c r="H45" s="372">
        <v>0</v>
      </c>
      <c r="I45" s="372">
        <v>0</v>
      </c>
      <c r="J45" s="372">
        <v>0</v>
      </c>
      <c r="K45" s="372">
        <v>0</v>
      </c>
      <c r="L45" s="372">
        <v>0</v>
      </c>
      <c r="M45" s="372">
        <v>0</v>
      </c>
      <c r="N45" s="372">
        <v>0</v>
      </c>
      <c r="O45" s="372">
        <v>0</v>
      </c>
      <c r="P45" s="372">
        <v>0</v>
      </c>
      <c r="Q45" s="372">
        <v>0</v>
      </c>
      <c r="R45" s="372">
        <v>0</v>
      </c>
      <c r="S45" s="372">
        <v>0</v>
      </c>
      <c r="T45" s="372">
        <v>0</v>
      </c>
      <c r="U45" s="413">
        <f t="shared" ref="U45:U58" si="125">SUM(E45:T45)</f>
        <v>0</v>
      </c>
      <c r="V45" s="374"/>
      <c r="W45" s="148"/>
      <c r="X45" s="157">
        <f t="shared" ref="X45:X58" si="126">$D45*E45</f>
        <v>0</v>
      </c>
      <c r="Y45" s="157">
        <f t="shared" ref="Y45:Y58" si="127">$D45*F45</f>
        <v>0</v>
      </c>
      <c r="Z45" s="157">
        <f t="shared" ref="Z45:Z58" si="128">$D45*G45</f>
        <v>0</v>
      </c>
      <c r="AA45" s="157">
        <f t="shared" ref="AA45:AA58" si="129">$D45*H45</f>
        <v>0</v>
      </c>
      <c r="AB45" s="157">
        <f t="shared" ref="AB45:AB58" si="130">$D45*I45</f>
        <v>0</v>
      </c>
      <c r="AC45" s="157">
        <f t="shared" ref="AC45:AC58" si="131">$D45*J45</f>
        <v>0</v>
      </c>
      <c r="AD45" s="157">
        <f t="shared" ref="AD45:AD58" si="132">$D45*K45</f>
        <v>0</v>
      </c>
      <c r="AE45" s="157">
        <f t="shared" ref="AE45:AE58" si="133">$D45*L45</f>
        <v>0</v>
      </c>
      <c r="AF45" s="157">
        <f t="shared" ref="AF45:AF58" si="134">$D45*M45</f>
        <v>0</v>
      </c>
      <c r="AG45" s="157">
        <f t="shared" ref="AG45:AG58" si="135">$D45*N45</f>
        <v>0</v>
      </c>
      <c r="AH45" s="157">
        <f t="shared" ref="AH45:AH58" si="136">$D45*O45</f>
        <v>0</v>
      </c>
      <c r="AI45" s="157">
        <f t="shared" ref="AI45:AI58" si="137">$D45*P45</f>
        <v>0</v>
      </c>
      <c r="AJ45" s="157">
        <f t="shared" ref="AJ45:AJ58" si="138">$D45*Q45</f>
        <v>0</v>
      </c>
      <c r="AK45" s="157">
        <f t="shared" ref="AK45:AK58" si="139">$D45*R45</f>
        <v>0</v>
      </c>
      <c r="AL45" s="157">
        <f t="shared" ref="AL45:AL58" si="140">$D45*S45</f>
        <v>0</v>
      </c>
      <c r="AM45" s="157">
        <f t="shared" ref="AM45:AM58" si="141">$D45*T45</f>
        <v>0</v>
      </c>
    </row>
    <row r="46" spans="1:39" ht="15.6" x14ac:dyDescent="0.3">
      <c r="A46" s="370"/>
      <c r="B46" s="371"/>
      <c r="C46" s="372"/>
      <c r="D46" s="415">
        <f t="shared" si="124"/>
        <v>0</v>
      </c>
      <c r="E46" s="372">
        <v>0</v>
      </c>
      <c r="F46" s="372">
        <v>0</v>
      </c>
      <c r="G46" s="372">
        <v>0</v>
      </c>
      <c r="H46" s="372">
        <v>0</v>
      </c>
      <c r="I46" s="372">
        <v>0</v>
      </c>
      <c r="J46" s="372">
        <v>0</v>
      </c>
      <c r="K46" s="372">
        <v>0</v>
      </c>
      <c r="L46" s="372">
        <v>0</v>
      </c>
      <c r="M46" s="372">
        <v>0</v>
      </c>
      <c r="N46" s="372">
        <v>0</v>
      </c>
      <c r="O46" s="372">
        <v>0</v>
      </c>
      <c r="P46" s="372">
        <v>0</v>
      </c>
      <c r="Q46" s="372">
        <v>0</v>
      </c>
      <c r="R46" s="372">
        <v>0</v>
      </c>
      <c r="S46" s="372">
        <v>0</v>
      </c>
      <c r="T46" s="372">
        <v>0</v>
      </c>
      <c r="U46" s="413">
        <f t="shared" si="125"/>
        <v>0</v>
      </c>
      <c r="V46" s="374"/>
      <c r="W46" s="148"/>
      <c r="X46" s="157">
        <f t="shared" si="126"/>
        <v>0</v>
      </c>
      <c r="Y46" s="157">
        <f t="shared" si="127"/>
        <v>0</v>
      </c>
      <c r="Z46" s="157">
        <f t="shared" si="128"/>
        <v>0</v>
      </c>
      <c r="AA46" s="157">
        <f t="shared" si="129"/>
        <v>0</v>
      </c>
      <c r="AB46" s="157">
        <f t="shared" si="130"/>
        <v>0</v>
      </c>
      <c r="AC46" s="157">
        <f t="shared" si="131"/>
        <v>0</v>
      </c>
      <c r="AD46" s="157">
        <f t="shared" si="132"/>
        <v>0</v>
      </c>
      <c r="AE46" s="157">
        <f t="shared" si="133"/>
        <v>0</v>
      </c>
      <c r="AF46" s="157">
        <f t="shared" si="134"/>
        <v>0</v>
      </c>
      <c r="AG46" s="157">
        <f t="shared" si="135"/>
        <v>0</v>
      </c>
      <c r="AH46" s="157">
        <f t="shared" si="136"/>
        <v>0</v>
      </c>
      <c r="AI46" s="157">
        <f t="shared" si="137"/>
        <v>0</v>
      </c>
      <c r="AJ46" s="157">
        <f t="shared" si="138"/>
        <v>0</v>
      </c>
      <c r="AK46" s="157">
        <f t="shared" si="139"/>
        <v>0</v>
      </c>
      <c r="AL46" s="157">
        <f t="shared" si="140"/>
        <v>0</v>
      </c>
      <c r="AM46" s="157">
        <f t="shared" si="141"/>
        <v>0</v>
      </c>
    </row>
    <row r="47" spans="1:39" ht="15.6" x14ac:dyDescent="0.3">
      <c r="A47" s="370"/>
      <c r="B47" s="371"/>
      <c r="C47" s="372"/>
      <c r="D47" s="415">
        <f t="shared" si="124"/>
        <v>0</v>
      </c>
      <c r="E47" s="372">
        <v>0</v>
      </c>
      <c r="F47" s="372">
        <v>0</v>
      </c>
      <c r="G47" s="372">
        <v>0</v>
      </c>
      <c r="H47" s="372">
        <v>0</v>
      </c>
      <c r="I47" s="372">
        <v>0</v>
      </c>
      <c r="J47" s="372">
        <v>0</v>
      </c>
      <c r="K47" s="372">
        <v>0</v>
      </c>
      <c r="L47" s="372">
        <v>0</v>
      </c>
      <c r="M47" s="372">
        <v>0</v>
      </c>
      <c r="N47" s="372">
        <v>0</v>
      </c>
      <c r="O47" s="372">
        <v>0</v>
      </c>
      <c r="P47" s="372">
        <v>0</v>
      </c>
      <c r="Q47" s="372">
        <v>0</v>
      </c>
      <c r="R47" s="372">
        <v>0</v>
      </c>
      <c r="S47" s="372">
        <v>0</v>
      </c>
      <c r="T47" s="372">
        <v>0</v>
      </c>
      <c r="U47" s="413">
        <f t="shared" si="125"/>
        <v>0</v>
      </c>
      <c r="V47" s="374"/>
      <c r="W47" s="148"/>
      <c r="X47" s="157">
        <f t="shared" si="126"/>
        <v>0</v>
      </c>
      <c r="Y47" s="157">
        <f t="shared" si="127"/>
        <v>0</v>
      </c>
      <c r="Z47" s="157">
        <f t="shared" si="128"/>
        <v>0</v>
      </c>
      <c r="AA47" s="157">
        <f t="shared" si="129"/>
        <v>0</v>
      </c>
      <c r="AB47" s="157">
        <f t="shared" si="130"/>
        <v>0</v>
      </c>
      <c r="AC47" s="157">
        <f t="shared" si="131"/>
        <v>0</v>
      </c>
      <c r="AD47" s="157">
        <f t="shared" si="132"/>
        <v>0</v>
      </c>
      <c r="AE47" s="157">
        <f t="shared" si="133"/>
        <v>0</v>
      </c>
      <c r="AF47" s="157">
        <f t="shared" si="134"/>
        <v>0</v>
      </c>
      <c r="AG47" s="157">
        <f t="shared" si="135"/>
        <v>0</v>
      </c>
      <c r="AH47" s="157">
        <f t="shared" si="136"/>
        <v>0</v>
      </c>
      <c r="AI47" s="157">
        <f t="shared" si="137"/>
        <v>0</v>
      </c>
      <c r="AJ47" s="157">
        <f t="shared" si="138"/>
        <v>0</v>
      </c>
      <c r="AK47" s="157">
        <f t="shared" si="139"/>
        <v>0</v>
      </c>
      <c r="AL47" s="157">
        <f t="shared" si="140"/>
        <v>0</v>
      </c>
      <c r="AM47" s="157">
        <f t="shared" si="141"/>
        <v>0</v>
      </c>
    </row>
    <row r="48" spans="1:39" ht="15.6" x14ac:dyDescent="0.3">
      <c r="A48" s="370"/>
      <c r="B48" s="371"/>
      <c r="C48" s="372"/>
      <c r="D48" s="415">
        <f t="shared" si="124"/>
        <v>0</v>
      </c>
      <c r="E48" s="372">
        <v>0</v>
      </c>
      <c r="F48" s="372">
        <v>0</v>
      </c>
      <c r="G48" s="372">
        <v>0</v>
      </c>
      <c r="H48" s="372">
        <v>0</v>
      </c>
      <c r="I48" s="372">
        <v>0</v>
      </c>
      <c r="J48" s="372">
        <v>0</v>
      </c>
      <c r="K48" s="372">
        <v>0</v>
      </c>
      <c r="L48" s="372">
        <v>0</v>
      </c>
      <c r="M48" s="372">
        <v>0</v>
      </c>
      <c r="N48" s="372">
        <v>0</v>
      </c>
      <c r="O48" s="372">
        <v>0</v>
      </c>
      <c r="P48" s="372">
        <v>0</v>
      </c>
      <c r="Q48" s="372">
        <v>0</v>
      </c>
      <c r="R48" s="372">
        <v>0</v>
      </c>
      <c r="S48" s="372">
        <v>0</v>
      </c>
      <c r="T48" s="372">
        <v>0</v>
      </c>
      <c r="U48" s="413">
        <f t="shared" si="125"/>
        <v>0</v>
      </c>
      <c r="V48" s="374"/>
      <c r="W48" s="148"/>
      <c r="X48" s="157">
        <f t="shared" si="126"/>
        <v>0</v>
      </c>
      <c r="Y48" s="157">
        <f t="shared" si="127"/>
        <v>0</v>
      </c>
      <c r="Z48" s="157">
        <f t="shared" si="128"/>
        <v>0</v>
      </c>
      <c r="AA48" s="157">
        <f t="shared" si="129"/>
        <v>0</v>
      </c>
      <c r="AB48" s="157">
        <f t="shared" si="130"/>
        <v>0</v>
      </c>
      <c r="AC48" s="157">
        <f t="shared" si="131"/>
        <v>0</v>
      </c>
      <c r="AD48" s="157">
        <f t="shared" si="132"/>
        <v>0</v>
      </c>
      <c r="AE48" s="157">
        <f t="shared" si="133"/>
        <v>0</v>
      </c>
      <c r="AF48" s="157">
        <f t="shared" si="134"/>
        <v>0</v>
      </c>
      <c r="AG48" s="157">
        <f t="shared" si="135"/>
        <v>0</v>
      </c>
      <c r="AH48" s="157">
        <f t="shared" si="136"/>
        <v>0</v>
      </c>
      <c r="AI48" s="157">
        <f t="shared" si="137"/>
        <v>0</v>
      </c>
      <c r="AJ48" s="157">
        <f t="shared" si="138"/>
        <v>0</v>
      </c>
      <c r="AK48" s="157">
        <f t="shared" si="139"/>
        <v>0</v>
      </c>
      <c r="AL48" s="157">
        <f t="shared" si="140"/>
        <v>0</v>
      </c>
      <c r="AM48" s="157">
        <f t="shared" si="141"/>
        <v>0</v>
      </c>
    </row>
    <row r="49" spans="1:39" ht="15.6" x14ac:dyDescent="0.3">
      <c r="A49" s="370"/>
      <c r="B49" s="371"/>
      <c r="C49" s="372"/>
      <c r="D49" s="415">
        <f t="shared" si="124"/>
        <v>0</v>
      </c>
      <c r="E49" s="372">
        <v>0</v>
      </c>
      <c r="F49" s="372">
        <v>0</v>
      </c>
      <c r="G49" s="372">
        <v>0</v>
      </c>
      <c r="H49" s="372">
        <v>0</v>
      </c>
      <c r="I49" s="372">
        <v>0</v>
      </c>
      <c r="J49" s="372">
        <v>0</v>
      </c>
      <c r="K49" s="372">
        <v>0</v>
      </c>
      <c r="L49" s="372">
        <v>0</v>
      </c>
      <c r="M49" s="372">
        <v>0</v>
      </c>
      <c r="N49" s="372">
        <v>0</v>
      </c>
      <c r="O49" s="372">
        <v>0</v>
      </c>
      <c r="P49" s="372">
        <v>0</v>
      </c>
      <c r="Q49" s="372">
        <v>0</v>
      </c>
      <c r="R49" s="372">
        <v>0</v>
      </c>
      <c r="S49" s="372">
        <v>0</v>
      </c>
      <c r="T49" s="372">
        <v>0</v>
      </c>
      <c r="U49" s="413">
        <f t="shared" si="125"/>
        <v>0</v>
      </c>
      <c r="V49" s="374"/>
      <c r="W49" s="148"/>
      <c r="X49" s="157">
        <f t="shared" si="126"/>
        <v>0</v>
      </c>
      <c r="Y49" s="157">
        <f t="shared" si="127"/>
        <v>0</v>
      </c>
      <c r="Z49" s="157">
        <f t="shared" si="128"/>
        <v>0</v>
      </c>
      <c r="AA49" s="157">
        <f t="shared" si="129"/>
        <v>0</v>
      </c>
      <c r="AB49" s="157">
        <f t="shared" si="130"/>
        <v>0</v>
      </c>
      <c r="AC49" s="157">
        <f t="shared" si="131"/>
        <v>0</v>
      </c>
      <c r="AD49" s="157">
        <f t="shared" si="132"/>
        <v>0</v>
      </c>
      <c r="AE49" s="157">
        <f t="shared" si="133"/>
        <v>0</v>
      </c>
      <c r="AF49" s="157">
        <f t="shared" si="134"/>
        <v>0</v>
      </c>
      <c r="AG49" s="157">
        <f t="shared" si="135"/>
        <v>0</v>
      </c>
      <c r="AH49" s="157">
        <f t="shared" si="136"/>
        <v>0</v>
      </c>
      <c r="AI49" s="157">
        <f t="shared" si="137"/>
        <v>0</v>
      </c>
      <c r="AJ49" s="157">
        <f t="shared" si="138"/>
        <v>0</v>
      </c>
      <c r="AK49" s="157">
        <f t="shared" si="139"/>
        <v>0</v>
      </c>
      <c r="AL49" s="157">
        <f t="shared" si="140"/>
        <v>0</v>
      </c>
      <c r="AM49" s="157">
        <f t="shared" si="141"/>
        <v>0</v>
      </c>
    </row>
    <row r="50" spans="1:39" ht="15.6" x14ac:dyDescent="0.3">
      <c r="A50" s="370"/>
      <c r="B50" s="371"/>
      <c r="C50" s="372"/>
      <c r="D50" s="415">
        <f t="shared" si="124"/>
        <v>0</v>
      </c>
      <c r="E50" s="372">
        <v>0</v>
      </c>
      <c r="F50" s="372">
        <v>0</v>
      </c>
      <c r="G50" s="372">
        <v>0</v>
      </c>
      <c r="H50" s="372">
        <v>0</v>
      </c>
      <c r="I50" s="372">
        <v>0</v>
      </c>
      <c r="J50" s="372">
        <v>0</v>
      </c>
      <c r="K50" s="372">
        <v>0</v>
      </c>
      <c r="L50" s="372">
        <v>0</v>
      </c>
      <c r="M50" s="372">
        <v>0</v>
      </c>
      <c r="N50" s="372">
        <v>0</v>
      </c>
      <c r="O50" s="372">
        <v>0</v>
      </c>
      <c r="P50" s="372">
        <v>0</v>
      </c>
      <c r="Q50" s="372">
        <v>0</v>
      </c>
      <c r="R50" s="372">
        <v>0</v>
      </c>
      <c r="S50" s="372">
        <v>0</v>
      </c>
      <c r="T50" s="372">
        <v>0</v>
      </c>
      <c r="U50" s="413">
        <f t="shared" si="125"/>
        <v>0</v>
      </c>
      <c r="V50" s="374"/>
      <c r="W50" s="148"/>
      <c r="X50" s="157">
        <f t="shared" si="126"/>
        <v>0</v>
      </c>
      <c r="Y50" s="157">
        <f t="shared" si="127"/>
        <v>0</v>
      </c>
      <c r="Z50" s="157">
        <f t="shared" si="128"/>
        <v>0</v>
      </c>
      <c r="AA50" s="157">
        <f t="shared" si="129"/>
        <v>0</v>
      </c>
      <c r="AB50" s="157">
        <f t="shared" si="130"/>
        <v>0</v>
      </c>
      <c r="AC50" s="157">
        <f t="shared" si="131"/>
        <v>0</v>
      </c>
      <c r="AD50" s="157">
        <f t="shared" si="132"/>
        <v>0</v>
      </c>
      <c r="AE50" s="157">
        <f t="shared" si="133"/>
        <v>0</v>
      </c>
      <c r="AF50" s="157">
        <f t="shared" si="134"/>
        <v>0</v>
      </c>
      <c r="AG50" s="157">
        <f t="shared" si="135"/>
        <v>0</v>
      </c>
      <c r="AH50" s="157">
        <f t="shared" si="136"/>
        <v>0</v>
      </c>
      <c r="AI50" s="157">
        <f t="shared" si="137"/>
        <v>0</v>
      </c>
      <c r="AJ50" s="157">
        <f t="shared" si="138"/>
        <v>0</v>
      </c>
      <c r="AK50" s="157">
        <f t="shared" si="139"/>
        <v>0</v>
      </c>
      <c r="AL50" s="157">
        <f t="shared" si="140"/>
        <v>0</v>
      </c>
      <c r="AM50" s="157">
        <f t="shared" si="141"/>
        <v>0</v>
      </c>
    </row>
    <row r="51" spans="1:39" ht="15.6" x14ac:dyDescent="0.3">
      <c r="A51" s="370"/>
      <c r="B51" s="371"/>
      <c r="C51" s="372"/>
      <c r="D51" s="415">
        <f t="shared" si="124"/>
        <v>0</v>
      </c>
      <c r="E51" s="372">
        <v>0</v>
      </c>
      <c r="F51" s="372">
        <v>0</v>
      </c>
      <c r="G51" s="372">
        <v>0</v>
      </c>
      <c r="H51" s="372">
        <v>0</v>
      </c>
      <c r="I51" s="372">
        <v>0</v>
      </c>
      <c r="J51" s="372">
        <v>0</v>
      </c>
      <c r="K51" s="372">
        <v>0</v>
      </c>
      <c r="L51" s="372">
        <v>0</v>
      </c>
      <c r="M51" s="372">
        <v>0</v>
      </c>
      <c r="N51" s="372">
        <v>0</v>
      </c>
      <c r="O51" s="372">
        <v>0</v>
      </c>
      <c r="P51" s="372">
        <v>0</v>
      </c>
      <c r="Q51" s="372">
        <v>0</v>
      </c>
      <c r="R51" s="372">
        <v>0</v>
      </c>
      <c r="S51" s="372">
        <v>0</v>
      </c>
      <c r="T51" s="372">
        <v>0</v>
      </c>
      <c r="U51" s="413">
        <f t="shared" si="125"/>
        <v>0</v>
      </c>
      <c r="V51" s="374"/>
      <c r="W51" s="148"/>
      <c r="X51" s="157">
        <f t="shared" si="126"/>
        <v>0</v>
      </c>
      <c r="Y51" s="157">
        <f t="shared" si="127"/>
        <v>0</v>
      </c>
      <c r="Z51" s="157">
        <f t="shared" si="128"/>
        <v>0</v>
      </c>
      <c r="AA51" s="157">
        <f t="shared" si="129"/>
        <v>0</v>
      </c>
      <c r="AB51" s="157">
        <f t="shared" si="130"/>
        <v>0</v>
      </c>
      <c r="AC51" s="157">
        <f t="shared" si="131"/>
        <v>0</v>
      </c>
      <c r="AD51" s="157">
        <f t="shared" si="132"/>
        <v>0</v>
      </c>
      <c r="AE51" s="157">
        <f t="shared" si="133"/>
        <v>0</v>
      </c>
      <c r="AF51" s="157">
        <f t="shared" si="134"/>
        <v>0</v>
      </c>
      <c r="AG51" s="157">
        <f t="shared" si="135"/>
        <v>0</v>
      </c>
      <c r="AH51" s="157">
        <f t="shared" si="136"/>
        <v>0</v>
      </c>
      <c r="AI51" s="157">
        <f t="shared" si="137"/>
        <v>0</v>
      </c>
      <c r="AJ51" s="157">
        <f t="shared" si="138"/>
        <v>0</v>
      </c>
      <c r="AK51" s="157">
        <f t="shared" si="139"/>
        <v>0</v>
      </c>
      <c r="AL51" s="157">
        <f t="shared" si="140"/>
        <v>0</v>
      </c>
      <c r="AM51" s="157">
        <f t="shared" si="141"/>
        <v>0</v>
      </c>
    </row>
    <row r="52" spans="1:39" ht="15.6" x14ac:dyDescent="0.3">
      <c r="A52" s="370"/>
      <c r="B52" s="371"/>
      <c r="C52" s="372"/>
      <c r="D52" s="415">
        <f t="shared" si="124"/>
        <v>0</v>
      </c>
      <c r="E52" s="372">
        <v>0</v>
      </c>
      <c r="F52" s="372">
        <v>0</v>
      </c>
      <c r="G52" s="372">
        <v>0</v>
      </c>
      <c r="H52" s="372">
        <v>0</v>
      </c>
      <c r="I52" s="372">
        <v>0</v>
      </c>
      <c r="J52" s="372">
        <v>0</v>
      </c>
      <c r="K52" s="372">
        <v>0</v>
      </c>
      <c r="L52" s="372">
        <v>0</v>
      </c>
      <c r="M52" s="372">
        <v>0</v>
      </c>
      <c r="N52" s="372">
        <v>0</v>
      </c>
      <c r="O52" s="372">
        <v>0</v>
      </c>
      <c r="P52" s="372">
        <v>0</v>
      </c>
      <c r="Q52" s="372">
        <v>0</v>
      </c>
      <c r="R52" s="372">
        <v>0</v>
      </c>
      <c r="S52" s="372">
        <v>0</v>
      </c>
      <c r="T52" s="372">
        <v>0</v>
      </c>
      <c r="U52" s="413">
        <f t="shared" si="125"/>
        <v>0</v>
      </c>
      <c r="V52" s="374"/>
      <c r="W52" s="148"/>
      <c r="X52" s="157">
        <f t="shared" si="126"/>
        <v>0</v>
      </c>
      <c r="Y52" s="157">
        <f t="shared" si="127"/>
        <v>0</v>
      </c>
      <c r="Z52" s="157">
        <f t="shared" si="128"/>
        <v>0</v>
      </c>
      <c r="AA52" s="157">
        <f t="shared" si="129"/>
        <v>0</v>
      </c>
      <c r="AB52" s="157">
        <f t="shared" si="130"/>
        <v>0</v>
      </c>
      <c r="AC52" s="157">
        <f t="shared" si="131"/>
        <v>0</v>
      </c>
      <c r="AD52" s="157">
        <f t="shared" si="132"/>
        <v>0</v>
      </c>
      <c r="AE52" s="157">
        <f t="shared" si="133"/>
        <v>0</v>
      </c>
      <c r="AF52" s="157">
        <f t="shared" si="134"/>
        <v>0</v>
      </c>
      <c r="AG52" s="157">
        <f t="shared" si="135"/>
        <v>0</v>
      </c>
      <c r="AH52" s="157">
        <f t="shared" si="136"/>
        <v>0</v>
      </c>
      <c r="AI52" s="157">
        <f t="shared" si="137"/>
        <v>0</v>
      </c>
      <c r="AJ52" s="157">
        <f t="shared" si="138"/>
        <v>0</v>
      </c>
      <c r="AK52" s="157">
        <f t="shared" si="139"/>
        <v>0</v>
      </c>
      <c r="AL52" s="157">
        <f t="shared" si="140"/>
        <v>0</v>
      </c>
      <c r="AM52" s="157">
        <f t="shared" si="141"/>
        <v>0</v>
      </c>
    </row>
    <row r="53" spans="1:39" ht="15.6" x14ac:dyDescent="0.3">
      <c r="A53" s="370"/>
      <c r="B53" s="371"/>
      <c r="C53" s="372"/>
      <c r="D53" s="415">
        <f t="shared" si="124"/>
        <v>0</v>
      </c>
      <c r="E53" s="372">
        <v>0</v>
      </c>
      <c r="F53" s="372">
        <v>0</v>
      </c>
      <c r="G53" s="372">
        <v>0</v>
      </c>
      <c r="H53" s="372">
        <v>0</v>
      </c>
      <c r="I53" s="372">
        <v>0</v>
      </c>
      <c r="J53" s="372">
        <v>0</v>
      </c>
      <c r="K53" s="372">
        <v>0</v>
      </c>
      <c r="L53" s="372">
        <v>0</v>
      </c>
      <c r="M53" s="372">
        <v>0</v>
      </c>
      <c r="N53" s="372">
        <v>0</v>
      </c>
      <c r="O53" s="372">
        <v>0</v>
      </c>
      <c r="P53" s="372">
        <v>0</v>
      </c>
      <c r="Q53" s="372">
        <v>0</v>
      </c>
      <c r="R53" s="372">
        <v>0</v>
      </c>
      <c r="S53" s="372">
        <v>0</v>
      </c>
      <c r="T53" s="372">
        <v>0</v>
      </c>
      <c r="U53" s="413">
        <f t="shared" si="125"/>
        <v>0</v>
      </c>
      <c r="V53" s="374"/>
      <c r="W53" s="148"/>
      <c r="X53" s="157">
        <f t="shared" si="126"/>
        <v>0</v>
      </c>
      <c r="Y53" s="157">
        <f t="shared" si="127"/>
        <v>0</v>
      </c>
      <c r="Z53" s="157">
        <f t="shared" si="128"/>
        <v>0</v>
      </c>
      <c r="AA53" s="157">
        <f t="shared" si="129"/>
        <v>0</v>
      </c>
      <c r="AB53" s="157">
        <f t="shared" si="130"/>
        <v>0</v>
      </c>
      <c r="AC53" s="157">
        <f t="shared" si="131"/>
        <v>0</v>
      </c>
      <c r="AD53" s="157">
        <f t="shared" si="132"/>
        <v>0</v>
      </c>
      <c r="AE53" s="157">
        <f t="shared" si="133"/>
        <v>0</v>
      </c>
      <c r="AF53" s="157">
        <f t="shared" si="134"/>
        <v>0</v>
      </c>
      <c r="AG53" s="157">
        <f t="shared" si="135"/>
        <v>0</v>
      </c>
      <c r="AH53" s="157">
        <f t="shared" si="136"/>
        <v>0</v>
      </c>
      <c r="AI53" s="157">
        <f t="shared" si="137"/>
        <v>0</v>
      </c>
      <c r="AJ53" s="157">
        <f t="shared" si="138"/>
        <v>0</v>
      </c>
      <c r="AK53" s="157">
        <f t="shared" si="139"/>
        <v>0</v>
      </c>
      <c r="AL53" s="157">
        <f t="shared" si="140"/>
        <v>0</v>
      </c>
      <c r="AM53" s="157">
        <f t="shared" si="141"/>
        <v>0</v>
      </c>
    </row>
    <row r="54" spans="1:39" ht="15.6" x14ac:dyDescent="0.3">
      <c r="A54" s="370"/>
      <c r="B54" s="371"/>
      <c r="C54" s="372"/>
      <c r="D54" s="415">
        <f t="shared" si="124"/>
        <v>0</v>
      </c>
      <c r="E54" s="372">
        <v>0</v>
      </c>
      <c r="F54" s="372">
        <v>0</v>
      </c>
      <c r="G54" s="372">
        <v>0</v>
      </c>
      <c r="H54" s="372">
        <v>0</v>
      </c>
      <c r="I54" s="372">
        <v>0</v>
      </c>
      <c r="J54" s="372">
        <v>0</v>
      </c>
      <c r="K54" s="372">
        <v>0</v>
      </c>
      <c r="L54" s="372">
        <v>0</v>
      </c>
      <c r="M54" s="372">
        <v>0</v>
      </c>
      <c r="N54" s="372">
        <v>0</v>
      </c>
      <c r="O54" s="372">
        <v>0</v>
      </c>
      <c r="P54" s="372">
        <v>0</v>
      </c>
      <c r="Q54" s="372">
        <v>0</v>
      </c>
      <c r="R54" s="372">
        <v>0</v>
      </c>
      <c r="S54" s="372">
        <v>0</v>
      </c>
      <c r="T54" s="372">
        <v>0</v>
      </c>
      <c r="U54" s="413">
        <f t="shared" si="125"/>
        <v>0</v>
      </c>
      <c r="V54" s="374"/>
      <c r="W54" s="148"/>
      <c r="X54" s="157">
        <f t="shared" si="126"/>
        <v>0</v>
      </c>
      <c r="Y54" s="157">
        <f t="shared" si="127"/>
        <v>0</v>
      </c>
      <c r="Z54" s="157">
        <f t="shared" si="128"/>
        <v>0</v>
      </c>
      <c r="AA54" s="157">
        <f t="shared" si="129"/>
        <v>0</v>
      </c>
      <c r="AB54" s="157">
        <f t="shared" si="130"/>
        <v>0</v>
      </c>
      <c r="AC54" s="157">
        <f t="shared" si="131"/>
        <v>0</v>
      </c>
      <c r="AD54" s="157">
        <f t="shared" si="132"/>
        <v>0</v>
      </c>
      <c r="AE54" s="157">
        <f t="shared" si="133"/>
        <v>0</v>
      </c>
      <c r="AF54" s="157">
        <f t="shared" si="134"/>
        <v>0</v>
      </c>
      <c r="AG54" s="157">
        <f t="shared" si="135"/>
        <v>0</v>
      </c>
      <c r="AH54" s="157">
        <f t="shared" si="136"/>
        <v>0</v>
      </c>
      <c r="AI54" s="157">
        <f t="shared" si="137"/>
        <v>0</v>
      </c>
      <c r="AJ54" s="157">
        <f t="shared" si="138"/>
        <v>0</v>
      </c>
      <c r="AK54" s="157">
        <f t="shared" si="139"/>
        <v>0</v>
      </c>
      <c r="AL54" s="157">
        <f t="shared" si="140"/>
        <v>0</v>
      </c>
      <c r="AM54" s="157">
        <f t="shared" si="141"/>
        <v>0</v>
      </c>
    </row>
    <row r="55" spans="1:39" ht="15.6" x14ac:dyDescent="0.3">
      <c r="A55" s="370"/>
      <c r="B55" s="371"/>
      <c r="C55" s="372"/>
      <c r="D55" s="415">
        <f t="shared" si="124"/>
        <v>0</v>
      </c>
      <c r="E55" s="372">
        <v>0</v>
      </c>
      <c r="F55" s="372">
        <v>0</v>
      </c>
      <c r="G55" s="372">
        <v>0</v>
      </c>
      <c r="H55" s="372">
        <v>0</v>
      </c>
      <c r="I55" s="372">
        <v>0</v>
      </c>
      <c r="J55" s="372">
        <v>0</v>
      </c>
      <c r="K55" s="372">
        <v>0</v>
      </c>
      <c r="L55" s="372">
        <v>0</v>
      </c>
      <c r="M55" s="372">
        <v>0</v>
      </c>
      <c r="N55" s="372">
        <v>0</v>
      </c>
      <c r="O55" s="372">
        <v>0</v>
      </c>
      <c r="P55" s="372">
        <v>0</v>
      </c>
      <c r="Q55" s="372">
        <v>0</v>
      </c>
      <c r="R55" s="372">
        <v>0</v>
      </c>
      <c r="S55" s="372">
        <v>0</v>
      </c>
      <c r="T55" s="372">
        <v>0</v>
      </c>
      <c r="U55" s="413">
        <f t="shared" si="125"/>
        <v>0</v>
      </c>
      <c r="V55" s="374"/>
      <c r="W55" s="148"/>
      <c r="X55" s="157">
        <f t="shared" si="126"/>
        <v>0</v>
      </c>
      <c r="Y55" s="157">
        <f t="shared" si="127"/>
        <v>0</v>
      </c>
      <c r="Z55" s="157">
        <f t="shared" si="128"/>
        <v>0</v>
      </c>
      <c r="AA55" s="157">
        <f t="shared" si="129"/>
        <v>0</v>
      </c>
      <c r="AB55" s="157">
        <f t="shared" si="130"/>
        <v>0</v>
      </c>
      <c r="AC55" s="157">
        <f t="shared" si="131"/>
        <v>0</v>
      </c>
      <c r="AD55" s="157">
        <f t="shared" si="132"/>
        <v>0</v>
      </c>
      <c r="AE55" s="157">
        <f t="shared" si="133"/>
        <v>0</v>
      </c>
      <c r="AF55" s="157">
        <f t="shared" si="134"/>
        <v>0</v>
      </c>
      <c r="AG55" s="157">
        <f t="shared" si="135"/>
        <v>0</v>
      </c>
      <c r="AH55" s="157">
        <f t="shared" si="136"/>
        <v>0</v>
      </c>
      <c r="AI55" s="157">
        <f t="shared" si="137"/>
        <v>0</v>
      </c>
      <c r="AJ55" s="157">
        <f t="shared" si="138"/>
        <v>0</v>
      </c>
      <c r="AK55" s="157">
        <f t="shared" si="139"/>
        <v>0</v>
      </c>
      <c r="AL55" s="157">
        <f t="shared" si="140"/>
        <v>0</v>
      </c>
      <c r="AM55" s="157">
        <f t="shared" si="141"/>
        <v>0</v>
      </c>
    </row>
    <row r="56" spans="1:39" ht="15.6" x14ac:dyDescent="0.3">
      <c r="A56" s="370"/>
      <c r="B56" s="371"/>
      <c r="C56" s="372"/>
      <c r="D56" s="415">
        <f t="shared" si="124"/>
        <v>0</v>
      </c>
      <c r="E56" s="372">
        <v>0</v>
      </c>
      <c r="F56" s="372">
        <v>0</v>
      </c>
      <c r="G56" s="372">
        <v>0</v>
      </c>
      <c r="H56" s="372">
        <v>0</v>
      </c>
      <c r="I56" s="372">
        <v>0</v>
      </c>
      <c r="J56" s="372">
        <v>0</v>
      </c>
      <c r="K56" s="372">
        <v>0</v>
      </c>
      <c r="L56" s="372">
        <v>0</v>
      </c>
      <c r="M56" s="372">
        <v>0</v>
      </c>
      <c r="N56" s="372">
        <v>0</v>
      </c>
      <c r="O56" s="372">
        <v>0</v>
      </c>
      <c r="P56" s="372">
        <v>0</v>
      </c>
      <c r="Q56" s="372">
        <v>0</v>
      </c>
      <c r="R56" s="372">
        <v>0</v>
      </c>
      <c r="S56" s="372">
        <v>0</v>
      </c>
      <c r="T56" s="372">
        <v>0</v>
      </c>
      <c r="U56" s="413">
        <f t="shared" si="125"/>
        <v>0</v>
      </c>
      <c r="V56" s="374"/>
      <c r="W56" s="148"/>
      <c r="X56" s="157">
        <f t="shared" si="126"/>
        <v>0</v>
      </c>
      <c r="Y56" s="157">
        <f t="shared" si="127"/>
        <v>0</v>
      </c>
      <c r="Z56" s="157">
        <f t="shared" si="128"/>
        <v>0</v>
      </c>
      <c r="AA56" s="157">
        <f t="shared" si="129"/>
        <v>0</v>
      </c>
      <c r="AB56" s="157">
        <f t="shared" si="130"/>
        <v>0</v>
      </c>
      <c r="AC56" s="157">
        <f t="shared" si="131"/>
        <v>0</v>
      </c>
      <c r="AD56" s="157">
        <f t="shared" si="132"/>
        <v>0</v>
      </c>
      <c r="AE56" s="157">
        <f t="shared" si="133"/>
        <v>0</v>
      </c>
      <c r="AF56" s="157">
        <f t="shared" si="134"/>
        <v>0</v>
      </c>
      <c r="AG56" s="157">
        <f t="shared" si="135"/>
        <v>0</v>
      </c>
      <c r="AH56" s="157">
        <f t="shared" si="136"/>
        <v>0</v>
      </c>
      <c r="AI56" s="157">
        <f t="shared" si="137"/>
        <v>0</v>
      </c>
      <c r="AJ56" s="157">
        <f t="shared" si="138"/>
        <v>0</v>
      </c>
      <c r="AK56" s="157">
        <f t="shared" si="139"/>
        <v>0</v>
      </c>
      <c r="AL56" s="157">
        <f t="shared" si="140"/>
        <v>0</v>
      </c>
      <c r="AM56" s="157">
        <f t="shared" si="141"/>
        <v>0</v>
      </c>
    </row>
    <row r="57" spans="1:39" ht="15.6" x14ac:dyDescent="0.3">
      <c r="A57" s="370"/>
      <c r="B57" s="371"/>
      <c r="C57" s="372"/>
      <c r="D57" s="415">
        <f t="shared" si="124"/>
        <v>0</v>
      </c>
      <c r="E57" s="372">
        <v>0</v>
      </c>
      <c r="F57" s="372">
        <v>0</v>
      </c>
      <c r="G57" s="372">
        <v>0</v>
      </c>
      <c r="H57" s="372">
        <v>0</v>
      </c>
      <c r="I57" s="372">
        <v>0</v>
      </c>
      <c r="J57" s="372">
        <v>0</v>
      </c>
      <c r="K57" s="372">
        <v>0</v>
      </c>
      <c r="L57" s="372">
        <v>0</v>
      </c>
      <c r="M57" s="372">
        <v>0</v>
      </c>
      <c r="N57" s="372">
        <v>0</v>
      </c>
      <c r="O57" s="372">
        <v>0</v>
      </c>
      <c r="P57" s="372">
        <v>0</v>
      </c>
      <c r="Q57" s="372">
        <v>0</v>
      </c>
      <c r="R57" s="372">
        <v>0</v>
      </c>
      <c r="S57" s="372">
        <v>0</v>
      </c>
      <c r="T57" s="372">
        <v>0</v>
      </c>
      <c r="U57" s="413">
        <f t="shared" si="125"/>
        <v>0</v>
      </c>
      <c r="V57" s="374"/>
      <c r="W57" s="148"/>
      <c r="X57" s="157">
        <f t="shared" si="126"/>
        <v>0</v>
      </c>
      <c r="Y57" s="157">
        <f t="shared" si="127"/>
        <v>0</v>
      </c>
      <c r="Z57" s="157">
        <f t="shared" si="128"/>
        <v>0</v>
      </c>
      <c r="AA57" s="157">
        <f t="shared" si="129"/>
        <v>0</v>
      </c>
      <c r="AB57" s="157">
        <f t="shared" si="130"/>
        <v>0</v>
      </c>
      <c r="AC57" s="157">
        <f t="shared" si="131"/>
        <v>0</v>
      </c>
      <c r="AD57" s="157">
        <f t="shared" si="132"/>
        <v>0</v>
      </c>
      <c r="AE57" s="157">
        <f t="shared" si="133"/>
        <v>0</v>
      </c>
      <c r="AF57" s="157">
        <f t="shared" si="134"/>
        <v>0</v>
      </c>
      <c r="AG57" s="157">
        <f t="shared" si="135"/>
        <v>0</v>
      </c>
      <c r="AH57" s="157">
        <f t="shared" si="136"/>
        <v>0</v>
      </c>
      <c r="AI57" s="157">
        <f t="shared" si="137"/>
        <v>0</v>
      </c>
      <c r="AJ57" s="157">
        <f t="shared" si="138"/>
        <v>0</v>
      </c>
      <c r="AK57" s="157">
        <f t="shared" si="139"/>
        <v>0</v>
      </c>
      <c r="AL57" s="157">
        <f t="shared" si="140"/>
        <v>0</v>
      </c>
      <c r="AM57" s="157">
        <f t="shared" si="141"/>
        <v>0</v>
      </c>
    </row>
    <row r="58" spans="1:39" ht="15.6" x14ac:dyDescent="0.3">
      <c r="A58" s="370"/>
      <c r="B58" s="371"/>
      <c r="C58" s="372"/>
      <c r="D58" s="415">
        <f t="shared" si="124"/>
        <v>0</v>
      </c>
      <c r="E58" s="372">
        <v>0</v>
      </c>
      <c r="F58" s="372">
        <v>0</v>
      </c>
      <c r="G58" s="372">
        <v>0</v>
      </c>
      <c r="H58" s="372">
        <v>0</v>
      </c>
      <c r="I58" s="372">
        <v>0</v>
      </c>
      <c r="J58" s="372">
        <v>0</v>
      </c>
      <c r="K58" s="372">
        <v>0</v>
      </c>
      <c r="L58" s="372">
        <v>0</v>
      </c>
      <c r="M58" s="372">
        <v>0</v>
      </c>
      <c r="N58" s="372">
        <v>0</v>
      </c>
      <c r="O58" s="372">
        <v>0</v>
      </c>
      <c r="P58" s="372">
        <v>0</v>
      </c>
      <c r="Q58" s="372">
        <v>0</v>
      </c>
      <c r="R58" s="372">
        <v>0</v>
      </c>
      <c r="S58" s="372">
        <v>0</v>
      </c>
      <c r="T58" s="372">
        <v>0</v>
      </c>
      <c r="U58" s="413">
        <f t="shared" si="125"/>
        <v>0</v>
      </c>
      <c r="V58" s="374"/>
      <c r="W58" s="148"/>
      <c r="X58" s="157">
        <f t="shared" si="126"/>
        <v>0</v>
      </c>
      <c r="Y58" s="157">
        <f t="shared" si="127"/>
        <v>0</v>
      </c>
      <c r="Z58" s="157">
        <f t="shared" si="128"/>
        <v>0</v>
      </c>
      <c r="AA58" s="157">
        <f t="shared" si="129"/>
        <v>0</v>
      </c>
      <c r="AB58" s="157">
        <f t="shared" si="130"/>
        <v>0</v>
      </c>
      <c r="AC58" s="157">
        <f t="shared" si="131"/>
        <v>0</v>
      </c>
      <c r="AD58" s="157">
        <f t="shared" si="132"/>
        <v>0</v>
      </c>
      <c r="AE58" s="157">
        <f t="shared" si="133"/>
        <v>0</v>
      </c>
      <c r="AF58" s="157">
        <f t="shared" si="134"/>
        <v>0</v>
      </c>
      <c r="AG58" s="157">
        <f t="shared" si="135"/>
        <v>0</v>
      </c>
      <c r="AH58" s="157">
        <f t="shared" si="136"/>
        <v>0</v>
      </c>
      <c r="AI58" s="157">
        <f t="shared" si="137"/>
        <v>0</v>
      </c>
      <c r="AJ58" s="157">
        <f t="shared" si="138"/>
        <v>0</v>
      </c>
      <c r="AK58" s="157">
        <f t="shared" si="139"/>
        <v>0</v>
      </c>
      <c r="AL58" s="157">
        <f t="shared" si="140"/>
        <v>0</v>
      </c>
      <c r="AM58" s="157">
        <f t="shared" si="141"/>
        <v>0</v>
      </c>
    </row>
    <row r="59" spans="1:39" ht="3" customHeight="1" x14ac:dyDescent="0.3">
      <c r="A59" s="382"/>
      <c r="B59" s="383"/>
      <c r="C59" s="384"/>
      <c r="D59" s="416"/>
      <c r="E59" s="383"/>
      <c r="F59" s="383"/>
      <c r="G59" s="383"/>
      <c r="H59" s="383"/>
      <c r="I59" s="383"/>
      <c r="J59" s="383"/>
      <c r="K59" s="383"/>
      <c r="L59" s="383"/>
      <c r="M59" s="383"/>
      <c r="N59" s="383"/>
      <c r="O59" s="383"/>
      <c r="P59" s="383"/>
      <c r="Q59" s="383"/>
      <c r="R59" s="383"/>
      <c r="S59" s="383"/>
      <c r="T59" s="383"/>
      <c r="U59" s="383"/>
      <c r="V59" s="385"/>
      <c r="W59" s="148"/>
      <c r="X59" s="144"/>
      <c r="Y59" s="144"/>
      <c r="Z59" s="144"/>
      <c r="AA59" s="144"/>
      <c r="AB59" s="144"/>
      <c r="AC59" s="144"/>
      <c r="AD59" s="144"/>
      <c r="AE59" s="144"/>
      <c r="AF59" s="144"/>
      <c r="AG59" s="144"/>
      <c r="AH59" s="144"/>
      <c r="AI59" s="144"/>
      <c r="AJ59" s="144"/>
      <c r="AK59" s="144"/>
      <c r="AL59" s="144"/>
      <c r="AM59" s="144"/>
    </row>
    <row r="60" spans="1:39" ht="15.6" x14ac:dyDescent="0.3">
      <c r="A60" s="386" t="s">
        <v>129</v>
      </c>
      <c r="B60" s="387"/>
      <c r="C60" s="388"/>
      <c r="D60" s="417">
        <f>SUM(D44:D58)</f>
        <v>1</v>
      </c>
      <c r="E60" s="389">
        <f t="shared" ref="E60" si="142">SUM(X44:X58)</f>
        <v>0</v>
      </c>
      <c r="F60" s="389">
        <f t="shared" ref="F60" si="143">SUM(Y44:Y58)</f>
        <v>0</v>
      </c>
      <c r="G60" s="389">
        <f t="shared" ref="G60" si="144">SUM(Z44:Z58)</f>
        <v>0</v>
      </c>
      <c r="H60" s="389">
        <f t="shared" ref="H60" si="145">SUM(AA44:AA58)</f>
        <v>0</v>
      </c>
      <c r="I60" s="389">
        <f t="shared" ref="I60" si="146">SUM(AB44:AB58)</f>
        <v>0</v>
      </c>
      <c r="J60" s="389">
        <f t="shared" ref="J60" si="147">SUM(AC44:AC58)</f>
        <v>0</v>
      </c>
      <c r="K60" s="389">
        <f t="shared" ref="K60" si="148">SUM(AD44:AD58)</f>
        <v>0</v>
      </c>
      <c r="L60" s="389">
        <f t="shared" ref="L60" si="149">SUM(AE44:AE58)</f>
        <v>0</v>
      </c>
      <c r="M60" s="389">
        <f t="shared" ref="M60" si="150">SUM(AF44:AF58)</f>
        <v>0</v>
      </c>
      <c r="N60" s="389">
        <f t="shared" ref="N60" si="151">SUM(AG44:AG58)</f>
        <v>0</v>
      </c>
      <c r="O60" s="389">
        <f t="shared" ref="O60" si="152">SUM(AH44:AH58)</f>
        <v>0</v>
      </c>
      <c r="P60" s="389">
        <f t="shared" ref="P60" si="153">SUM(AI44:AI58)</f>
        <v>0</v>
      </c>
      <c r="Q60" s="389">
        <f t="shared" ref="Q60" si="154">SUM(AJ44:AJ58)</f>
        <v>0</v>
      </c>
      <c r="R60" s="389">
        <f t="shared" ref="R60" si="155">SUM(AK44:AK58)</f>
        <v>0</v>
      </c>
      <c r="S60" s="389">
        <f t="shared" ref="S60" si="156">SUM(AL44:AL58)</f>
        <v>0</v>
      </c>
      <c r="T60" s="389">
        <f t="shared" ref="T60" si="157">SUM(AM44:AM58)</f>
        <v>0</v>
      </c>
      <c r="U60" s="389"/>
      <c r="V60" s="390"/>
      <c r="W60" s="148"/>
      <c r="X60" s="150"/>
      <c r="Y60" s="349"/>
      <c r="Z60" s="349"/>
      <c r="AA60" s="349"/>
      <c r="AB60" s="349"/>
      <c r="AC60" s="349"/>
      <c r="AD60" s="349"/>
      <c r="AE60" s="349"/>
      <c r="AF60" s="349"/>
      <c r="AG60" s="349"/>
      <c r="AH60" s="349"/>
      <c r="AI60" s="349"/>
      <c r="AJ60" s="349"/>
      <c r="AK60" s="349"/>
      <c r="AL60" s="349"/>
      <c r="AM60" s="349"/>
    </row>
    <row r="61" spans="1:39" x14ac:dyDescent="0.3">
      <c r="A61" s="382"/>
      <c r="B61" s="383"/>
      <c r="C61" s="384"/>
      <c r="D61" s="416"/>
      <c r="E61" s="391">
        <f>E60/$D60</f>
        <v>0</v>
      </c>
      <c r="F61" s="391">
        <f t="shared" ref="F61:I61" si="158">F60/$D60</f>
        <v>0</v>
      </c>
      <c r="G61" s="391">
        <f t="shared" si="158"/>
        <v>0</v>
      </c>
      <c r="H61" s="391">
        <f t="shared" si="158"/>
        <v>0</v>
      </c>
      <c r="I61" s="391">
        <f t="shared" si="158"/>
        <v>0</v>
      </c>
      <c r="J61" s="391">
        <f t="shared" ref="J61" si="159">J60/$D60</f>
        <v>0</v>
      </c>
      <c r="K61" s="391">
        <f t="shared" ref="K61:T61" si="160">K60/$D60</f>
        <v>0</v>
      </c>
      <c r="L61" s="391">
        <f t="shared" si="160"/>
        <v>0</v>
      </c>
      <c r="M61" s="391">
        <f t="shared" si="160"/>
        <v>0</v>
      </c>
      <c r="N61" s="391">
        <f t="shared" si="160"/>
        <v>0</v>
      </c>
      <c r="O61" s="391">
        <f t="shared" si="160"/>
        <v>0</v>
      </c>
      <c r="P61" s="391">
        <f t="shared" si="160"/>
        <v>0</v>
      </c>
      <c r="Q61" s="391">
        <f t="shared" si="160"/>
        <v>0</v>
      </c>
      <c r="R61" s="391">
        <f t="shared" si="160"/>
        <v>0</v>
      </c>
      <c r="S61" s="391">
        <f t="shared" si="160"/>
        <v>0</v>
      </c>
      <c r="T61" s="391">
        <f t="shared" si="160"/>
        <v>0</v>
      </c>
      <c r="U61" s="391"/>
      <c r="V61" s="385"/>
      <c r="W61" s="148"/>
      <c r="X61" s="153"/>
      <c r="Y61" s="153"/>
      <c r="Z61" s="153"/>
      <c r="AA61" s="153"/>
      <c r="AB61" s="153"/>
      <c r="AC61" s="153"/>
      <c r="AD61" s="153"/>
      <c r="AE61" s="153"/>
      <c r="AF61" s="153"/>
      <c r="AG61" s="153"/>
      <c r="AH61" s="153"/>
      <c r="AI61" s="153"/>
      <c r="AJ61" s="153"/>
      <c r="AK61" s="153"/>
      <c r="AL61" s="153"/>
      <c r="AM61" s="153"/>
    </row>
    <row r="62" spans="1:39" ht="15.6" x14ac:dyDescent="0.3">
      <c r="A62" s="393"/>
      <c r="B62" s="394"/>
      <c r="C62" s="395"/>
      <c r="D62" s="418"/>
      <c r="E62" s="395"/>
      <c r="F62" s="395"/>
      <c r="G62" s="395"/>
      <c r="H62" s="395"/>
      <c r="I62" s="395"/>
      <c r="J62" s="395"/>
      <c r="K62" s="395"/>
      <c r="L62" s="395"/>
      <c r="M62" s="395"/>
      <c r="N62" s="395"/>
      <c r="O62" s="395"/>
      <c r="P62" s="395"/>
      <c r="Q62" s="395"/>
      <c r="R62" s="395"/>
      <c r="S62" s="395"/>
      <c r="T62" s="395"/>
      <c r="U62" s="395"/>
      <c r="V62" s="396"/>
      <c r="W62" s="148"/>
      <c r="X62" s="155"/>
      <c r="Y62" s="155"/>
      <c r="Z62" s="155"/>
      <c r="AA62" s="155"/>
      <c r="AB62" s="155"/>
      <c r="AC62" s="155"/>
      <c r="AD62" s="155"/>
      <c r="AE62" s="155"/>
      <c r="AF62" s="155"/>
      <c r="AG62" s="155"/>
      <c r="AH62" s="155"/>
      <c r="AI62" s="155"/>
      <c r="AJ62" s="155"/>
      <c r="AK62" s="155"/>
      <c r="AL62" s="155"/>
      <c r="AM62" s="155"/>
    </row>
    <row r="63" spans="1:39" ht="28.8" x14ac:dyDescent="0.3">
      <c r="A63" s="369">
        <v>4</v>
      </c>
      <c r="B63" s="377" t="s">
        <v>37</v>
      </c>
      <c r="C63" s="381" t="s">
        <v>254</v>
      </c>
      <c r="D63" s="414" t="s">
        <v>255</v>
      </c>
      <c r="E63" s="379" t="str">
        <f>E$3</f>
        <v>staff type 1</v>
      </c>
      <c r="F63" s="379" t="str">
        <f t="shared" ref="F63:T63" si="161">F$3</f>
        <v>staff type 2</v>
      </c>
      <c r="G63" s="379" t="str">
        <f t="shared" si="161"/>
        <v>staff type 3</v>
      </c>
      <c r="H63" s="379" t="str">
        <f t="shared" si="161"/>
        <v>staff type 4</v>
      </c>
      <c r="I63" s="379" t="str">
        <f t="shared" si="161"/>
        <v>staff type 5</v>
      </c>
      <c r="J63" s="379" t="str">
        <f t="shared" si="161"/>
        <v>staff type 6</v>
      </c>
      <c r="K63" s="379" t="str">
        <f t="shared" si="161"/>
        <v>staff type 7</v>
      </c>
      <c r="L63" s="379" t="str">
        <f t="shared" si="161"/>
        <v>staff type 8</v>
      </c>
      <c r="M63" s="379" t="str">
        <f t="shared" si="161"/>
        <v>staff type 9</v>
      </c>
      <c r="N63" s="379" t="str">
        <f t="shared" si="161"/>
        <v>staff type 10</v>
      </c>
      <c r="O63" s="379" t="str">
        <f t="shared" si="161"/>
        <v>staff type 11</v>
      </c>
      <c r="P63" s="379" t="str">
        <f t="shared" si="161"/>
        <v>staff type 12</v>
      </c>
      <c r="Q63" s="379" t="str">
        <f t="shared" si="161"/>
        <v>staff type 13</v>
      </c>
      <c r="R63" s="379" t="str">
        <f t="shared" si="161"/>
        <v>staff type 14</v>
      </c>
      <c r="S63" s="379" t="str">
        <f t="shared" si="161"/>
        <v>staff type 15</v>
      </c>
      <c r="T63" s="379" t="str">
        <f t="shared" si="161"/>
        <v>staff type 16</v>
      </c>
      <c r="U63" s="379" t="s">
        <v>132</v>
      </c>
      <c r="V63" s="380" t="s">
        <v>131</v>
      </c>
      <c r="W63" s="148"/>
      <c r="X63" s="156"/>
      <c r="Y63" s="156"/>
      <c r="Z63" s="156"/>
      <c r="AA63" s="156"/>
      <c r="AB63" s="156"/>
      <c r="AC63" s="156"/>
      <c r="AD63" s="156"/>
      <c r="AE63" s="156"/>
      <c r="AF63" s="156"/>
      <c r="AG63" s="156"/>
      <c r="AH63" s="156"/>
      <c r="AI63" s="156"/>
      <c r="AJ63" s="156"/>
      <c r="AK63" s="156"/>
      <c r="AL63" s="156"/>
      <c r="AM63" s="156"/>
    </row>
    <row r="64" spans="1:39" ht="15.6" x14ac:dyDescent="0.3">
      <c r="A64" s="370"/>
      <c r="B64" s="371">
        <v>1</v>
      </c>
      <c r="C64" s="372">
        <v>1</v>
      </c>
      <c r="D64" s="415">
        <f>IF(C64="",B64,B64*C64)</f>
        <v>1</v>
      </c>
      <c r="E64" s="372">
        <v>0</v>
      </c>
      <c r="F64" s="372">
        <v>0</v>
      </c>
      <c r="G64" s="372">
        <v>0</v>
      </c>
      <c r="H64" s="372">
        <v>0</v>
      </c>
      <c r="I64" s="372">
        <v>0</v>
      </c>
      <c r="J64" s="372">
        <v>0</v>
      </c>
      <c r="K64" s="372">
        <v>0</v>
      </c>
      <c r="L64" s="372">
        <v>0</v>
      </c>
      <c r="M64" s="372">
        <v>0</v>
      </c>
      <c r="N64" s="372">
        <v>0</v>
      </c>
      <c r="O64" s="372">
        <v>0</v>
      </c>
      <c r="P64" s="372">
        <v>0</v>
      </c>
      <c r="Q64" s="372">
        <v>0</v>
      </c>
      <c r="R64" s="372">
        <v>0</v>
      </c>
      <c r="S64" s="372">
        <v>0</v>
      </c>
      <c r="T64" s="372">
        <v>0</v>
      </c>
      <c r="U64" s="413">
        <f t="shared" ref="U64" si="162">SUM(E64:T64)</f>
        <v>0</v>
      </c>
      <c r="V64" s="374"/>
      <c r="W64" s="148"/>
      <c r="X64" s="157">
        <f t="shared" ref="X64" si="163">$D64*E64</f>
        <v>0</v>
      </c>
      <c r="Y64" s="157">
        <f t="shared" ref="Y64" si="164">$D64*F64</f>
        <v>0</v>
      </c>
      <c r="Z64" s="157">
        <f t="shared" ref="Z64" si="165">$D64*G64</f>
        <v>0</v>
      </c>
      <c r="AA64" s="157">
        <f t="shared" ref="AA64" si="166">$D64*H64</f>
        <v>0</v>
      </c>
      <c r="AB64" s="157">
        <f t="shared" ref="AB64" si="167">$D64*I64</f>
        <v>0</v>
      </c>
      <c r="AC64" s="157">
        <f t="shared" ref="AC64" si="168">$D64*J64</f>
        <v>0</v>
      </c>
      <c r="AD64" s="157">
        <f t="shared" ref="AD64" si="169">$D64*K64</f>
        <v>0</v>
      </c>
      <c r="AE64" s="157">
        <f t="shared" ref="AE64" si="170">$D64*L64</f>
        <v>0</v>
      </c>
      <c r="AF64" s="157">
        <f t="shared" ref="AF64" si="171">$D64*M64</f>
        <v>0</v>
      </c>
      <c r="AG64" s="157">
        <f t="shared" ref="AG64" si="172">$D64*N64</f>
        <v>0</v>
      </c>
      <c r="AH64" s="157">
        <f t="shared" ref="AH64" si="173">$D64*O64</f>
        <v>0</v>
      </c>
      <c r="AI64" s="157">
        <f t="shared" ref="AI64" si="174">$D64*P64</f>
        <v>0</v>
      </c>
      <c r="AJ64" s="157">
        <f t="shared" ref="AJ64" si="175">$D64*Q64</f>
        <v>0</v>
      </c>
      <c r="AK64" s="157">
        <f t="shared" ref="AK64" si="176">$D64*R64</f>
        <v>0</v>
      </c>
      <c r="AL64" s="157">
        <f t="shared" ref="AL64" si="177">$D64*S64</f>
        <v>0</v>
      </c>
      <c r="AM64" s="157">
        <f t="shared" ref="AM64" si="178">$D64*T64</f>
        <v>0</v>
      </c>
    </row>
    <row r="65" spans="1:39" ht="15.6" x14ac:dyDescent="0.3">
      <c r="A65" s="370"/>
      <c r="B65" s="371"/>
      <c r="C65" s="372"/>
      <c r="D65" s="415">
        <f t="shared" ref="D65:D78" si="179">IF(C65="",B65,B65*C65)</f>
        <v>0</v>
      </c>
      <c r="E65" s="372">
        <v>0</v>
      </c>
      <c r="F65" s="372">
        <v>0</v>
      </c>
      <c r="G65" s="372">
        <v>0</v>
      </c>
      <c r="H65" s="372">
        <v>0</v>
      </c>
      <c r="I65" s="372">
        <v>0</v>
      </c>
      <c r="J65" s="372">
        <v>0</v>
      </c>
      <c r="K65" s="372">
        <v>0</v>
      </c>
      <c r="L65" s="372">
        <v>0</v>
      </c>
      <c r="M65" s="372">
        <v>0</v>
      </c>
      <c r="N65" s="372">
        <v>0</v>
      </c>
      <c r="O65" s="372">
        <v>0</v>
      </c>
      <c r="P65" s="372">
        <v>0</v>
      </c>
      <c r="Q65" s="372">
        <v>0</v>
      </c>
      <c r="R65" s="372">
        <v>0</v>
      </c>
      <c r="S65" s="372">
        <v>0</v>
      </c>
      <c r="T65" s="372">
        <v>0</v>
      </c>
      <c r="U65" s="413">
        <f t="shared" ref="U65:U78" si="180">SUM(E65:T65)</f>
        <v>0</v>
      </c>
      <c r="V65" s="374"/>
      <c r="W65" s="148"/>
      <c r="X65" s="157">
        <f t="shared" ref="X65:X78" si="181">$D65*E65</f>
        <v>0</v>
      </c>
      <c r="Y65" s="157">
        <f t="shared" ref="Y65:Y78" si="182">$D65*F65</f>
        <v>0</v>
      </c>
      <c r="Z65" s="157">
        <f t="shared" ref="Z65:Z78" si="183">$D65*G65</f>
        <v>0</v>
      </c>
      <c r="AA65" s="157">
        <f t="shared" ref="AA65:AA78" si="184">$D65*H65</f>
        <v>0</v>
      </c>
      <c r="AB65" s="157">
        <f t="shared" ref="AB65:AB78" si="185">$D65*I65</f>
        <v>0</v>
      </c>
      <c r="AC65" s="157">
        <f t="shared" ref="AC65:AC78" si="186">$D65*J65</f>
        <v>0</v>
      </c>
      <c r="AD65" s="157">
        <f t="shared" ref="AD65:AD78" si="187">$D65*K65</f>
        <v>0</v>
      </c>
      <c r="AE65" s="157">
        <f t="shared" ref="AE65:AE78" si="188">$D65*L65</f>
        <v>0</v>
      </c>
      <c r="AF65" s="157">
        <f t="shared" ref="AF65:AF78" si="189">$D65*M65</f>
        <v>0</v>
      </c>
      <c r="AG65" s="157">
        <f t="shared" ref="AG65:AG78" si="190">$D65*N65</f>
        <v>0</v>
      </c>
      <c r="AH65" s="157">
        <f t="shared" ref="AH65:AH78" si="191">$D65*O65</f>
        <v>0</v>
      </c>
      <c r="AI65" s="157">
        <f t="shared" ref="AI65:AI78" si="192">$D65*P65</f>
        <v>0</v>
      </c>
      <c r="AJ65" s="157">
        <f t="shared" ref="AJ65:AJ78" si="193">$D65*Q65</f>
        <v>0</v>
      </c>
      <c r="AK65" s="157">
        <f t="shared" ref="AK65:AK78" si="194">$D65*R65</f>
        <v>0</v>
      </c>
      <c r="AL65" s="157">
        <f t="shared" ref="AL65:AL78" si="195">$D65*S65</f>
        <v>0</v>
      </c>
      <c r="AM65" s="157">
        <f t="shared" ref="AM65:AM78" si="196">$D65*T65</f>
        <v>0</v>
      </c>
    </row>
    <row r="66" spans="1:39" ht="15.6" x14ac:dyDescent="0.3">
      <c r="A66" s="370"/>
      <c r="B66" s="371"/>
      <c r="C66" s="372"/>
      <c r="D66" s="415">
        <f t="shared" si="179"/>
        <v>0</v>
      </c>
      <c r="E66" s="372">
        <v>0</v>
      </c>
      <c r="F66" s="372">
        <v>0</v>
      </c>
      <c r="G66" s="372">
        <v>0</v>
      </c>
      <c r="H66" s="372">
        <v>0</v>
      </c>
      <c r="I66" s="372">
        <v>0</v>
      </c>
      <c r="J66" s="372">
        <v>0</v>
      </c>
      <c r="K66" s="372">
        <v>0</v>
      </c>
      <c r="L66" s="372">
        <v>0</v>
      </c>
      <c r="M66" s="372">
        <v>0</v>
      </c>
      <c r="N66" s="372">
        <v>0</v>
      </c>
      <c r="O66" s="372">
        <v>0</v>
      </c>
      <c r="P66" s="372">
        <v>0</v>
      </c>
      <c r="Q66" s="372">
        <v>0</v>
      </c>
      <c r="R66" s="372">
        <v>0</v>
      </c>
      <c r="S66" s="372">
        <v>0</v>
      </c>
      <c r="T66" s="372">
        <v>0</v>
      </c>
      <c r="U66" s="413">
        <f t="shared" si="180"/>
        <v>0</v>
      </c>
      <c r="V66" s="374"/>
      <c r="W66" s="148"/>
      <c r="X66" s="157">
        <f t="shared" si="181"/>
        <v>0</v>
      </c>
      <c r="Y66" s="157">
        <f t="shared" si="182"/>
        <v>0</v>
      </c>
      <c r="Z66" s="157">
        <f t="shared" si="183"/>
        <v>0</v>
      </c>
      <c r="AA66" s="157">
        <f t="shared" si="184"/>
        <v>0</v>
      </c>
      <c r="AB66" s="157">
        <f t="shared" si="185"/>
        <v>0</v>
      </c>
      <c r="AC66" s="157">
        <f t="shared" si="186"/>
        <v>0</v>
      </c>
      <c r="AD66" s="157">
        <f t="shared" si="187"/>
        <v>0</v>
      </c>
      <c r="AE66" s="157">
        <f t="shared" si="188"/>
        <v>0</v>
      </c>
      <c r="AF66" s="157">
        <f t="shared" si="189"/>
        <v>0</v>
      </c>
      <c r="AG66" s="157">
        <f t="shared" si="190"/>
        <v>0</v>
      </c>
      <c r="AH66" s="157">
        <f t="shared" si="191"/>
        <v>0</v>
      </c>
      <c r="AI66" s="157">
        <f t="shared" si="192"/>
        <v>0</v>
      </c>
      <c r="AJ66" s="157">
        <f t="shared" si="193"/>
        <v>0</v>
      </c>
      <c r="AK66" s="157">
        <f t="shared" si="194"/>
        <v>0</v>
      </c>
      <c r="AL66" s="157">
        <f t="shared" si="195"/>
        <v>0</v>
      </c>
      <c r="AM66" s="157">
        <f t="shared" si="196"/>
        <v>0</v>
      </c>
    </row>
    <row r="67" spans="1:39" ht="15.6" x14ac:dyDescent="0.3">
      <c r="A67" s="370"/>
      <c r="B67" s="371"/>
      <c r="C67" s="372"/>
      <c r="D67" s="415">
        <f t="shared" si="179"/>
        <v>0</v>
      </c>
      <c r="E67" s="372">
        <v>0</v>
      </c>
      <c r="F67" s="372">
        <v>0</v>
      </c>
      <c r="G67" s="372">
        <v>0</v>
      </c>
      <c r="H67" s="372">
        <v>0</v>
      </c>
      <c r="I67" s="372">
        <v>0</v>
      </c>
      <c r="J67" s="372">
        <v>0</v>
      </c>
      <c r="K67" s="372">
        <v>0</v>
      </c>
      <c r="L67" s="372">
        <v>0</v>
      </c>
      <c r="M67" s="372">
        <v>0</v>
      </c>
      <c r="N67" s="372">
        <v>0</v>
      </c>
      <c r="O67" s="372">
        <v>0</v>
      </c>
      <c r="P67" s="372">
        <v>0</v>
      </c>
      <c r="Q67" s="372">
        <v>0</v>
      </c>
      <c r="R67" s="372">
        <v>0</v>
      </c>
      <c r="S67" s="372">
        <v>0</v>
      </c>
      <c r="T67" s="372">
        <v>0</v>
      </c>
      <c r="U67" s="413">
        <f t="shared" si="180"/>
        <v>0</v>
      </c>
      <c r="V67" s="374"/>
      <c r="W67" s="148"/>
      <c r="X67" s="157">
        <f t="shared" si="181"/>
        <v>0</v>
      </c>
      <c r="Y67" s="157">
        <f t="shared" si="182"/>
        <v>0</v>
      </c>
      <c r="Z67" s="157">
        <f t="shared" si="183"/>
        <v>0</v>
      </c>
      <c r="AA67" s="157">
        <f t="shared" si="184"/>
        <v>0</v>
      </c>
      <c r="AB67" s="157">
        <f t="shared" si="185"/>
        <v>0</v>
      </c>
      <c r="AC67" s="157">
        <f t="shared" si="186"/>
        <v>0</v>
      </c>
      <c r="AD67" s="157">
        <f t="shared" si="187"/>
        <v>0</v>
      </c>
      <c r="AE67" s="157">
        <f t="shared" si="188"/>
        <v>0</v>
      </c>
      <c r="AF67" s="157">
        <f t="shared" si="189"/>
        <v>0</v>
      </c>
      <c r="AG67" s="157">
        <f t="shared" si="190"/>
        <v>0</v>
      </c>
      <c r="AH67" s="157">
        <f t="shared" si="191"/>
        <v>0</v>
      </c>
      <c r="AI67" s="157">
        <f t="shared" si="192"/>
        <v>0</v>
      </c>
      <c r="AJ67" s="157">
        <f t="shared" si="193"/>
        <v>0</v>
      </c>
      <c r="AK67" s="157">
        <f t="shared" si="194"/>
        <v>0</v>
      </c>
      <c r="AL67" s="157">
        <f t="shared" si="195"/>
        <v>0</v>
      </c>
      <c r="AM67" s="157">
        <f t="shared" si="196"/>
        <v>0</v>
      </c>
    </row>
    <row r="68" spans="1:39" ht="15.6" x14ac:dyDescent="0.3">
      <c r="A68" s="370"/>
      <c r="B68" s="371"/>
      <c r="C68" s="372"/>
      <c r="D68" s="415">
        <f t="shared" si="179"/>
        <v>0</v>
      </c>
      <c r="E68" s="372">
        <v>0</v>
      </c>
      <c r="F68" s="372">
        <v>0</v>
      </c>
      <c r="G68" s="372">
        <v>0</v>
      </c>
      <c r="H68" s="372">
        <v>0</v>
      </c>
      <c r="I68" s="372">
        <v>0</v>
      </c>
      <c r="J68" s="372">
        <v>0</v>
      </c>
      <c r="K68" s="372">
        <v>0</v>
      </c>
      <c r="L68" s="372">
        <v>0</v>
      </c>
      <c r="M68" s="372">
        <v>0</v>
      </c>
      <c r="N68" s="372">
        <v>0</v>
      </c>
      <c r="O68" s="372">
        <v>0</v>
      </c>
      <c r="P68" s="372">
        <v>0</v>
      </c>
      <c r="Q68" s="372">
        <v>0</v>
      </c>
      <c r="R68" s="372">
        <v>0</v>
      </c>
      <c r="S68" s="372">
        <v>0</v>
      </c>
      <c r="T68" s="372">
        <v>0</v>
      </c>
      <c r="U68" s="413">
        <f t="shared" si="180"/>
        <v>0</v>
      </c>
      <c r="V68" s="374"/>
      <c r="W68" s="148"/>
      <c r="X68" s="157">
        <f t="shared" si="181"/>
        <v>0</v>
      </c>
      <c r="Y68" s="157">
        <f t="shared" si="182"/>
        <v>0</v>
      </c>
      <c r="Z68" s="157">
        <f t="shared" si="183"/>
        <v>0</v>
      </c>
      <c r="AA68" s="157">
        <f t="shared" si="184"/>
        <v>0</v>
      </c>
      <c r="AB68" s="157">
        <f t="shared" si="185"/>
        <v>0</v>
      </c>
      <c r="AC68" s="157">
        <f t="shared" si="186"/>
        <v>0</v>
      </c>
      <c r="AD68" s="157">
        <f t="shared" si="187"/>
        <v>0</v>
      </c>
      <c r="AE68" s="157">
        <f t="shared" si="188"/>
        <v>0</v>
      </c>
      <c r="AF68" s="157">
        <f t="shared" si="189"/>
        <v>0</v>
      </c>
      <c r="AG68" s="157">
        <f t="shared" si="190"/>
        <v>0</v>
      </c>
      <c r="AH68" s="157">
        <f t="shared" si="191"/>
        <v>0</v>
      </c>
      <c r="AI68" s="157">
        <f t="shared" si="192"/>
        <v>0</v>
      </c>
      <c r="AJ68" s="157">
        <f t="shared" si="193"/>
        <v>0</v>
      </c>
      <c r="AK68" s="157">
        <f t="shared" si="194"/>
        <v>0</v>
      </c>
      <c r="AL68" s="157">
        <f t="shared" si="195"/>
        <v>0</v>
      </c>
      <c r="AM68" s="157">
        <f t="shared" si="196"/>
        <v>0</v>
      </c>
    </row>
    <row r="69" spans="1:39" ht="15.6" x14ac:dyDescent="0.3">
      <c r="A69" s="370"/>
      <c r="B69" s="371"/>
      <c r="C69" s="372"/>
      <c r="D69" s="415">
        <f t="shared" si="179"/>
        <v>0</v>
      </c>
      <c r="E69" s="372">
        <v>0</v>
      </c>
      <c r="F69" s="372">
        <v>0</v>
      </c>
      <c r="G69" s="372">
        <v>0</v>
      </c>
      <c r="H69" s="372">
        <v>0</v>
      </c>
      <c r="I69" s="372">
        <v>0</v>
      </c>
      <c r="J69" s="372">
        <v>0</v>
      </c>
      <c r="K69" s="372">
        <v>0</v>
      </c>
      <c r="L69" s="372">
        <v>0</v>
      </c>
      <c r="M69" s="372">
        <v>0</v>
      </c>
      <c r="N69" s="372">
        <v>0</v>
      </c>
      <c r="O69" s="372">
        <v>0</v>
      </c>
      <c r="P69" s="372">
        <v>0</v>
      </c>
      <c r="Q69" s="372">
        <v>0</v>
      </c>
      <c r="R69" s="372">
        <v>0</v>
      </c>
      <c r="S69" s="372">
        <v>0</v>
      </c>
      <c r="T69" s="372">
        <v>0</v>
      </c>
      <c r="U69" s="413">
        <f t="shared" si="180"/>
        <v>0</v>
      </c>
      <c r="V69" s="374"/>
      <c r="W69" s="148"/>
      <c r="X69" s="157">
        <f t="shared" si="181"/>
        <v>0</v>
      </c>
      <c r="Y69" s="157">
        <f t="shared" si="182"/>
        <v>0</v>
      </c>
      <c r="Z69" s="157">
        <f t="shared" si="183"/>
        <v>0</v>
      </c>
      <c r="AA69" s="157">
        <f t="shared" si="184"/>
        <v>0</v>
      </c>
      <c r="AB69" s="157">
        <f t="shared" si="185"/>
        <v>0</v>
      </c>
      <c r="AC69" s="157">
        <f t="shared" si="186"/>
        <v>0</v>
      </c>
      <c r="AD69" s="157">
        <f t="shared" si="187"/>
        <v>0</v>
      </c>
      <c r="AE69" s="157">
        <f t="shared" si="188"/>
        <v>0</v>
      </c>
      <c r="AF69" s="157">
        <f t="shared" si="189"/>
        <v>0</v>
      </c>
      <c r="AG69" s="157">
        <f t="shared" si="190"/>
        <v>0</v>
      </c>
      <c r="AH69" s="157">
        <f t="shared" si="191"/>
        <v>0</v>
      </c>
      <c r="AI69" s="157">
        <f t="shared" si="192"/>
        <v>0</v>
      </c>
      <c r="AJ69" s="157">
        <f t="shared" si="193"/>
        <v>0</v>
      </c>
      <c r="AK69" s="157">
        <f t="shared" si="194"/>
        <v>0</v>
      </c>
      <c r="AL69" s="157">
        <f t="shared" si="195"/>
        <v>0</v>
      </c>
      <c r="AM69" s="157">
        <f t="shared" si="196"/>
        <v>0</v>
      </c>
    </row>
    <row r="70" spans="1:39" ht="15.6" x14ac:dyDescent="0.3">
      <c r="A70" s="370"/>
      <c r="B70" s="371"/>
      <c r="C70" s="372"/>
      <c r="D70" s="415">
        <f t="shared" si="179"/>
        <v>0</v>
      </c>
      <c r="E70" s="372">
        <v>0</v>
      </c>
      <c r="F70" s="372">
        <v>0</v>
      </c>
      <c r="G70" s="372">
        <v>0</v>
      </c>
      <c r="H70" s="372">
        <v>0</v>
      </c>
      <c r="I70" s="372">
        <v>0</v>
      </c>
      <c r="J70" s="372">
        <v>0</v>
      </c>
      <c r="K70" s="372">
        <v>0</v>
      </c>
      <c r="L70" s="372">
        <v>0</v>
      </c>
      <c r="M70" s="372">
        <v>0</v>
      </c>
      <c r="N70" s="372">
        <v>0</v>
      </c>
      <c r="O70" s="372">
        <v>0</v>
      </c>
      <c r="P70" s="372">
        <v>0</v>
      </c>
      <c r="Q70" s="372">
        <v>0</v>
      </c>
      <c r="R70" s="372">
        <v>0</v>
      </c>
      <c r="S70" s="372">
        <v>0</v>
      </c>
      <c r="T70" s="372">
        <v>0</v>
      </c>
      <c r="U70" s="413">
        <f t="shared" si="180"/>
        <v>0</v>
      </c>
      <c r="V70" s="374"/>
      <c r="W70" s="148"/>
      <c r="X70" s="157">
        <f t="shared" si="181"/>
        <v>0</v>
      </c>
      <c r="Y70" s="157">
        <f t="shared" si="182"/>
        <v>0</v>
      </c>
      <c r="Z70" s="157">
        <f t="shared" si="183"/>
        <v>0</v>
      </c>
      <c r="AA70" s="157">
        <f t="shared" si="184"/>
        <v>0</v>
      </c>
      <c r="AB70" s="157">
        <f t="shared" si="185"/>
        <v>0</v>
      </c>
      <c r="AC70" s="157">
        <f t="shared" si="186"/>
        <v>0</v>
      </c>
      <c r="AD70" s="157">
        <f t="shared" si="187"/>
        <v>0</v>
      </c>
      <c r="AE70" s="157">
        <f t="shared" si="188"/>
        <v>0</v>
      </c>
      <c r="AF70" s="157">
        <f t="shared" si="189"/>
        <v>0</v>
      </c>
      <c r="AG70" s="157">
        <f t="shared" si="190"/>
        <v>0</v>
      </c>
      <c r="AH70" s="157">
        <f t="shared" si="191"/>
        <v>0</v>
      </c>
      <c r="AI70" s="157">
        <f t="shared" si="192"/>
        <v>0</v>
      </c>
      <c r="AJ70" s="157">
        <f t="shared" si="193"/>
        <v>0</v>
      </c>
      <c r="AK70" s="157">
        <f t="shared" si="194"/>
        <v>0</v>
      </c>
      <c r="AL70" s="157">
        <f t="shared" si="195"/>
        <v>0</v>
      </c>
      <c r="AM70" s="157">
        <f t="shared" si="196"/>
        <v>0</v>
      </c>
    </row>
    <row r="71" spans="1:39" ht="15.6" x14ac:dyDescent="0.3">
      <c r="A71" s="370"/>
      <c r="B71" s="371"/>
      <c r="C71" s="372"/>
      <c r="D71" s="415">
        <f t="shared" si="179"/>
        <v>0</v>
      </c>
      <c r="E71" s="372">
        <v>0</v>
      </c>
      <c r="F71" s="372">
        <v>0</v>
      </c>
      <c r="G71" s="372">
        <v>0</v>
      </c>
      <c r="H71" s="372">
        <v>0</v>
      </c>
      <c r="I71" s="372">
        <v>0</v>
      </c>
      <c r="J71" s="372">
        <v>0</v>
      </c>
      <c r="K71" s="372">
        <v>0</v>
      </c>
      <c r="L71" s="372">
        <v>0</v>
      </c>
      <c r="M71" s="372">
        <v>0</v>
      </c>
      <c r="N71" s="372">
        <v>0</v>
      </c>
      <c r="O71" s="372">
        <v>0</v>
      </c>
      <c r="P71" s="372">
        <v>0</v>
      </c>
      <c r="Q71" s="372">
        <v>0</v>
      </c>
      <c r="R71" s="372">
        <v>0</v>
      </c>
      <c r="S71" s="372">
        <v>0</v>
      </c>
      <c r="T71" s="372">
        <v>0</v>
      </c>
      <c r="U71" s="413">
        <f t="shared" si="180"/>
        <v>0</v>
      </c>
      <c r="V71" s="374"/>
      <c r="W71" s="148"/>
      <c r="X71" s="157">
        <f t="shared" si="181"/>
        <v>0</v>
      </c>
      <c r="Y71" s="157">
        <f t="shared" si="182"/>
        <v>0</v>
      </c>
      <c r="Z71" s="157">
        <f t="shared" si="183"/>
        <v>0</v>
      </c>
      <c r="AA71" s="157">
        <f t="shared" si="184"/>
        <v>0</v>
      </c>
      <c r="AB71" s="157">
        <f t="shared" si="185"/>
        <v>0</v>
      </c>
      <c r="AC71" s="157">
        <f t="shared" si="186"/>
        <v>0</v>
      </c>
      <c r="AD71" s="157">
        <f t="shared" si="187"/>
        <v>0</v>
      </c>
      <c r="AE71" s="157">
        <f t="shared" si="188"/>
        <v>0</v>
      </c>
      <c r="AF71" s="157">
        <f t="shared" si="189"/>
        <v>0</v>
      </c>
      <c r="AG71" s="157">
        <f t="shared" si="190"/>
        <v>0</v>
      </c>
      <c r="AH71" s="157">
        <f t="shared" si="191"/>
        <v>0</v>
      </c>
      <c r="AI71" s="157">
        <f t="shared" si="192"/>
        <v>0</v>
      </c>
      <c r="AJ71" s="157">
        <f t="shared" si="193"/>
        <v>0</v>
      </c>
      <c r="AK71" s="157">
        <f t="shared" si="194"/>
        <v>0</v>
      </c>
      <c r="AL71" s="157">
        <f t="shared" si="195"/>
        <v>0</v>
      </c>
      <c r="AM71" s="157">
        <f t="shared" si="196"/>
        <v>0</v>
      </c>
    </row>
    <row r="72" spans="1:39" ht="15.6" x14ac:dyDescent="0.3">
      <c r="A72" s="370"/>
      <c r="B72" s="371"/>
      <c r="C72" s="372"/>
      <c r="D72" s="415">
        <f t="shared" si="179"/>
        <v>0</v>
      </c>
      <c r="E72" s="372">
        <v>0</v>
      </c>
      <c r="F72" s="372">
        <v>0</v>
      </c>
      <c r="G72" s="372">
        <v>0</v>
      </c>
      <c r="H72" s="372">
        <v>0</v>
      </c>
      <c r="I72" s="372">
        <v>0</v>
      </c>
      <c r="J72" s="372">
        <v>0</v>
      </c>
      <c r="K72" s="372">
        <v>0</v>
      </c>
      <c r="L72" s="372">
        <v>0</v>
      </c>
      <c r="M72" s="372">
        <v>0</v>
      </c>
      <c r="N72" s="372">
        <v>0</v>
      </c>
      <c r="O72" s="372">
        <v>0</v>
      </c>
      <c r="P72" s="372">
        <v>0</v>
      </c>
      <c r="Q72" s="372">
        <v>0</v>
      </c>
      <c r="R72" s="372">
        <v>0</v>
      </c>
      <c r="S72" s="372">
        <v>0</v>
      </c>
      <c r="T72" s="372">
        <v>0</v>
      </c>
      <c r="U72" s="413">
        <f t="shared" si="180"/>
        <v>0</v>
      </c>
      <c r="V72" s="374"/>
      <c r="W72" s="148"/>
      <c r="X72" s="157">
        <f t="shared" si="181"/>
        <v>0</v>
      </c>
      <c r="Y72" s="157">
        <f t="shared" si="182"/>
        <v>0</v>
      </c>
      <c r="Z72" s="157">
        <f t="shared" si="183"/>
        <v>0</v>
      </c>
      <c r="AA72" s="157">
        <f t="shared" si="184"/>
        <v>0</v>
      </c>
      <c r="AB72" s="157">
        <f t="shared" si="185"/>
        <v>0</v>
      </c>
      <c r="AC72" s="157">
        <f t="shared" si="186"/>
        <v>0</v>
      </c>
      <c r="AD72" s="157">
        <f t="shared" si="187"/>
        <v>0</v>
      </c>
      <c r="AE72" s="157">
        <f t="shared" si="188"/>
        <v>0</v>
      </c>
      <c r="AF72" s="157">
        <f t="shared" si="189"/>
        <v>0</v>
      </c>
      <c r="AG72" s="157">
        <f t="shared" si="190"/>
        <v>0</v>
      </c>
      <c r="AH72" s="157">
        <f t="shared" si="191"/>
        <v>0</v>
      </c>
      <c r="AI72" s="157">
        <f t="shared" si="192"/>
        <v>0</v>
      </c>
      <c r="AJ72" s="157">
        <f t="shared" si="193"/>
        <v>0</v>
      </c>
      <c r="AK72" s="157">
        <f t="shared" si="194"/>
        <v>0</v>
      </c>
      <c r="AL72" s="157">
        <f t="shared" si="195"/>
        <v>0</v>
      </c>
      <c r="AM72" s="157">
        <f t="shared" si="196"/>
        <v>0</v>
      </c>
    </row>
    <row r="73" spans="1:39" ht="15.6" x14ac:dyDescent="0.3">
      <c r="A73" s="370"/>
      <c r="B73" s="371"/>
      <c r="C73" s="372"/>
      <c r="D73" s="415">
        <f t="shared" si="179"/>
        <v>0</v>
      </c>
      <c r="E73" s="372">
        <v>0</v>
      </c>
      <c r="F73" s="372">
        <v>0</v>
      </c>
      <c r="G73" s="372">
        <v>0</v>
      </c>
      <c r="H73" s="372">
        <v>0</v>
      </c>
      <c r="I73" s="372">
        <v>0</v>
      </c>
      <c r="J73" s="372">
        <v>0</v>
      </c>
      <c r="K73" s="372">
        <v>0</v>
      </c>
      <c r="L73" s="372">
        <v>0</v>
      </c>
      <c r="M73" s="372">
        <v>0</v>
      </c>
      <c r="N73" s="372">
        <v>0</v>
      </c>
      <c r="O73" s="372">
        <v>0</v>
      </c>
      <c r="P73" s="372">
        <v>0</v>
      </c>
      <c r="Q73" s="372">
        <v>0</v>
      </c>
      <c r="R73" s="372">
        <v>0</v>
      </c>
      <c r="S73" s="372">
        <v>0</v>
      </c>
      <c r="T73" s="372">
        <v>0</v>
      </c>
      <c r="U73" s="413">
        <f t="shared" si="180"/>
        <v>0</v>
      </c>
      <c r="V73" s="374"/>
      <c r="W73" s="148"/>
      <c r="X73" s="157">
        <f t="shared" si="181"/>
        <v>0</v>
      </c>
      <c r="Y73" s="157">
        <f t="shared" si="182"/>
        <v>0</v>
      </c>
      <c r="Z73" s="157">
        <f t="shared" si="183"/>
        <v>0</v>
      </c>
      <c r="AA73" s="157">
        <f t="shared" si="184"/>
        <v>0</v>
      </c>
      <c r="AB73" s="157">
        <f t="shared" si="185"/>
        <v>0</v>
      </c>
      <c r="AC73" s="157">
        <f t="shared" si="186"/>
        <v>0</v>
      </c>
      <c r="AD73" s="157">
        <f t="shared" si="187"/>
        <v>0</v>
      </c>
      <c r="AE73" s="157">
        <f t="shared" si="188"/>
        <v>0</v>
      </c>
      <c r="AF73" s="157">
        <f t="shared" si="189"/>
        <v>0</v>
      </c>
      <c r="AG73" s="157">
        <f t="shared" si="190"/>
        <v>0</v>
      </c>
      <c r="AH73" s="157">
        <f t="shared" si="191"/>
        <v>0</v>
      </c>
      <c r="AI73" s="157">
        <f t="shared" si="192"/>
        <v>0</v>
      </c>
      <c r="AJ73" s="157">
        <f t="shared" si="193"/>
        <v>0</v>
      </c>
      <c r="AK73" s="157">
        <f t="shared" si="194"/>
        <v>0</v>
      </c>
      <c r="AL73" s="157">
        <f t="shared" si="195"/>
        <v>0</v>
      </c>
      <c r="AM73" s="157">
        <f t="shared" si="196"/>
        <v>0</v>
      </c>
    </row>
    <row r="74" spans="1:39" ht="15.6" x14ac:dyDescent="0.3">
      <c r="A74" s="370"/>
      <c r="B74" s="371"/>
      <c r="C74" s="372"/>
      <c r="D74" s="415">
        <f t="shared" si="179"/>
        <v>0</v>
      </c>
      <c r="E74" s="372">
        <v>0</v>
      </c>
      <c r="F74" s="372">
        <v>0</v>
      </c>
      <c r="G74" s="372">
        <v>0</v>
      </c>
      <c r="H74" s="372">
        <v>0</v>
      </c>
      <c r="I74" s="372">
        <v>0</v>
      </c>
      <c r="J74" s="372">
        <v>0</v>
      </c>
      <c r="K74" s="372">
        <v>0</v>
      </c>
      <c r="L74" s="372">
        <v>0</v>
      </c>
      <c r="M74" s="372">
        <v>0</v>
      </c>
      <c r="N74" s="372">
        <v>0</v>
      </c>
      <c r="O74" s="372">
        <v>0</v>
      </c>
      <c r="P74" s="372">
        <v>0</v>
      </c>
      <c r="Q74" s="372">
        <v>0</v>
      </c>
      <c r="R74" s="372">
        <v>0</v>
      </c>
      <c r="S74" s="372">
        <v>0</v>
      </c>
      <c r="T74" s="372">
        <v>0</v>
      </c>
      <c r="U74" s="413">
        <f t="shared" si="180"/>
        <v>0</v>
      </c>
      <c r="V74" s="374"/>
      <c r="W74" s="148"/>
      <c r="X74" s="157">
        <f t="shared" si="181"/>
        <v>0</v>
      </c>
      <c r="Y74" s="157">
        <f t="shared" si="182"/>
        <v>0</v>
      </c>
      <c r="Z74" s="157">
        <f t="shared" si="183"/>
        <v>0</v>
      </c>
      <c r="AA74" s="157">
        <f t="shared" si="184"/>
        <v>0</v>
      </c>
      <c r="AB74" s="157">
        <f t="shared" si="185"/>
        <v>0</v>
      </c>
      <c r="AC74" s="157">
        <f t="shared" si="186"/>
        <v>0</v>
      </c>
      <c r="AD74" s="157">
        <f t="shared" si="187"/>
        <v>0</v>
      </c>
      <c r="AE74" s="157">
        <f t="shared" si="188"/>
        <v>0</v>
      </c>
      <c r="AF74" s="157">
        <f t="shared" si="189"/>
        <v>0</v>
      </c>
      <c r="AG74" s="157">
        <f t="shared" si="190"/>
        <v>0</v>
      </c>
      <c r="AH74" s="157">
        <f t="shared" si="191"/>
        <v>0</v>
      </c>
      <c r="AI74" s="157">
        <f t="shared" si="192"/>
        <v>0</v>
      </c>
      <c r="AJ74" s="157">
        <f t="shared" si="193"/>
        <v>0</v>
      </c>
      <c r="AK74" s="157">
        <f t="shared" si="194"/>
        <v>0</v>
      </c>
      <c r="AL74" s="157">
        <f t="shared" si="195"/>
        <v>0</v>
      </c>
      <c r="AM74" s="157">
        <f t="shared" si="196"/>
        <v>0</v>
      </c>
    </row>
    <row r="75" spans="1:39" ht="15.6" x14ac:dyDescent="0.3">
      <c r="A75" s="370"/>
      <c r="B75" s="371"/>
      <c r="C75" s="372"/>
      <c r="D75" s="415">
        <f t="shared" si="179"/>
        <v>0</v>
      </c>
      <c r="E75" s="372">
        <v>0</v>
      </c>
      <c r="F75" s="372">
        <v>0</v>
      </c>
      <c r="G75" s="372">
        <v>0</v>
      </c>
      <c r="H75" s="372">
        <v>0</v>
      </c>
      <c r="I75" s="372">
        <v>0</v>
      </c>
      <c r="J75" s="372">
        <v>0</v>
      </c>
      <c r="K75" s="372">
        <v>0</v>
      </c>
      <c r="L75" s="372">
        <v>0</v>
      </c>
      <c r="M75" s="372">
        <v>0</v>
      </c>
      <c r="N75" s="372">
        <v>0</v>
      </c>
      <c r="O75" s="372">
        <v>0</v>
      </c>
      <c r="P75" s="372">
        <v>0</v>
      </c>
      <c r="Q75" s="372">
        <v>0</v>
      </c>
      <c r="R75" s="372">
        <v>0</v>
      </c>
      <c r="S75" s="372">
        <v>0</v>
      </c>
      <c r="T75" s="372">
        <v>0</v>
      </c>
      <c r="U75" s="413">
        <f t="shared" si="180"/>
        <v>0</v>
      </c>
      <c r="V75" s="374"/>
      <c r="W75" s="148"/>
      <c r="X75" s="157">
        <f t="shared" si="181"/>
        <v>0</v>
      </c>
      <c r="Y75" s="157">
        <f t="shared" si="182"/>
        <v>0</v>
      </c>
      <c r="Z75" s="157">
        <f t="shared" si="183"/>
        <v>0</v>
      </c>
      <c r="AA75" s="157">
        <f t="shared" si="184"/>
        <v>0</v>
      </c>
      <c r="AB75" s="157">
        <f t="shared" si="185"/>
        <v>0</v>
      </c>
      <c r="AC75" s="157">
        <f t="shared" si="186"/>
        <v>0</v>
      </c>
      <c r="AD75" s="157">
        <f t="shared" si="187"/>
        <v>0</v>
      </c>
      <c r="AE75" s="157">
        <f t="shared" si="188"/>
        <v>0</v>
      </c>
      <c r="AF75" s="157">
        <f t="shared" si="189"/>
        <v>0</v>
      </c>
      <c r="AG75" s="157">
        <f t="shared" si="190"/>
        <v>0</v>
      </c>
      <c r="AH75" s="157">
        <f t="shared" si="191"/>
        <v>0</v>
      </c>
      <c r="AI75" s="157">
        <f t="shared" si="192"/>
        <v>0</v>
      </c>
      <c r="AJ75" s="157">
        <f t="shared" si="193"/>
        <v>0</v>
      </c>
      <c r="AK75" s="157">
        <f t="shared" si="194"/>
        <v>0</v>
      </c>
      <c r="AL75" s="157">
        <f t="shared" si="195"/>
        <v>0</v>
      </c>
      <c r="AM75" s="157">
        <f t="shared" si="196"/>
        <v>0</v>
      </c>
    </row>
    <row r="76" spans="1:39" ht="15.6" x14ac:dyDescent="0.3">
      <c r="A76" s="370"/>
      <c r="B76" s="371"/>
      <c r="C76" s="372"/>
      <c r="D76" s="415">
        <f t="shared" si="179"/>
        <v>0</v>
      </c>
      <c r="E76" s="372">
        <v>0</v>
      </c>
      <c r="F76" s="372">
        <v>0</v>
      </c>
      <c r="G76" s="372">
        <v>0</v>
      </c>
      <c r="H76" s="372">
        <v>0</v>
      </c>
      <c r="I76" s="372">
        <v>0</v>
      </c>
      <c r="J76" s="372">
        <v>0</v>
      </c>
      <c r="K76" s="372">
        <v>0</v>
      </c>
      <c r="L76" s="372">
        <v>0</v>
      </c>
      <c r="M76" s="372">
        <v>0</v>
      </c>
      <c r="N76" s="372">
        <v>0</v>
      </c>
      <c r="O76" s="372">
        <v>0</v>
      </c>
      <c r="P76" s="372">
        <v>0</v>
      </c>
      <c r="Q76" s="372">
        <v>0</v>
      </c>
      <c r="R76" s="372">
        <v>0</v>
      </c>
      <c r="S76" s="372">
        <v>0</v>
      </c>
      <c r="T76" s="372">
        <v>0</v>
      </c>
      <c r="U76" s="413">
        <f t="shared" si="180"/>
        <v>0</v>
      </c>
      <c r="V76" s="374"/>
      <c r="W76" s="148"/>
      <c r="X76" s="157">
        <f t="shared" si="181"/>
        <v>0</v>
      </c>
      <c r="Y76" s="157">
        <f t="shared" si="182"/>
        <v>0</v>
      </c>
      <c r="Z76" s="157">
        <f t="shared" si="183"/>
        <v>0</v>
      </c>
      <c r="AA76" s="157">
        <f t="shared" si="184"/>
        <v>0</v>
      </c>
      <c r="AB76" s="157">
        <f t="shared" si="185"/>
        <v>0</v>
      </c>
      <c r="AC76" s="157">
        <f t="shared" si="186"/>
        <v>0</v>
      </c>
      <c r="AD76" s="157">
        <f t="shared" si="187"/>
        <v>0</v>
      </c>
      <c r="AE76" s="157">
        <f t="shared" si="188"/>
        <v>0</v>
      </c>
      <c r="AF76" s="157">
        <f t="shared" si="189"/>
        <v>0</v>
      </c>
      <c r="AG76" s="157">
        <f t="shared" si="190"/>
        <v>0</v>
      </c>
      <c r="AH76" s="157">
        <f t="shared" si="191"/>
        <v>0</v>
      </c>
      <c r="AI76" s="157">
        <f t="shared" si="192"/>
        <v>0</v>
      </c>
      <c r="AJ76" s="157">
        <f t="shared" si="193"/>
        <v>0</v>
      </c>
      <c r="AK76" s="157">
        <f t="shared" si="194"/>
        <v>0</v>
      </c>
      <c r="AL76" s="157">
        <f t="shared" si="195"/>
        <v>0</v>
      </c>
      <c r="AM76" s="157">
        <f t="shared" si="196"/>
        <v>0</v>
      </c>
    </row>
    <row r="77" spans="1:39" ht="15.6" x14ac:dyDescent="0.3">
      <c r="A77" s="370"/>
      <c r="B77" s="371"/>
      <c r="C77" s="372"/>
      <c r="D77" s="415">
        <f t="shared" si="179"/>
        <v>0</v>
      </c>
      <c r="E77" s="372">
        <v>0</v>
      </c>
      <c r="F77" s="372">
        <v>0</v>
      </c>
      <c r="G77" s="372">
        <v>0</v>
      </c>
      <c r="H77" s="372">
        <v>0</v>
      </c>
      <c r="I77" s="372">
        <v>0</v>
      </c>
      <c r="J77" s="372">
        <v>0</v>
      </c>
      <c r="K77" s="372">
        <v>0</v>
      </c>
      <c r="L77" s="372">
        <v>0</v>
      </c>
      <c r="M77" s="372">
        <v>0</v>
      </c>
      <c r="N77" s="372">
        <v>0</v>
      </c>
      <c r="O77" s="372">
        <v>0</v>
      </c>
      <c r="P77" s="372">
        <v>0</v>
      </c>
      <c r="Q77" s="372">
        <v>0</v>
      </c>
      <c r="R77" s="372">
        <v>0</v>
      </c>
      <c r="S77" s="372">
        <v>0</v>
      </c>
      <c r="T77" s="372">
        <v>0</v>
      </c>
      <c r="U77" s="413">
        <f t="shared" si="180"/>
        <v>0</v>
      </c>
      <c r="V77" s="374"/>
      <c r="W77" s="148"/>
      <c r="X77" s="157">
        <f t="shared" si="181"/>
        <v>0</v>
      </c>
      <c r="Y77" s="157">
        <f t="shared" si="182"/>
        <v>0</v>
      </c>
      <c r="Z77" s="157">
        <f t="shared" si="183"/>
        <v>0</v>
      </c>
      <c r="AA77" s="157">
        <f t="shared" si="184"/>
        <v>0</v>
      </c>
      <c r="AB77" s="157">
        <f t="shared" si="185"/>
        <v>0</v>
      </c>
      <c r="AC77" s="157">
        <f t="shared" si="186"/>
        <v>0</v>
      </c>
      <c r="AD77" s="157">
        <f t="shared" si="187"/>
        <v>0</v>
      </c>
      <c r="AE77" s="157">
        <f t="shared" si="188"/>
        <v>0</v>
      </c>
      <c r="AF77" s="157">
        <f t="shared" si="189"/>
        <v>0</v>
      </c>
      <c r="AG77" s="157">
        <f t="shared" si="190"/>
        <v>0</v>
      </c>
      <c r="AH77" s="157">
        <f t="shared" si="191"/>
        <v>0</v>
      </c>
      <c r="AI77" s="157">
        <f t="shared" si="192"/>
        <v>0</v>
      </c>
      <c r="AJ77" s="157">
        <f t="shared" si="193"/>
        <v>0</v>
      </c>
      <c r="AK77" s="157">
        <f t="shared" si="194"/>
        <v>0</v>
      </c>
      <c r="AL77" s="157">
        <f t="shared" si="195"/>
        <v>0</v>
      </c>
      <c r="AM77" s="157">
        <f t="shared" si="196"/>
        <v>0</v>
      </c>
    </row>
    <row r="78" spans="1:39" ht="15.6" x14ac:dyDescent="0.3">
      <c r="A78" s="370"/>
      <c r="B78" s="371"/>
      <c r="C78" s="372"/>
      <c r="D78" s="415">
        <f t="shared" si="179"/>
        <v>0</v>
      </c>
      <c r="E78" s="372">
        <v>0</v>
      </c>
      <c r="F78" s="372">
        <v>0</v>
      </c>
      <c r="G78" s="372">
        <v>0</v>
      </c>
      <c r="H78" s="372">
        <v>0</v>
      </c>
      <c r="I78" s="372">
        <v>0</v>
      </c>
      <c r="J78" s="372">
        <v>0</v>
      </c>
      <c r="K78" s="372">
        <v>0</v>
      </c>
      <c r="L78" s="372">
        <v>0</v>
      </c>
      <c r="M78" s="372">
        <v>0</v>
      </c>
      <c r="N78" s="372">
        <v>0</v>
      </c>
      <c r="O78" s="372">
        <v>0</v>
      </c>
      <c r="P78" s="372">
        <v>0</v>
      </c>
      <c r="Q78" s="372">
        <v>0</v>
      </c>
      <c r="R78" s="372">
        <v>0</v>
      </c>
      <c r="S78" s="372">
        <v>0</v>
      </c>
      <c r="T78" s="372">
        <v>0</v>
      </c>
      <c r="U78" s="413">
        <f t="shared" si="180"/>
        <v>0</v>
      </c>
      <c r="V78" s="374"/>
      <c r="W78" s="148"/>
      <c r="X78" s="157">
        <f t="shared" si="181"/>
        <v>0</v>
      </c>
      <c r="Y78" s="157">
        <f t="shared" si="182"/>
        <v>0</v>
      </c>
      <c r="Z78" s="157">
        <f t="shared" si="183"/>
        <v>0</v>
      </c>
      <c r="AA78" s="157">
        <f t="shared" si="184"/>
        <v>0</v>
      </c>
      <c r="AB78" s="157">
        <f t="shared" si="185"/>
        <v>0</v>
      </c>
      <c r="AC78" s="157">
        <f t="shared" si="186"/>
        <v>0</v>
      </c>
      <c r="AD78" s="157">
        <f t="shared" si="187"/>
        <v>0</v>
      </c>
      <c r="AE78" s="157">
        <f t="shared" si="188"/>
        <v>0</v>
      </c>
      <c r="AF78" s="157">
        <f t="shared" si="189"/>
        <v>0</v>
      </c>
      <c r="AG78" s="157">
        <f t="shared" si="190"/>
        <v>0</v>
      </c>
      <c r="AH78" s="157">
        <f t="shared" si="191"/>
        <v>0</v>
      </c>
      <c r="AI78" s="157">
        <f t="shared" si="192"/>
        <v>0</v>
      </c>
      <c r="AJ78" s="157">
        <f t="shared" si="193"/>
        <v>0</v>
      </c>
      <c r="AK78" s="157">
        <f t="shared" si="194"/>
        <v>0</v>
      </c>
      <c r="AL78" s="157">
        <f t="shared" si="195"/>
        <v>0</v>
      </c>
      <c r="AM78" s="157">
        <f t="shared" si="196"/>
        <v>0</v>
      </c>
    </row>
    <row r="79" spans="1:39" ht="3" customHeight="1" x14ac:dyDescent="0.3">
      <c r="A79" s="382"/>
      <c r="B79" s="383"/>
      <c r="C79" s="384"/>
      <c r="D79" s="416"/>
      <c r="E79" s="383"/>
      <c r="F79" s="383"/>
      <c r="G79" s="383"/>
      <c r="H79" s="383"/>
      <c r="I79" s="383"/>
      <c r="J79" s="383"/>
      <c r="K79" s="383"/>
      <c r="L79" s="383"/>
      <c r="M79" s="383"/>
      <c r="N79" s="383"/>
      <c r="O79" s="383"/>
      <c r="P79" s="383"/>
      <c r="Q79" s="383"/>
      <c r="R79" s="383"/>
      <c r="S79" s="383"/>
      <c r="T79" s="383"/>
      <c r="U79" s="383"/>
      <c r="V79" s="385"/>
      <c r="W79" s="148"/>
      <c r="X79" s="144"/>
      <c r="Y79" s="144"/>
      <c r="Z79" s="144"/>
      <c r="AA79" s="144"/>
      <c r="AB79" s="144"/>
      <c r="AC79" s="144"/>
      <c r="AD79" s="144"/>
      <c r="AE79" s="144"/>
      <c r="AF79" s="144"/>
      <c r="AG79" s="144"/>
      <c r="AH79" s="144"/>
      <c r="AI79" s="144"/>
      <c r="AJ79" s="144"/>
      <c r="AK79" s="144"/>
      <c r="AL79" s="144"/>
      <c r="AM79" s="144"/>
    </row>
    <row r="80" spans="1:39" ht="15.6" x14ac:dyDescent="0.3">
      <c r="A80" s="386" t="s">
        <v>129</v>
      </c>
      <c r="B80" s="389"/>
      <c r="C80" s="397"/>
      <c r="D80" s="419">
        <f>SUM(D64:D78)</f>
        <v>1</v>
      </c>
      <c r="E80" s="389">
        <f t="shared" ref="E80" si="197">SUM(X64:X78)</f>
        <v>0</v>
      </c>
      <c r="F80" s="389">
        <f t="shared" ref="F80" si="198">SUM(Y64:Y78)</f>
        <v>0</v>
      </c>
      <c r="G80" s="389">
        <f t="shared" ref="G80" si="199">SUM(Z64:Z78)</f>
        <v>0</v>
      </c>
      <c r="H80" s="389">
        <f t="shared" ref="H80" si="200">SUM(AA64:AA78)</f>
        <v>0</v>
      </c>
      <c r="I80" s="389">
        <f t="shared" ref="I80" si="201">SUM(AB64:AB78)</f>
        <v>0</v>
      </c>
      <c r="J80" s="389">
        <f t="shared" ref="J80" si="202">SUM(AC64:AC78)</f>
        <v>0</v>
      </c>
      <c r="K80" s="389">
        <f t="shared" ref="K80" si="203">SUM(AD64:AD78)</f>
        <v>0</v>
      </c>
      <c r="L80" s="389">
        <f t="shared" ref="L80" si="204">SUM(AE64:AE78)</f>
        <v>0</v>
      </c>
      <c r="M80" s="389">
        <f t="shared" ref="M80" si="205">SUM(AF64:AF78)</f>
        <v>0</v>
      </c>
      <c r="N80" s="389">
        <f t="shared" ref="N80" si="206">SUM(AG64:AG78)</f>
        <v>0</v>
      </c>
      <c r="O80" s="389">
        <f t="shared" ref="O80" si="207">SUM(AH64:AH78)</f>
        <v>0</v>
      </c>
      <c r="P80" s="389">
        <f t="shared" ref="P80" si="208">SUM(AI64:AI78)</f>
        <v>0</v>
      </c>
      <c r="Q80" s="389">
        <f t="shared" ref="Q80" si="209">SUM(AJ64:AJ78)</f>
        <v>0</v>
      </c>
      <c r="R80" s="389">
        <f t="shared" ref="R80" si="210">SUM(AK64:AK78)</f>
        <v>0</v>
      </c>
      <c r="S80" s="389">
        <f t="shared" ref="S80" si="211">SUM(AL64:AL78)</f>
        <v>0</v>
      </c>
      <c r="T80" s="389">
        <f t="shared" ref="T80" si="212">SUM(AM64:AM78)</f>
        <v>0</v>
      </c>
      <c r="U80" s="389"/>
      <c r="V80" s="390"/>
      <c r="W80" s="148"/>
      <c r="X80" s="150"/>
      <c r="Y80" s="349"/>
      <c r="Z80" s="349"/>
      <c r="AA80" s="349"/>
      <c r="AB80" s="349"/>
      <c r="AC80" s="349"/>
      <c r="AD80" s="349"/>
      <c r="AE80" s="349"/>
      <c r="AF80" s="349"/>
      <c r="AG80" s="349"/>
      <c r="AH80" s="349"/>
      <c r="AI80" s="349"/>
      <c r="AJ80" s="349"/>
      <c r="AK80" s="349"/>
      <c r="AL80" s="349"/>
      <c r="AM80" s="349"/>
    </row>
    <row r="81" spans="1:39" x14ac:dyDescent="0.3">
      <c r="A81" s="382"/>
      <c r="B81" s="383"/>
      <c r="C81" s="384"/>
      <c r="D81" s="416"/>
      <c r="E81" s="391">
        <f>E80/$D80</f>
        <v>0</v>
      </c>
      <c r="F81" s="391">
        <f t="shared" ref="F81:I81" si="213">F80/$D80</f>
        <v>0</v>
      </c>
      <c r="G81" s="391">
        <f t="shared" si="213"/>
        <v>0</v>
      </c>
      <c r="H81" s="391">
        <f t="shared" si="213"/>
        <v>0</v>
      </c>
      <c r="I81" s="391">
        <f t="shared" si="213"/>
        <v>0</v>
      </c>
      <c r="J81" s="391">
        <f t="shared" ref="J81" si="214">J80/$D80</f>
        <v>0</v>
      </c>
      <c r="K81" s="391">
        <f t="shared" ref="K81:T81" si="215">K80/$D80</f>
        <v>0</v>
      </c>
      <c r="L81" s="391">
        <f t="shared" si="215"/>
        <v>0</v>
      </c>
      <c r="M81" s="391">
        <f t="shared" si="215"/>
        <v>0</v>
      </c>
      <c r="N81" s="391">
        <f t="shared" si="215"/>
        <v>0</v>
      </c>
      <c r="O81" s="391">
        <f t="shared" si="215"/>
        <v>0</v>
      </c>
      <c r="P81" s="391">
        <f t="shared" si="215"/>
        <v>0</v>
      </c>
      <c r="Q81" s="391">
        <f t="shared" si="215"/>
        <v>0</v>
      </c>
      <c r="R81" s="391">
        <f t="shared" si="215"/>
        <v>0</v>
      </c>
      <c r="S81" s="391">
        <f t="shared" si="215"/>
        <v>0</v>
      </c>
      <c r="T81" s="391">
        <f t="shared" si="215"/>
        <v>0</v>
      </c>
      <c r="U81" s="391"/>
      <c r="V81" s="385"/>
      <c r="W81" s="148"/>
      <c r="X81" s="153"/>
      <c r="Y81" s="153"/>
      <c r="Z81" s="153"/>
      <c r="AA81" s="153"/>
      <c r="AB81" s="153"/>
      <c r="AC81" s="153"/>
      <c r="AD81" s="153"/>
      <c r="AE81" s="153"/>
      <c r="AF81" s="153"/>
      <c r="AG81" s="153"/>
      <c r="AH81" s="153"/>
      <c r="AI81" s="153"/>
      <c r="AJ81" s="153"/>
      <c r="AK81" s="153"/>
      <c r="AL81" s="153"/>
      <c r="AM81" s="153"/>
    </row>
    <row r="82" spans="1:39" ht="15.6" x14ac:dyDescent="0.3">
      <c r="A82" s="393"/>
      <c r="B82" s="394"/>
      <c r="C82" s="395"/>
      <c r="D82" s="418"/>
      <c r="E82" s="395"/>
      <c r="F82" s="395"/>
      <c r="G82" s="395"/>
      <c r="H82" s="395"/>
      <c r="I82" s="395"/>
      <c r="J82" s="395"/>
      <c r="K82" s="395"/>
      <c r="L82" s="395"/>
      <c r="M82" s="395"/>
      <c r="N82" s="395"/>
      <c r="O82" s="395"/>
      <c r="P82" s="395"/>
      <c r="Q82" s="395"/>
      <c r="R82" s="395"/>
      <c r="S82" s="395"/>
      <c r="T82" s="395"/>
      <c r="U82" s="395"/>
      <c r="V82" s="396"/>
      <c r="W82" s="148"/>
      <c r="X82" s="155"/>
      <c r="Y82" s="155"/>
      <c r="Z82" s="155"/>
      <c r="AA82" s="155"/>
      <c r="AB82" s="155"/>
      <c r="AC82" s="155"/>
      <c r="AD82" s="155"/>
      <c r="AE82" s="155"/>
      <c r="AF82" s="155"/>
      <c r="AG82" s="155"/>
      <c r="AH82" s="155"/>
      <c r="AI82" s="155"/>
      <c r="AJ82" s="155"/>
      <c r="AK82" s="155"/>
      <c r="AL82" s="155"/>
      <c r="AM82" s="155"/>
    </row>
    <row r="83" spans="1:39" ht="28.8" x14ac:dyDescent="0.3">
      <c r="A83" s="369">
        <v>5</v>
      </c>
      <c r="B83" s="377" t="s">
        <v>37</v>
      </c>
      <c r="C83" s="381" t="s">
        <v>254</v>
      </c>
      <c r="D83" s="414" t="s">
        <v>255</v>
      </c>
      <c r="E83" s="379" t="str">
        <f>E$3</f>
        <v>staff type 1</v>
      </c>
      <c r="F83" s="379" t="str">
        <f t="shared" ref="F83:T83" si="216">F$3</f>
        <v>staff type 2</v>
      </c>
      <c r="G83" s="379" t="str">
        <f t="shared" si="216"/>
        <v>staff type 3</v>
      </c>
      <c r="H83" s="379" t="str">
        <f t="shared" si="216"/>
        <v>staff type 4</v>
      </c>
      <c r="I83" s="379" t="str">
        <f t="shared" si="216"/>
        <v>staff type 5</v>
      </c>
      <c r="J83" s="379" t="str">
        <f t="shared" si="216"/>
        <v>staff type 6</v>
      </c>
      <c r="K83" s="379" t="str">
        <f t="shared" si="216"/>
        <v>staff type 7</v>
      </c>
      <c r="L83" s="379" t="str">
        <f t="shared" si="216"/>
        <v>staff type 8</v>
      </c>
      <c r="M83" s="379" t="str">
        <f t="shared" si="216"/>
        <v>staff type 9</v>
      </c>
      <c r="N83" s="379" t="str">
        <f t="shared" si="216"/>
        <v>staff type 10</v>
      </c>
      <c r="O83" s="379" t="str">
        <f t="shared" si="216"/>
        <v>staff type 11</v>
      </c>
      <c r="P83" s="379" t="str">
        <f t="shared" si="216"/>
        <v>staff type 12</v>
      </c>
      <c r="Q83" s="379" t="str">
        <f t="shared" si="216"/>
        <v>staff type 13</v>
      </c>
      <c r="R83" s="379" t="str">
        <f t="shared" si="216"/>
        <v>staff type 14</v>
      </c>
      <c r="S83" s="379" t="str">
        <f t="shared" si="216"/>
        <v>staff type 15</v>
      </c>
      <c r="T83" s="379" t="str">
        <f t="shared" si="216"/>
        <v>staff type 16</v>
      </c>
      <c r="U83" s="379" t="s">
        <v>132</v>
      </c>
      <c r="V83" s="380" t="s">
        <v>131</v>
      </c>
      <c r="W83" s="148"/>
      <c r="X83" s="156"/>
      <c r="Y83" s="156"/>
      <c r="Z83" s="156"/>
      <c r="AA83" s="156"/>
      <c r="AB83" s="156"/>
      <c r="AC83" s="156"/>
      <c r="AD83" s="156"/>
      <c r="AE83" s="156"/>
      <c r="AF83" s="156"/>
      <c r="AG83" s="156"/>
      <c r="AH83" s="156"/>
      <c r="AI83" s="156"/>
      <c r="AJ83" s="156"/>
      <c r="AK83" s="156"/>
      <c r="AL83" s="156"/>
      <c r="AM83" s="156"/>
    </row>
    <row r="84" spans="1:39" ht="15.6" x14ac:dyDescent="0.3">
      <c r="A84" s="370"/>
      <c r="B84" s="371">
        <v>1</v>
      </c>
      <c r="C84" s="372">
        <v>1</v>
      </c>
      <c r="D84" s="415">
        <f>IF(C84="",B84,B84*C84)</f>
        <v>1</v>
      </c>
      <c r="E84" s="372">
        <v>0</v>
      </c>
      <c r="F84" s="372">
        <v>0</v>
      </c>
      <c r="G84" s="372">
        <v>0</v>
      </c>
      <c r="H84" s="372">
        <v>0</v>
      </c>
      <c r="I84" s="372">
        <v>0</v>
      </c>
      <c r="J84" s="372">
        <v>0</v>
      </c>
      <c r="K84" s="372">
        <v>0</v>
      </c>
      <c r="L84" s="372">
        <v>0</v>
      </c>
      <c r="M84" s="372">
        <v>0</v>
      </c>
      <c r="N84" s="372">
        <v>0</v>
      </c>
      <c r="O84" s="372">
        <v>0</v>
      </c>
      <c r="P84" s="372">
        <v>0</v>
      </c>
      <c r="Q84" s="372">
        <v>0</v>
      </c>
      <c r="R84" s="372">
        <v>0</v>
      </c>
      <c r="S84" s="372">
        <v>0</v>
      </c>
      <c r="T84" s="372">
        <v>0</v>
      </c>
      <c r="U84" s="413">
        <f t="shared" ref="U84" si="217">SUM(E84:T84)</f>
        <v>0</v>
      </c>
      <c r="V84" s="374"/>
      <c r="W84" s="148"/>
      <c r="X84" s="157">
        <f t="shared" ref="X84" si="218">$D84*E84</f>
        <v>0</v>
      </c>
      <c r="Y84" s="157">
        <f t="shared" ref="Y84" si="219">$D84*F84</f>
        <v>0</v>
      </c>
      <c r="Z84" s="157">
        <f t="shared" ref="Z84" si="220">$D84*G84</f>
        <v>0</v>
      </c>
      <c r="AA84" s="157">
        <f t="shared" ref="AA84" si="221">$D84*H84</f>
        <v>0</v>
      </c>
      <c r="AB84" s="157">
        <f t="shared" ref="AB84" si="222">$D84*I84</f>
        <v>0</v>
      </c>
      <c r="AC84" s="157">
        <f t="shared" ref="AC84" si="223">$D84*J84</f>
        <v>0</v>
      </c>
      <c r="AD84" s="157">
        <f t="shared" ref="AD84" si="224">$D84*K84</f>
        <v>0</v>
      </c>
      <c r="AE84" s="157">
        <f t="shared" ref="AE84" si="225">$D84*L84</f>
        <v>0</v>
      </c>
      <c r="AF84" s="157">
        <f t="shared" ref="AF84" si="226">$D84*M84</f>
        <v>0</v>
      </c>
      <c r="AG84" s="157">
        <f t="shared" ref="AG84" si="227">$D84*N84</f>
        <v>0</v>
      </c>
      <c r="AH84" s="157">
        <f t="shared" ref="AH84" si="228">$D84*O84</f>
        <v>0</v>
      </c>
      <c r="AI84" s="157">
        <f t="shared" ref="AI84" si="229">$D84*P84</f>
        <v>0</v>
      </c>
      <c r="AJ84" s="157">
        <f t="shared" ref="AJ84" si="230">$D84*Q84</f>
        <v>0</v>
      </c>
      <c r="AK84" s="157">
        <f t="shared" ref="AK84" si="231">$D84*R84</f>
        <v>0</v>
      </c>
      <c r="AL84" s="157">
        <f t="shared" ref="AL84" si="232">$D84*S84</f>
        <v>0</v>
      </c>
      <c r="AM84" s="157">
        <f t="shared" ref="AM84" si="233">$D84*T84</f>
        <v>0</v>
      </c>
    </row>
    <row r="85" spans="1:39" ht="15.6" x14ac:dyDescent="0.3">
      <c r="A85" s="370"/>
      <c r="B85" s="371"/>
      <c r="C85" s="372"/>
      <c r="D85" s="415">
        <f t="shared" ref="D85:D98" si="234">IF(C85="",B85,B85*C85)</f>
        <v>0</v>
      </c>
      <c r="E85" s="372">
        <v>0</v>
      </c>
      <c r="F85" s="372">
        <v>0</v>
      </c>
      <c r="G85" s="372">
        <v>0</v>
      </c>
      <c r="H85" s="372">
        <v>0</v>
      </c>
      <c r="I85" s="372">
        <v>0</v>
      </c>
      <c r="J85" s="372">
        <v>0</v>
      </c>
      <c r="K85" s="372">
        <v>0</v>
      </c>
      <c r="L85" s="372">
        <v>0</v>
      </c>
      <c r="M85" s="372">
        <v>0</v>
      </c>
      <c r="N85" s="372">
        <v>0</v>
      </c>
      <c r="O85" s="372">
        <v>0</v>
      </c>
      <c r="P85" s="372">
        <v>0</v>
      </c>
      <c r="Q85" s="372">
        <v>0</v>
      </c>
      <c r="R85" s="372">
        <v>0</v>
      </c>
      <c r="S85" s="372">
        <v>0</v>
      </c>
      <c r="T85" s="372">
        <v>0</v>
      </c>
      <c r="U85" s="413">
        <f t="shared" ref="U85:U98" si="235">SUM(E85:T85)</f>
        <v>0</v>
      </c>
      <c r="V85" s="374"/>
      <c r="W85" s="148"/>
      <c r="X85" s="157">
        <f t="shared" ref="X85:X98" si="236">$D85*E85</f>
        <v>0</v>
      </c>
      <c r="Y85" s="157">
        <f t="shared" ref="Y85:Y98" si="237">$D85*F85</f>
        <v>0</v>
      </c>
      <c r="Z85" s="157">
        <f t="shared" ref="Z85:Z98" si="238">$D85*G85</f>
        <v>0</v>
      </c>
      <c r="AA85" s="157">
        <f t="shared" ref="AA85:AA98" si="239">$D85*H85</f>
        <v>0</v>
      </c>
      <c r="AB85" s="157">
        <f t="shared" ref="AB85:AB98" si="240">$D85*I85</f>
        <v>0</v>
      </c>
      <c r="AC85" s="157">
        <f t="shared" ref="AC85:AC98" si="241">$D85*J85</f>
        <v>0</v>
      </c>
      <c r="AD85" s="157">
        <f t="shared" ref="AD85:AD98" si="242">$D85*K85</f>
        <v>0</v>
      </c>
      <c r="AE85" s="157">
        <f t="shared" ref="AE85:AE98" si="243">$D85*L85</f>
        <v>0</v>
      </c>
      <c r="AF85" s="157">
        <f t="shared" ref="AF85:AF98" si="244">$D85*M85</f>
        <v>0</v>
      </c>
      <c r="AG85" s="157">
        <f t="shared" ref="AG85:AG98" si="245">$D85*N85</f>
        <v>0</v>
      </c>
      <c r="AH85" s="157">
        <f t="shared" ref="AH85:AH98" si="246">$D85*O85</f>
        <v>0</v>
      </c>
      <c r="AI85" s="157">
        <f t="shared" ref="AI85:AI98" si="247">$D85*P85</f>
        <v>0</v>
      </c>
      <c r="AJ85" s="157">
        <f t="shared" ref="AJ85:AJ98" si="248">$D85*Q85</f>
        <v>0</v>
      </c>
      <c r="AK85" s="157">
        <f t="shared" ref="AK85:AK98" si="249">$D85*R85</f>
        <v>0</v>
      </c>
      <c r="AL85" s="157">
        <f t="shared" ref="AL85:AL98" si="250">$D85*S85</f>
        <v>0</v>
      </c>
      <c r="AM85" s="157">
        <f t="shared" ref="AM85:AM98" si="251">$D85*T85</f>
        <v>0</v>
      </c>
    </row>
    <row r="86" spans="1:39" ht="15.6" x14ac:dyDescent="0.3">
      <c r="A86" s="370"/>
      <c r="B86" s="371"/>
      <c r="C86" s="372"/>
      <c r="D86" s="415">
        <f t="shared" si="234"/>
        <v>0</v>
      </c>
      <c r="E86" s="372">
        <v>0</v>
      </c>
      <c r="F86" s="372">
        <v>0</v>
      </c>
      <c r="G86" s="372">
        <v>0</v>
      </c>
      <c r="H86" s="372">
        <v>0</v>
      </c>
      <c r="I86" s="372">
        <v>0</v>
      </c>
      <c r="J86" s="372">
        <v>0</v>
      </c>
      <c r="K86" s="372">
        <v>0</v>
      </c>
      <c r="L86" s="372">
        <v>0</v>
      </c>
      <c r="M86" s="372">
        <v>0</v>
      </c>
      <c r="N86" s="372">
        <v>0</v>
      </c>
      <c r="O86" s="372">
        <v>0</v>
      </c>
      <c r="P86" s="372">
        <v>0</v>
      </c>
      <c r="Q86" s="372">
        <v>0</v>
      </c>
      <c r="R86" s="372">
        <v>0</v>
      </c>
      <c r="S86" s="372">
        <v>0</v>
      </c>
      <c r="T86" s="372">
        <v>0</v>
      </c>
      <c r="U86" s="413">
        <f t="shared" si="235"/>
        <v>0</v>
      </c>
      <c r="V86" s="374"/>
      <c r="W86" s="148"/>
      <c r="X86" s="157">
        <f t="shared" si="236"/>
        <v>0</v>
      </c>
      <c r="Y86" s="157">
        <f t="shared" si="237"/>
        <v>0</v>
      </c>
      <c r="Z86" s="157">
        <f t="shared" si="238"/>
        <v>0</v>
      </c>
      <c r="AA86" s="157">
        <f t="shared" si="239"/>
        <v>0</v>
      </c>
      <c r="AB86" s="157">
        <f t="shared" si="240"/>
        <v>0</v>
      </c>
      <c r="AC86" s="157">
        <f t="shared" si="241"/>
        <v>0</v>
      </c>
      <c r="AD86" s="157">
        <f t="shared" si="242"/>
        <v>0</v>
      </c>
      <c r="AE86" s="157">
        <f t="shared" si="243"/>
        <v>0</v>
      </c>
      <c r="AF86" s="157">
        <f t="shared" si="244"/>
        <v>0</v>
      </c>
      <c r="AG86" s="157">
        <f t="shared" si="245"/>
        <v>0</v>
      </c>
      <c r="AH86" s="157">
        <f t="shared" si="246"/>
        <v>0</v>
      </c>
      <c r="AI86" s="157">
        <f t="shared" si="247"/>
        <v>0</v>
      </c>
      <c r="AJ86" s="157">
        <f t="shared" si="248"/>
        <v>0</v>
      </c>
      <c r="AK86" s="157">
        <f t="shared" si="249"/>
        <v>0</v>
      </c>
      <c r="AL86" s="157">
        <f t="shared" si="250"/>
        <v>0</v>
      </c>
      <c r="AM86" s="157">
        <f t="shared" si="251"/>
        <v>0</v>
      </c>
    </row>
    <row r="87" spans="1:39" ht="15.6" x14ac:dyDescent="0.3">
      <c r="A87" s="370"/>
      <c r="B87" s="371"/>
      <c r="C87" s="372"/>
      <c r="D87" s="415">
        <f t="shared" si="234"/>
        <v>0</v>
      </c>
      <c r="E87" s="372">
        <v>0</v>
      </c>
      <c r="F87" s="372">
        <v>0</v>
      </c>
      <c r="G87" s="372">
        <v>0</v>
      </c>
      <c r="H87" s="372">
        <v>0</v>
      </c>
      <c r="I87" s="372">
        <v>0</v>
      </c>
      <c r="J87" s="372">
        <v>0</v>
      </c>
      <c r="K87" s="372">
        <v>0</v>
      </c>
      <c r="L87" s="372">
        <v>0</v>
      </c>
      <c r="M87" s="372">
        <v>0</v>
      </c>
      <c r="N87" s="372">
        <v>0</v>
      </c>
      <c r="O87" s="372">
        <v>0</v>
      </c>
      <c r="P87" s="372">
        <v>0</v>
      </c>
      <c r="Q87" s="372">
        <v>0</v>
      </c>
      <c r="R87" s="372">
        <v>0</v>
      </c>
      <c r="S87" s="372">
        <v>0</v>
      </c>
      <c r="T87" s="372">
        <v>0</v>
      </c>
      <c r="U87" s="413">
        <f t="shared" si="235"/>
        <v>0</v>
      </c>
      <c r="V87" s="374"/>
      <c r="W87" s="148"/>
      <c r="X87" s="157">
        <f t="shared" si="236"/>
        <v>0</v>
      </c>
      <c r="Y87" s="157">
        <f t="shared" si="237"/>
        <v>0</v>
      </c>
      <c r="Z87" s="157">
        <f t="shared" si="238"/>
        <v>0</v>
      </c>
      <c r="AA87" s="157">
        <f t="shared" si="239"/>
        <v>0</v>
      </c>
      <c r="AB87" s="157">
        <f t="shared" si="240"/>
        <v>0</v>
      </c>
      <c r="AC87" s="157">
        <f t="shared" si="241"/>
        <v>0</v>
      </c>
      <c r="AD87" s="157">
        <f t="shared" si="242"/>
        <v>0</v>
      </c>
      <c r="AE87" s="157">
        <f t="shared" si="243"/>
        <v>0</v>
      </c>
      <c r="AF87" s="157">
        <f t="shared" si="244"/>
        <v>0</v>
      </c>
      <c r="AG87" s="157">
        <f t="shared" si="245"/>
        <v>0</v>
      </c>
      <c r="AH87" s="157">
        <f t="shared" si="246"/>
        <v>0</v>
      </c>
      <c r="AI87" s="157">
        <f t="shared" si="247"/>
        <v>0</v>
      </c>
      <c r="AJ87" s="157">
        <f t="shared" si="248"/>
        <v>0</v>
      </c>
      <c r="AK87" s="157">
        <f t="shared" si="249"/>
        <v>0</v>
      </c>
      <c r="AL87" s="157">
        <f t="shared" si="250"/>
        <v>0</v>
      </c>
      <c r="AM87" s="157">
        <f t="shared" si="251"/>
        <v>0</v>
      </c>
    </row>
    <row r="88" spans="1:39" ht="15.6" x14ac:dyDescent="0.3">
      <c r="A88" s="370"/>
      <c r="B88" s="371"/>
      <c r="C88" s="372"/>
      <c r="D88" s="415">
        <f t="shared" si="234"/>
        <v>0</v>
      </c>
      <c r="E88" s="372">
        <v>0</v>
      </c>
      <c r="F88" s="372">
        <v>0</v>
      </c>
      <c r="G88" s="372">
        <v>0</v>
      </c>
      <c r="H88" s="372">
        <v>0</v>
      </c>
      <c r="I88" s="372">
        <v>0</v>
      </c>
      <c r="J88" s="372">
        <v>0</v>
      </c>
      <c r="K88" s="372">
        <v>0</v>
      </c>
      <c r="L88" s="372">
        <v>0</v>
      </c>
      <c r="M88" s="372">
        <v>0</v>
      </c>
      <c r="N88" s="372">
        <v>0</v>
      </c>
      <c r="O88" s="372">
        <v>0</v>
      </c>
      <c r="P88" s="372">
        <v>0</v>
      </c>
      <c r="Q88" s="372">
        <v>0</v>
      </c>
      <c r="R88" s="372">
        <v>0</v>
      </c>
      <c r="S88" s="372">
        <v>0</v>
      </c>
      <c r="T88" s="372">
        <v>0</v>
      </c>
      <c r="U88" s="413">
        <f t="shared" si="235"/>
        <v>0</v>
      </c>
      <c r="V88" s="374"/>
      <c r="W88" s="148"/>
      <c r="X88" s="157">
        <f t="shared" si="236"/>
        <v>0</v>
      </c>
      <c r="Y88" s="157">
        <f t="shared" si="237"/>
        <v>0</v>
      </c>
      <c r="Z88" s="157">
        <f t="shared" si="238"/>
        <v>0</v>
      </c>
      <c r="AA88" s="157">
        <f t="shared" si="239"/>
        <v>0</v>
      </c>
      <c r="AB88" s="157">
        <f t="shared" si="240"/>
        <v>0</v>
      </c>
      <c r="AC88" s="157">
        <f t="shared" si="241"/>
        <v>0</v>
      </c>
      <c r="AD88" s="157">
        <f t="shared" si="242"/>
        <v>0</v>
      </c>
      <c r="AE88" s="157">
        <f t="shared" si="243"/>
        <v>0</v>
      </c>
      <c r="AF88" s="157">
        <f t="shared" si="244"/>
        <v>0</v>
      </c>
      <c r="AG88" s="157">
        <f t="shared" si="245"/>
        <v>0</v>
      </c>
      <c r="AH88" s="157">
        <f t="shared" si="246"/>
        <v>0</v>
      </c>
      <c r="AI88" s="157">
        <f t="shared" si="247"/>
        <v>0</v>
      </c>
      <c r="AJ88" s="157">
        <f t="shared" si="248"/>
        <v>0</v>
      </c>
      <c r="AK88" s="157">
        <f t="shared" si="249"/>
        <v>0</v>
      </c>
      <c r="AL88" s="157">
        <f t="shared" si="250"/>
        <v>0</v>
      </c>
      <c r="AM88" s="157">
        <f t="shared" si="251"/>
        <v>0</v>
      </c>
    </row>
    <row r="89" spans="1:39" ht="15.6" x14ac:dyDescent="0.3">
      <c r="A89" s="370"/>
      <c r="B89" s="371"/>
      <c r="C89" s="372"/>
      <c r="D89" s="415">
        <f t="shared" si="234"/>
        <v>0</v>
      </c>
      <c r="E89" s="372">
        <v>0</v>
      </c>
      <c r="F89" s="372">
        <v>0</v>
      </c>
      <c r="G89" s="372">
        <v>0</v>
      </c>
      <c r="H89" s="372">
        <v>0</v>
      </c>
      <c r="I89" s="372">
        <v>0</v>
      </c>
      <c r="J89" s="372">
        <v>0</v>
      </c>
      <c r="K89" s="372">
        <v>0</v>
      </c>
      <c r="L89" s="372">
        <v>0</v>
      </c>
      <c r="M89" s="372">
        <v>0</v>
      </c>
      <c r="N89" s="372">
        <v>0</v>
      </c>
      <c r="O89" s="372">
        <v>0</v>
      </c>
      <c r="P89" s="372">
        <v>0</v>
      </c>
      <c r="Q89" s="372">
        <v>0</v>
      </c>
      <c r="R89" s="372">
        <v>0</v>
      </c>
      <c r="S89" s="372">
        <v>0</v>
      </c>
      <c r="T89" s="372">
        <v>0</v>
      </c>
      <c r="U89" s="413">
        <f t="shared" si="235"/>
        <v>0</v>
      </c>
      <c r="V89" s="374"/>
      <c r="W89" s="148"/>
      <c r="X89" s="157">
        <f t="shared" si="236"/>
        <v>0</v>
      </c>
      <c r="Y89" s="157">
        <f t="shared" si="237"/>
        <v>0</v>
      </c>
      <c r="Z89" s="157">
        <f t="shared" si="238"/>
        <v>0</v>
      </c>
      <c r="AA89" s="157">
        <f t="shared" si="239"/>
        <v>0</v>
      </c>
      <c r="AB89" s="157">
        <f t="shared" si="240"/>
        <v>0</v>
      </c>
      <c r="AC89" s="157">
        <f t="shared" si="241"/>
        <v>0</v>
      </c>
      <c r="AD89" s="157">
        <f t="shared" si="242"/>
        <v>0</v>
      </c>
      <c r="AE89" s="157">
        <f t="shared" si="243"/>
        <v>0</v>
      </c>
      <c r="AF89" s="157">
        <f t="shared" si="244"/>
        <v>0</v>
      </c>
      <c r="AG89" s="157">
        <f t="shared" si="245"/>
        <v>0</v>
      </c>
      <c r="AH89" s="157">
        <f t="shared" si="246"/>
        <v>0</v>
      </c>
      <c r="AI89" s="157">
        <f t="shared" si="247"/>
        <v>0</v>
      </c>
      <c r="AJ89" s="157">
        <f t="shared" si="248"/>
        <v>0</v>
      </c>
      <c r="AK89" s="157">
        <f t="shared" si="249"/>
        <v>0</v>
      </c>
      <c r="AL89" s="157">
        <f t="shared" si="250"/>
        <v>0</v>
      </c>
      <c r="AM89" s="157">
        <f t="shared" si="251"/>
        <v>0</v>
      </c>
    </row>
    <row r="90" spans="1:39" ht="15.6" x14ac:dyDescent="0.3">
      <c r="A90" s="370"/>
      <c r="B90" s="371"/>
      <c r="C90" s="372"/>
      <c r="D90" s="415">
        <f t="shared" si="234"/>
        <v>0</v>
      </c>
      <c r="E90" s="372">
        <v>0</v>
      </c>
      <c r="F90" s="372">
        <v>0</v>
      </c>
      <c r="G90" s="372">
        <v>0</v>
      </c>
      <c r="H90" s="372">
        <v>0</v>
      </c>
      <c r="I90" s="372">
        <v>0</v>
      </c>
      <c r="J90" s="372">
        <v>0</v>
      </c>
      <c r="K90" s="372">
        <v>0</v>
      </c>
      <c r="L90" s="372">
        <v>0</v>
      </c>
      <c r="M90" s="372">
        <v>0</v>
      </c>
      <c r="N90" s="372">
        <v>0</v>
      </c>
      <c r="O90" s="372">
        <v>0</v>
      </c>
      <c r="P90" s="372">
        <v>0</v>
      </c>
      <c r="Q90" s="372">
        <v>0</v>
      </c>
      <c r="R90" s="372">
        <v>0</v>
      </c>
      <c r="S90" s="372">
        <v>0</v>
      </c>
      <c r="T90" s="372">
        <v>0</v>
      </c>
      <c r="U90" s="413">
        <f t="shared" si="235"/>
        <v>0</v>
      </c>
      <c r="V90" s="374"/>
      <c r="W90" s="148"/>
      <c r="X90" s="157">
        <f t="shared" si="236"/>
        <v>0</v>
      </c>
      <c r="Y90" s="157">
        <f t="shared" si="237"/>
        <v>0</v>
      </c>
      <c r="Z90" s="157">
        <f t="shared" si="238"/>
        <v>0</v>
      </c>
      <c r="AA90" s="157">
        <f t="shared" si="239"/>
        <v>0</v>
      </c>
      <c r="AB90" s="157">
        <f t="shared" si="240"/>
        <v>0</v>
      </c>
      <c r="AC90" s="157">
        <f t="shared" si="241"/>
        <v>0</v>
      </c>
      <c r="AD90" s="157">
        <f t="shared" si="242"/>
        <v>0</v>
      </c>
      <c r="AE90" s="157">
        <f t="shared" si="243"/>
        <v>0</v>
      </c>
      <c r="AF90" s="157">
        <f t="shared" si="244"/>
        <v>0</v>
      </c>
      <c r="AG90" s="157">
        <f t="shared" si="245"/>
        <v>0</v>
      </c>
      <c r="AH90" s="157">
        <f t="shared" si="246"/>
        <v>0</v>
      </c>
      <c r="AI90" s="157">
        <f t="shared" si="247"/>
        <v>0</v>
      </c>
      <c r="AJ90" s="157">
        <f t="shared" si="248"/>
        <v>0</v>
      </c>
      <c r="AK90" s="157">
        <f t="shared" si="249"/>
        <v>0</v>
      </c>
      <c r="AL90" s="157">
        <f t="shared" si="250"/>
        <v>0</v>
      </c>
      <c r="AM90" s="157">
        <f t="shared" si="251"/>
        <v>0</v>
      </c>
    </row>
    <row r="91" spans="1:39" ht="15.6" x14ac:dyDescent="0.3">
      <c r="A91" s="370"/>
      <c r="B91" s="371"/>
      <c r="C91" s="372"/>
      <c r="D91" s="415">
        <f t="shared" si="234"/>
        <v>0</v>
      </c>
      <c r="E91" s="372">
        <v>0</v>
      </c>
      <c r="F91" s="372">
        <v>0</v>
      </c>
      <c r="G91" s="372">
        <v>0</v>
      </c>
      <c r="H91" s="372">
        <v>0</v>
      </c>
      <c r="I91" s="372">
        <v>0</v>
      </c>
      <c r="J91" s="372">
        <v>0</v>
      </c>
      <c r="K91" s="372">
        <v>0</v>
      </c>
      <c r="L91" s="372">
        <v>0</v>
      </c>
      <c r="M91" s="372">
        <v>0</v>
      </c>
      <c r="N91" s="372">
        <v>0</v>
      </c>
      <c r="O91" s="372">
        <v>0</v>
      </c>
      <c r="P91" s="372">
        <v>0</v>
      </c>
      <c r="Q91" s="372">
        <v>0</v>
      </c>
      <c r="R91" s="372">
        <v>0</v>
      </c>
      <c r="S91" s="372">
        <v>0</v>
      </c>
      <c r="T91" s="372">
        <v>0</v>
      </c>
      <c r="U91" s="413">
        <f t="shared" si="235"/>
        <v>0</v>
      </c>
      <c r="V91" s="374"/>
      <c r="W91" s="148"/>
      <c r="X91" s="157">
        <f t="shared" si="236"/>
        <v>0</v>
      </c>
      <c r="Y91" s="157">
        <f t="shared" si="237"/>
        <v>0</v>
      </c>
      <c r="Z91" s="157">
        <f t="shared" si="238"/>
        <v>0</v>
      </c>
      <c r="AA91" s="157">
        <f t="shared" si="239"/>
        <v>0</v>
      </c>
      <c r="AB91" s="157">
        <f t="shared" si="240"/>
        <v>0</v>
      </c>
      <c r="AC91" s="157">
        <f t="shared" si="241"/>
        <v>0</v>
      </c>
      <c r="AD91" s="157">
        <f t="shared" si="242"/>
        <v>0</v>
      </c>
      <c r="AE91" s="157">
        <f t="shared" si="243"/>
        <v>0</v>
      </c>
      <c r="AF91" s="157">
        <f t="shared" si="244"/>
        <v>0</v>
      </c>
      <c r="AG91" s="157">
        <f t="shared" si="245"/>
        <v>0</v>
      </c>
      <c r="AH91" s="157">
        <f t="shared" si="246"/>
        <v>0</v>
      </c>
      <c r="AI91" s="157">
        <f t="shared" si="247"/>
        <v>0</v>
      </c>
      <c r="AJ91" s="157">
        <f t="shared" si="248"/>
        <v>0</v>
      </c>
      <c r="AK91" s="157">
        <f t="shared" si="249"/>
        <v>0</v>
      </c>
      <c r="AL91" s="157">
        <f t="shared" si="250"/>
        <v>0</v>
      </c>
      <c r="AM91" s="157">
        <f t="shared" si="251"/>
        <v>0</v>
      </c>
    </row>
    <row r="92" spans="1:39" ht="15.6" x14ac:dyDescent="0.3">
      <c r="A92" s="370"/>
      <c r="B92" s="371"/>
      <c r="C92" s="372"/>
      <c r="D92" s="415">
        <f t="shared" si="234"/>
        <v>0</v>
      </c>
      <c r="E92" s="372">
        <v>0</v>
      </c>
      <c r="F92" s="372">
        <v>0</v>
      </c>
      <c r="G92" s="372">
        <v>0</v>
      </c>
      <c r="H92" s="372">
        <v>0</v>
      </c>
      <c r="I92" s="372">
        <v>0</v>
      </c>
      <c r="J92" s="372">
        <v>0</v>
      </c>
      <c r="K92" s="372">
        <v>0</v>
      </c>
      <c r="L92" s="372">
        <v>0</v>
      </c>
      <c r="M92" s="372">
        <v>0</v>
      </c>
      <c r="N92" s="372">
        <v>0</v>
      </c>
      <c r="O92" s="372">
        <v>0</v>
      </c>
      <c r="P92" s="372">
        <v>0</v>
      </c>
      <c r="Q92" s="372">
        <v>0</v>
      </c>
      <c r="R92" s="372">
        <v>0</v>
      </c>
      <c r="S92" s="372">
        <v>0</v>
      </c>
      <c r="T92" s="372">
        <v>0</v>
      </c>
      <c r="U92" s="413">
        <f t="shared" si="235"/>
        <v>0</v>
      </c>
      <c r="V92" s="374"/>
      <c r="W92" s="148"/>
      <c r="X92" s="157">
        <f t="shared" si="236"/>
        <v>0</v>
      </c>
      <c r="Y92" s="157">
        <f t="shared" si="237"/>
        <v>0</v>
      </c>
      <c r="Z92" s="157">
        <f t="shared" si="238"/>
        <v>0</v>
      </c>
      <c r="AA92" s="157">
        <f t="shared" si="239"/>
        <v>0</v>
      </c>
      <c r="AB92" s="157">
        <f t="shared" si="240"/>
        <v>0</v>
      </c>
      <c r="AC92" s="157">
        <f t="shared" si="241"/>
        <v>0</v>
      </c>
      <c r="AD92" s="157">
        <f t="shared" si="242"/>
        <v>0</v>
      </c>
      <c r="AE92" s="157">
        <f t="shared" si="243"/>
        <v>0</v>
      </c>
      <c r="AF92" s="157">
        <f t="shared" si="244"/>
        <v>0</v>
      </c>
      <c r="AG92" s="157">
        <f t="shared" si="245"/>
        <v>0</v>
      </c>
      <c r="AH92" s="157">
        <f t="shared" si="246"/>
        <v>0</v>
      </c>
      <c r="AI92" s="157">
        <f t="shared" si="247"/>
        <v>0</v>
      </c>
      <c r="AJ92" s="157">
        <f t="shared" si="248"/>
        <v>0</v>
      </c>
      <c r="AK92" s="157">
        <f t="shared" si="249"/>
        <v>0</v>
      </c>
      <c r="AL92" s="157">
        <f t="shared" si="250"/>
        <v>0</v>
      </c>
      <c r="AM92" s="157">
        <f t="shared" si="251"/>
        <v>0</v>
      </c>
    </row>
    <row r="93" spans="1:39" ht="15.6" x14ac:dyDescent="0.3">
      <c r="A93" s="370"/>
      <c r="B93" s="371"/>
      <c r="C93" s="372"/>
      <c r="D93" s="415">
        <f t="shared" si="234"/>
        <v>0</v>
      </c>
      <c r="E93" s="372">
        <v>0</v>
      </c>
      <c r="F93" s="372">
        <v>0</v>
      </c>
      <c r="G93" s="372">
        <v>0</v>
      </c>
      <c r="H93" s="372">
        <v>0</v>
      </c>
      <c r="I93" s="372">
        <v>0</v>
      </c>
      <c r="J93" s="372">
        <v>0</v>
      </c>
      <c r="K93" s="372">
        <v>0</v>
      </c>
      <c r="L93" s="372">
        <v>0</v>
      </c>
      <c r="M93" s="372">
        <v>0</v>
      </c>
      <c r="N93" s="372">
        <v>0</v>
      </c>
      <c r="O93" s="372">
        <v>0</v>
      </c>
      <c r="P93" s="372">
        <v>0</v>
      </c>
      <c r="Q93" s="372">
        <v>0</v>
      </c>
      <c r="R93" s="372">
        <v>0</v>
      </c>
      <c r="S93" s="372">
        <v>0</v>
      </c>
      <c r="T93" s="372">
        <v>0</v>
      </c>
      <c r="U93" s="413">
        <f t="shared" si="235"/>
        <v>0</v>
      </c>
      <c r="V93" s="374"/>
      <c r="W93" s="148"/>
      <c r="X93" s="157">
        <f t="shared" si="236"/>
        <v>0</v>
      </c>
      <c r="Y93" s="157">
        <f t="shared" si="237"/>
        <v>0</v>
      </c>
      <c r="Z93" s="157">
        <f t="shared" si="238"/>
        <v>0</v>
      </c>
      <c r="AA93" s="157">
        <f t="shared" si="239"/>
        <v>0</v>
      </c>
      <c r="AB93" s="157">
        <f t="shared" si="240"/>
        <v>0</v>
      </c>
      <c r="AC93" s="157">
        <f t="shared" si="241"/>
        <v>0</v>
      </c>
      <c r="AD93" s="157">
        <f t="shared" si="242"/>
        <v>0</v>
      </c>
      <c r="AE93" s="157">
        <f t="shared" si="243"/>
        <v>0</v>
      </c>
      <c r="AF93" s="157">
        <f t="shared" si="244"/>
        <v>0</v>
      </c>
      <c r="AG93" s="157">
        <f t="shared" si="245"/>
        <v>0</v>
      </c>
      <c r="AH93" s="157">
        <f t="shared" si="246"/>
        <v>0</v>
      </c>
      <c r="AI93" s="157">
        <f t="shared" si="247"/>
        <v>0</v>
      </c>
      <c r="AJ93" s="157">
        <f t="shared" si="248"/>
        <v>0</v>
      </c>
      <c r="AK93" s="157">
        <f t="shared" si="249"/>
        <v>0</v>
      </c>
      <c r="AL93" s="157">
        <f t="shared" si="250"/>
        <v>0</v>
      </c>
      <c r="AM93" s="157">
        <f t="shared" si="251"/>
        <v>0</v>
      </c>
    </row>
    <row r="94" spans="1:39" ht="15.6" x14ac:dyDescent="0.3">
      <c r="A94" s="370"/>
      <c r="B94" s="371"/>
      <c r="C94" s="372"/>
      <c r="D94" s="415">
        <f t="shared" si="234"/>
        <v>0</v>
      </c>
      <c r="E94" s="372">
        <v>0</v>
      </c>
      <c r="F94" s="372">
        <v>0</v>
      </c>
      <c r="G94" s="372">
        <v>0</v>
      </c>
      <c r="H94" s="372">
        <v>0</v>
      </c>
      <c r="I94" s="372">
        <v>0</v>
      </c>
      <c r="J94" s="372">
        <v>0</v>
      </c>
      <c r="K94" s="372">
        <v>0</v>
      </c>
      <c r="L94" s="372">
        <v>0</v>
      </c>
      <c r="M94" s="372">
        <v>0</v>
      </c>
      <c r="N94" s="372">
        <v>0</v>
      </c>
      <c r="O94" s="372">
        <v>0</v>
      </c>
      <c r="P94" s="372">
        <v>0</v>
      </c>
      <c r="Q94" s="372">
        <v>0</v>
      </c>
      <c r="R94" s="372">
        <v>0</v>
      </c>
      <c r="S94" s="372">
        <v>0</v>
      </c>
      <c r="T94" s="372">
        <v>0</v>
      </c>
      <c r="U94" s="413">
        <f t="shared" si="235"/>
        <v>0</v>
      </c>
      <c r="V94" s="374"/>
      <c r="W94" s="148"/>
      <c r="X94" s="157">
        <f t="shared" si="236"/>
        <v>0</v>
      </c>
      <c r="Y94" s="157">
        <f t="shared" si="237"/>
        <v>0</v>
      </c>
      <c r="Z94" s="157">
        <f t="shared" si="238"/>
        <v>0</v>
      </c>
      <c r="AA94" s="157">
        <f t="shared" si="239"/>
        <v>0</v>
      </c>
      <c r="AB94" s="157">
        <f t="shared" si="240"/>
        <v>0</v>
      </c>
      <c r="AC94" s="157">
        <f t="shared" si="241"/>
        <v>0</v>
      </c>
      <c r="AD94" s="157">
        <f t="shared" si="242"/>
        <v>0</v>
      </c>
      <c r="AE94" s="157">
        <f t="shared" si="243"/>
        <v>0</v>
      </c>
      <c r="AF94" s="157">
        <f t="shared" si="244"/>
        <v>0</v>
      </c>
      <c r="AG94" s="157">
        <f t="shared" si="245"/>
        <v>0</v>
      </c>
      <c r="AH94" s="157">
        <f t="shared" si="246"/>
        <v>0</v>
      </c>
      <c r="AI94" s="157">
        <f t="shared" si="247"/>
        <v>0</v>
      </c>
      <c r="AJ94" s="157">
        <f t="shared" si="248"/>
        <v>0</v>
      </c>
      <c r="AK94" s="157">
        <f t="shared" si="249"/>
        <v>0</v>
      </c>
      <c r="AL94" s="157">
        <f t="shared" si="250"/>
        <v>0</v>
      </c>
      <c r="AM94" s="157">
        <f t="shared" si="251"/>
        <v>0</v>
      </c>
    </row>
    <row r="95" spans="1:39" ht="15.6" x14ac:dyDescent="0.3">
      <c r="A95" s="370"/>
      <c r="B95" s="371"/>
      <c r="C95" s="372"/>
      <c r="D95" s="415">
        <f t="shared" si="234"/>
        <v>0</v>
      </c>
      <c r="E95" s="372">
        <v>0</v>
      </c>
      <c r="F95" s="372">
        <v>0</v>
      </c>
      <c r="G95" s="372">
        <v>0</v>
      </c>
      <c r="H95" s="372">
        <v>0</v>
      </c>
      <c r="I95" s="372">
        <v>0</v>
      </c>
      <c r="J95" s="372">
        <v>0</v>
      </c>
      <c r="K95" s="372">
        <v>0</v>
      </c>
      <c r="L95" s="372">
        <v>0</v>
      </c>
      <c r="M95" s="372">
        <v>0</v>
      </c>
      <c r="N95" s="372">
        <v>0</v>
      </c>
      <c r="O95" s="372">
        <v>0</v>
      </c>
      <c r="P95" s="372">
        <v>0</v>
      </c>
      <c r="Q95" s="372">
        <v>0</v>
      </c>
      <c r="R95" s="372">
        <v>0</v>
      </c>
      <c r="S95" s="372">
        <v>0</v>
      </c>
      <c r="T95" s="372">
        <v>0</v>
      </c>
      <c r="U95" s="413">
        <f t="shared" si="235"/>
        <v>0</v>
      </c>
      <c r="V95" s="374"/>
      <c r="W95" s="148"/>
      <c r="X95" s="157">
        <f t="shared" si="236"/>
        <v>0</v>
      </c>
      <c r="Y95" s="157">
        <f t="shared" si="237"/>
        <v>0</v>
      </c>
      <c r="Z95" s="157">
        <f t="shared" si="238"/>
        <v>0</v>
      </c>
      <c r="AA95" s="157">
        <f t="shared" si="239"/>
        <v>0</v>
      </c>
      <c r="AB95" s="157">
        <f t="shared" si="240"/>
        <v>0</v>
      </c>
      <c r="AC95" s="157">
        <f t="shared" si="241"/>
        <v>0</v>
      </c>
      <c r="AD95" s="157">
        <f t="shared" si="242"/>
        <v>0</v>
      </c>
      <c r="AE95" s="157">
        <f t="shared" si="243"/>
        <v>0</v>
      </c>
      <c r="AF95" s="157">
        <f t="shared" si="244"/>
        <v>0</v>
      </c>
      <c r="AG95" s="157">
        <f t="shared" si="245"/>
        <v>0</v>
      </c>
      <c r="AH95" s="157">
        <f t="shared" si="246"/>
        <v>0</v>
      </c>
      <c r="AI95" s="157">
        <f t="shared" si="247"/>
        <v>0</v>
      </c>
      <c r="AJ95" s="157">
        <f t="shared" si="248"/>
        <v>0</v>
      </c>
      <c r="AK95" s="157">
        <f t="shared" si="249"/>
        <v>0</v>
      </c>
      <c r="AL95" s="157">
        <f t="shared" si="250"/>
        <v>0</v>
      </c>
      <c r="AM95" s="157">
        <f t="shared" si="251"/>
        <v>0</v>
      </c>
    </row>
    <row r="96" spans="1:39" ht="15.6" x14ac:dyDescent="0.3">
      <c r="A96" s="370"/>
      <c r="B96" s="371"/>
      <c r="C96" s="372"/>
      <c r="D96" s="415">
        <f t="shared" si="234"/>
        <v>0</v>
      </c>
      <c r="E96" s="372">
        <v>0</v>
      </c>
      <c r="F96" s="372">
        <v>0</v>
      </c>
      <c r="G96" s="372">
        <v>0</v>
      </c>
      <c r="H96" s="372">
        <v>0</v>
      </c>
      <c r="I96" s="372">
        <v>0</v>
      </c>
      <c r="J96" s="372">
        <v>0</v>
      </c>
      <c r="K96" s="372">
        <v>0</v>
      </c>
      <c r="L96" s="372">
        <v>0</v>
      </c>
      <c r="M96" s="372">
        <v>0</v>
      </c>
      <c r="N96" s="372">
        <v>0</v>
      </c>
      <c r="O96" s="372">
        <v>0</v>
      </c>
      <c r="P96" s="372">
        <v>0</v>
      </c>
      <c r="Q96" s="372">
        <v>0</v>
      </c>
      <c r="R96" s="372">
        <v>0</v>
      </c>
      <c r="S96" s="372">
        <v>0</v>
      </c>
      <c r="T96" s="372">
        <v>0</v>
      </c>
      <c r="U96" s="413">
        <f t="shared" si="235"/>
        <v>0</v>
      </c>
      <c r="V96" s="374"/>
      <c r="W96" s="148"/>
      <c r="X96" s="157">
        <f t="shared" si="236"/>
        <v>0</v>
      </c>
      <c r="Y96" s="157">
        <f t="shared" si="237"/>
        <v>0</v>
      </c>
      <c r="Z96" s="157">
        <f t="shared" si="238"/>
        <v>0</v>
      </c>
      <c r="AA96" s="157">
        <f t="shared" si="239"/>
        <v>0</v>
      </c>
      <c r="AB96" s="157">
        <f t="shared" si="240"/>
        <v>0</v>
      </c>
      <c r="AC96" s="157">
        <f t="shared" si="241"/>
        <v>0</v>
      </c>
      <c r="AD96" s="157">
        <f t="shared" si="242"/>
        <v>0</v>
      </c>
      <c r="AE96" s="157">
        <f t="shared" si="243"/>
        <v>0</v>
      </c>
      <c r="AF96" s="157">
        <f t="shared" si="244"/>
        <v>0</v>
      </c>
      <c r="AG96" s="157">
        <f t="shared" si="245"/>
        <v>0</v>
      </c>
      <c r="AH96" s="157">
        <f t="shared" si="246"/>
        <v>0</v>
      </c>
      <c r="AI96" s="157">
        <f t="shared" si="247"/>
        <v>0</v>
      </c>
      <c r="AJ96" s="157">
        <f t="shared" si="248"/>
        <v>0</v>
      </c>
      <c r="AK96" s="157">
        <f t="shared" si="249"/>
        <v>0</v>
      </c>
      <c r="AL96" s="157">
        <f t="shared" si="250"/>
        <v>0</v>
      </c>
      <c r="AM96" s="157">
        <f t="shared" si="251"/>
        <v>0</v>
      </c>
    </row>
    <row r="97" spans="1:39" ht="15.6" x14ac:dyDescent="0.3">
      <c r="A97" s="370"/>
      <c r="B97" s="371"/>
      <c r="C97" s="372"/>
      <c r="D97" s="415">
        <f t="shared" si="234"/>
        <v>0</v>
      </c>
      <c r="E97" s="372">
        <v>0</v>
      </c>
      <c r="F97" s="372">
        <v>0</v>
      </c>
      <c r="G97" s="372">
        <v>0</v>
      </c>
      <c r="H97" s="372">
        <v>0</v>
      </c>
      <c r="I97" s="372">
        <v>0</v>
      </c>
      <c r="J97" s="372">
        <v>0</v>
      </c>
      <c r="K97" s="372">
        <v>0</v>
      </c>
      <c r="L97" s="372">
        <v>0</v>
      </c>
      <c r="M97" s="372">
        <v>0</v>
      </c>
      <c r="N97" s="372">
        <v>0</v>
      </c>
      <c r="O97" s="372">
        <v>0</v>
      </c>
      <c r="P97" s="372">
        <v>0</v>
      </c>
      <c r="Q97" s="372">
        <v>0</v>
      </c>
      <c r="R97" s="372">
        <v>0</v>
      </c>
      <c r="S97" s="372">
        <v>0</v>
      </c>
      <c r="T97" s="372">
        <v>0</v>
      </c>
      <c r="U97" s="413">
        <f t="shared" si="235"/>
        <v>0</v>
      </c>
      <c r="V97" s="374"/>
      <c r="W97" s="148"/>
      <c r="X97" s="157">
        <f t="shared" si="236"/>
        <v>0</v>
      </c>
      <c r="Y97" s="157">
        <f t="shared" si="237"/>
        <v>0</v>
      </c>
      <c r="Z97" s="157">
        <f t="shared" si="238"/>
        <v>0</v>
      </c>
      <c r="AA97" s="157">
        <f t="shared" si="239"/>
        <v>0</v>
      </c>
      <c r="AB97" s="157">
        <f t="shared" si="240"/>
        <v>0</v>
      </c>
      <c r="AC97" s="157">
        <f t="shared" si="241"/>
        <v>0</v>
      </c>
      <c r="AD97" s="157">
        <f t="shared" si="242"/>
        <v>0</v>
      </c>
      <c r="AE97" s="157">
        <f t="shared" si="243"/>
        <v>0</v>
      </c>
      <c r="AF97" s="157">
        <f t="shared" si="244"/>
        <v>0</v>
      </c>
      <c r="AG97" s="157">
        <f t="shared" si="245"/>
        <v>0</v>
      </c>
      <c r="AH97" s="157">
        <f t="shared" si="246"/>
        <v>0</v>
      </c>
      <c r="AI97" s="157">
        <f t="shared" si="247"/>
        <v>0</v>
      </c>
      <c r="AJ97" s="157">
        <f t="shared" si="248"/>
        <v>0</v>
      </c>
      <c r="AK97" s="157">
        <f t="shared" si="249"/>
        <v>0</v>
      </c>
      <c r="AL97" s="157">
        <f t="shared" si="250"/>
        <v>0</v>
      </c>
      <c r="AM97" s="157">
        <f t="shared" si="251"/>
        <v>0</v>
      </c>
    </row>
    <row r="98" spans="1:39" ht="15.6" x14ac:dyDescent="0.3">
      <c r="A98" s="370"/>
      <c r="B98" s="371"/>
      <c r="C98" s="372"/>
      <c r="D98" s="415">
        <f t="shared" si="234"/>
        <v>0</v>
      </c>
      <c r="E98" s="372">
        <v>0</v>
      </c>
      <c r="F98" s="372">
        <v>0</v>
      </c>
      <c r="G98" s="372">
        <v>0</v>
      </c>
      <c r="H98" s="372">
        <v>0</v>
      </c>
      <c r="I98" s="372">
        <v>0</v>
      </c>
      <c r="J98" s="372">
        <v>0</v>
      </c>
      <c r="K98" s="372">
        <v>0</v>
      </c>
      <c r="L98" s="372">
        <v>0</v>
      </c>
      <c r="M98" s="372">
        <v>0</v>
      </c>
      <c r="N98" s="372">
        <v>0</v>
      </c>
      <c r="O98" s="372">
        <v>0</v>
      </c>
      <c r="P98" s="372">
        <v>0</v>
      </c>
      <c r="Q98" s="372">
        <v>0</v>
      </c>
      <c r="R98" s="372">
        <v>0</v>
      </c>
      <c r="S98" s="372">
        <v>0</v>
      </c>
      <c r="T98" s="372">
        <v>0</v>
      </c>
      <c r="U98" s="413">
        <f t="shared" si="235"/>
        <v>0</v>
      </c>
      <c r="V98" s="374"/>
      <c r="W98" s="148"/>
      <c r="X98" s="157">
        <f t="shared" si="236"/>
        <v>0</v>
      </c>
      <c r="Y98" s="157">
        <f t="shared" si="237"/>
        <v>0</v>
      </c>
      <c r="Z98" s="157">
        <f t="shared" si="238"/>
        <v>0</v>
      </c>
      <c r="AA98" s="157">
        <f t="shared" si="239"/>
        <v>0</v>
      </c>
      <c r="AB98" s="157">
        <f t="shared" si="240"/>
        <v>0</v>
      </c>
      <c r="AC98" s="157">
        <f t="shared" si="241"/>
        <v>0</v>
      </c>
      <c r="AD98" s="157">
        <f t="shared" si="242"/>
        <v>0</v>
      </c>
      <c r="AE98" s="157">
        <f t="shared" si="243"/>
        <v>0</v>
      </c>
      <c r="AF98" s="157">
        <f t="shared" si="244"/>
        <v>0</v>
      </c>
      <c r="AG98" s="157">
        <f t="shared" si="245"/>
        <v>0</v>
      </c>
      <c r="AH98" s="157">
        <f t="shared" si="246"/>
        <v>0</v>
      </c>
      <c r="AI98" s="157">
        <f t="shared" si="247"/>
        <v>0</v>
      </c>
      <c r="AJ98" s="157">
        <f t="shared" si="248"/>
        <v>0</v>
      </c>
      <c r="AK98" s="157">
        <f t="shared" si="249"/>
        <v>0</v>
      </c>
      <c r="AL98" s="157">
        <f t="shared" si="250"/>
        <v>0</v>
      </c>
      <c r="AM98" s="157">
        <f t="shared" si="251"/>
        <v>0</v>
      </c>
    </row>
    <row r="99" spans="1:39" ht="3" customHeight="1" x14ac:dyDescent="0.3">
      <c r="A99" s="382"/>
      <c r="B99" s="383"/>
      <c r="C99" s="384"/>
      <c r="D99" s="416"/>
      <c r="E99" s="383"/>
      <c r="F99" s="383"/>
      <c r="G99" s="383"/>
      <c r="H99" s="383"/>
      <c r="I99" s="383"/>
      <c r="J99" s="383"/>
      <c r="K99" s="383"/>
      <c r="L99" s="383"/>
      <c r="M99" s="383"/>
      <c r="N99" s="383"/>
      <c r="O99" s="383"/>
      <c r="P99" s="383"/>
      <c r="Q99" s="383"/>
      <c r="R99" s="383"/>
      <c r="S99" s="383"/>
      <c r="T99" s="383"/>
      <c r="U99" s="383"/>
      <c r="V99" s="385"/>
      <c r="W99" s="148"/>
      <c r="X99" s="144"/>
      <c r="Y99" s="144"/>
      <c r="Z99" s="144"/>
      <c r="AA99" s="144"/>
      <c r="AB99" s="144"/>
      <c r="AC99" s="144"/>
      <c r="AD99" s="144"/>
      <c r="AE99" s="144"/>
      <c r="AF99" s="144"/>
      <c r="AG99" s="144"/>
      <c r="AH99" s="144"/>
      <c r="AI99" s="144"/>
      <c r="AJ99" s="144"/>
      <c r="AK99" s="144"/>
      <c r="AL99" s="144"/>
      <c r="AM99" s="144"/>
    </row>
    <row r="100" spans="1:39" ht="15.6" x14ac:dyDescent="0.3">
      <c r="A100" s="386" t="s">
        <v>129</v>
      </c>
      <c r="B100" s="387"/>
      <c r="C100" s="388"/>
      <c r="D100" s="417">
        <f>SUM(D84:D99)</f>
        <v>1</v>
      </c>
      <c r="E100" s="389">
        <f t="shared" ref="E100" si="252">SUM(X84:X98)</f>
        <v>0</v>
      </c>
      <c r="F100" s="389">
        <f t="shared" ref="F100" si="253">SUM(Y84:Y98)</f>
        <v>0</v>
      </c>
      <c r="G100" s="389">
        <f t="shared" ref="G100" si="254">SUM(Z84:Z98)</f>
        <v>0</v>
      </c>
      <c r="H100" s="389">
        <f t="shared" ref="H100" si="255">SUM(AA84:AA98)</f>
        <v>0</v>
      </c>
      <c r="I100" s="389">
        <f t="shared" ref="I100" si="256">SUM(AB84:AB98)</f>
        <v>0</v>
      </c>
      <c r="J100" s="389">
        <f t="shared" ref="J100" si="257">SUM(AC84:AC98)</f>
        <v>0</v>
      </c>
      <c r="K100" s="389">
        <f t="shared" ref="K100" si="258">SUM(AD84:AD98)</f>
        <v>0</v>
      </c>
      <c r="L100" s="389">
        <f t="shared" ref="L100" si="259">SUM(AE84:AE98)</f>
        <v>0</v>
      </c>
      <c r="M100" s="389">
        <f t="shared" ref="M100" si="260">SUM(AF84:AF98)</f>
        <v>0</v>
      </c>
      <c r="N100" s="389">
        <f t="shared" ref="N100" si="261">SUM(AG84:AG98)</f>
        <v>0</v>
      </c>
      <c r="O100" s="389">
        <f t="shared" ref="O100" si="262">SUM(AH84:AH98)</f>
        <v>0</v>
      </c>
      <c r="P100" s="389">
        <f t="shared" ref="P100" si="263">SUM(AI84:AI98)</f>
        <v>0</v>
      </c>
      <c r="Q100" s="389">
        <f t="shared" ref="Q100" si="264">SUM(AJ84:AJ98)</f>
        <v>0</v>
      </c>
      <c r="R100" s="389">
        <f t="shared" ref="R100" si="265">SUM(AK84:AK98)</f>
        <v>0</v>
      </c>
      <c r="S100" s="389">
        <f t="shared" ref="S100" si="266">SUM(AL84:AL98)</f>
        <v>0</v>
      </c>
      <c r="T100" s="389">
        <f t="shared" ref="T100" si="267">SUM(AM84:AM98)</f>
        <v>0</v>
      </c>
      <c r="U100" s="389"/>
      <c r="V100" s="390"/>
      <c r="W100" s="148"/>
      <c r="X100" s="150"/>
      <c r="Y100" s="349"/>
      <c r="Z100" s="349"/>
      <c r="AA100" s="349"/>
      <c r="AB100" s="349"/>
      <c r="AC100" s="349"/>
      <c r="AD100" s="349"/>
      <c r="AE100" s="349"/>
      <c r="AF100" s="349"/>
      <c r="AG100" s="349"/>
      <c r="AH100" s="349"/>
      <c r="AI100" s="349"/>
      <c r="AJ100" s="349"/>
      <c r="AK100" s="349"/>
      <c r="AL100" s="349"/>
      <c r="AM100" s="349"/>
    </row>
    <row r="101" spans="1:39" x14ac:dyDescent="0.3">
      <c r="A101" s="382"/>
      <c r="B101" s="383"/>
      <c r="C101" s="384"/>
      <c r="D101" s="416"/>
      <c r="E101" s="391">
        <f>E100/$D100</f>
        <v>0</v>
      </c>
      <c r="F101" s="391">
        <f t="shared" ref="F101:I101" si="268">F100/$D100</f>
        <v>0</v>
      </c>
      <c r="G101" s="391">
        <f t="shared" si="268"/>
        <v>0</v>
      </c>
      <c r="H101" s="391">
        <f t="shared" si="268"/>
        <v>0</v>
      </c>
      <c r="I101" s="391">
        <f t="shared" si="268"/>
        <v>0</v>
      </c>
      <c r="J101" s="391">
        <f t="shared" ref="J101" si="269">J100/$D100</f>
        <v>0</v>
      </c>
      <c r="K101" s="391">
        <f t="shared" ref="K101:T101" si="270">K100/$D100</f>
        <v>0</v>
      </c>
      <c r="L101" s="391">
        <f t="shared" si="270"/>
        <v>0</v>
      </c>
      <c r="M101" s="391">
        <f t="shared" si="270"/>
        <v>0</v>
      </c>
      <c r="N101" s="391">
        <f t="shared" si="270"/>
        <v>0</v>
      </c>
      <c r="O101" s="391">
        <f t="shared" si="270"/>
        <v>0</v>
      </c>
      <c r="P101" s="391">
        <f t="shared" si="270"/>
        <v>0</v>
      </c>
      <c r="Q101" s="391">
        <f t="shared" si="270"/>
        <v>0</v>
      </c>
      <c r="R101" s="391">
        <f t="shared" si="270"/>
        <v>0</v>
      </c>
      <c r="S101" s="391">
        <f t="shared" si="270"/>
        <v>0</v>
      </c>
      <c r="T101" s="391">
        <f t="shared" si="270"/>
        <v>0</v>
      </c>
      <c r="U101" s="391"/>
      <c r="V101" s="385"/>
      <c r="W101" s="148"/>
      <c r="X101" s="153"/>
      <c r="Y101" s="153"/>
      <c r="Z101" s="153"/>
      <c r="AA101" s="153"/>
      <c r="AB101" s="153"/>
      <c r="AC101" s="153"/>
      <c r="AD101" s="153"/>
      <c r="AE101" s="153"/>
      <c r="AF101" s="153"/>
      <c r="AG101" s="153"/>
      <c r="AH101" s="153"/>
      <c r="AI101" s="153"/>
      <c r="AJ101" s="153"/>
      <c r="AK101" s="153"/>
      <c r="AL101" s="153"/>
      <c r="AM101" s="153"/>
    </row>
    <row r="102" spans="1:39" x14ac:dyDescent="0.3">
      <c r="A102" s="398"/>
      <c r="B102" s="399"/>
      <c r="C102" s="400"/>
      <c r="D102" s="420"/>
      <c r="E102" s="399"/>
      <c r="F102" s="399"/>
      <c r="G102" s="399"/>
      <c r="H102" s="399"/>
      <c r="I102" s="399"/>
      <c r="J102" s="399"/>
      <c r="K102" s="399"/>
      <c r="L102" s="399"/>
      <c r="M102" s="399"/>
      <c r="N102" s="399"/>
      <c r="O102" s="399"/>
      <c r="P102" s="399"/>
      <c r="Q102" s="399"/>
      <c r="R102" s="399"/>
      <c r="S102" s="399"/>
      <c r="T102" s="399"/>
      <c r="U102" s="399"/>
      <c r="V102" s="396"/>
      <c r="W102" s="148"/>
      <c r="X102" s="158"/>
      <c r="Y102" s="158"/>
      <c r="Z102" s="158"/>
      <c r="AA102" s="158"/>
      <c r="AB102" s="158"/>
      <c r="AC102" s="158"/>
      <c r="AD102" s="158"/>
      <c r="AE102" s="158"/>
      <c r="AF102" s="158"/>
      <c r="AG102" s="158"/>
      <c r="AH102" s="158"/>
      <c r="AI102" s="158"/>
      <c r="AJ102" s="158"/>
      <c r="AK102" s="158"/>
      <c r="AL102" s="158"/>
      <c r="AM102" s="158"/>
    </row>
    <row r="103" spans="1:39" ht="28.8" x14ac:dyDescent="0.3">
      <c r="A103" s="369">
        <v>6</v>
      </c>
      <c r="B103" s="377" t="s">
        <v>37</v>
      </c>
      <c r="C103" s="381" t="s">
        <v>254</v>
      </c>
      <c r="D103" s="414" t="s">
        <v>255</v>
      </c>
      <c r="E103" s="379" t="str">
        <f>E$3</f>
        <v>staff type 1</v>
      </c>
      <c r="F103" s="379" t="str">
        <f t="shared" ref="F103:T103" si="271">F$3</f>
        <v>staff type 2</v>
      </c>
      <c r="G103" s="379" t="str">
        <f t="shared" si="271"/>
        <v>staff type 3</v>
      </c>
      <c r="H103" s="379" t="str">
        <f t="shared" si="271"/>
        <v>staff type 4</v>
      </c>
      <c r="I103" s="379" t="str">
        <f t="shared" si="271"/>
        <v>staff type 5</v>
      </c>
      <c r="J103" s="379" t="str">
        <f t="shared" si="271"/>
        <v>staff type 6</v>
      </c>
      <c r="K103" s="379" t="str">
        <f t="shared" si="271"/>
        <v>staff type 7</v>
      </c>
      <c r="L103" s="379" t="str">
        <f t="shared" si="271"/>
        <v>staff type 8</v>
      </c>
      <c r="M103" s="379" t="str">
        <f t="shared" si="271"/>
        <v>staff type 9</v>
      </c>
      <c r="N103" s="379" t="str">
        <f t="shared" si="271"/>
        <v>staff type 10</v>
      </c>
      <c r="O103" s="379" t="str">
        <f t="shared" si="271"/>
        <v>staff type 11</v>
      </c>
      <c r="P103" s="379" t="str">
        <f t="shared" si="271"/>
        <v>staff type 12</v>
      </c>
      <c r="Q103" s="379" t="str">
        <f t="shared" si="271"/>
        <v>staff type 13</v>
      </c>
      <c r="R103" s="379" t="str">
        <f t="shared" si="271"/>
        <v>staff type 14</v>
      </c>
      <c r="S103" s="379" t="str">
        <f t="shared" si="271"/>
        <v>staff type 15</v>
      </c>
      <c r="T103" s="379" t="str">
        <f t="shared" si="271"/>
        <v>staff type 16</v>
      </c>
      <c r="U103" s="379" t="s">
        <v>132</v>
      </c>
      <c r="V103" s="380" t="s">
        <v>131</v>
      </c>
      <c r="W103" s="148"/>
      <c r="X103" s="159"/>
      <c r="Y103" s="159"/>
      <c r="Z103" s="159"/>
      <c r="AA103" s="159"/>
      <c r="AB103" s="159"/>
      <c r="AC103" s="159"/>
      <c r="AD103" s="159"/>
      <c r="AE103" s="159"/>
      <c r="AF103" s="159"/>
      <c r="AG103" s="159"/>
      <c r="AH103" s="159"/>
      <c r="AI103" s="159"/>
      <c r="AJ103" s="159"/>
      <c r="AK103" s="159"/>
      <c r="AL103" s="159"/>
      <c r="AM103" s="159"/>
    </row>
    <row r="104" spans="1:39" ht="15.6" x14ac:dyDescent="0.3">
      <c r="A104" s="370"/>
      <c r="B104" s="371">
        <v>1</v>
      </c>
      <c r="C104" s="372">
        <v>1</v>
      </c>
      <c r="D104" s="415">
        <f>IF(C104="",B104,B104*C104)</f>
        <v>1</v>
      </c>
      <c r="E104" s="372">
        <v>0</v>
      </c>
      <c r="F104" s="372">
        <v>0</v>
      </c>
      <c r="G104" s="372">
        <v>0</v>
      </c>
      <c r="H104" s="372">
        <v>0</v>
      </c>
      <c r="I104" s="372">
        <v>0</v>
      </c>
      <c r="J104" s="372">
        <v>0</v>
      </c>
      <c r="K104" s="372">
        <v>0</v>
      </c>
      <c r="L104" s="372">
        <v>0</v>
      </c>
      <c r="M104" s="372">
        <v>0</v>
      </c>
      <c r="N104" s="372">
        <v>0</v>
      </c>
      <c r="O104" s="372">
        <v>0</v>
      </c>
      <c r="P104" s="372">
        <v>0</v>
      </c>
      <c r="Q104" s="372">
        <v>0</v>
      </c>
      <c r="R104" s="372">
        <v>0</v>
      </c>
      <c r="S104" s="372">
        <v>0</v>
      </c>
      <c r="T104" s="372">
        <v>0</v>
      </c>
      <c r="U104" s="413">
        <f t="shared" ref="U104:U118" si="272">SUM(E104:T104)</f>
        <v>0</v>
      </c>
      <c r="V104" s="374"/>
      <c r="W104" s="148"/>
      <c r="X104" s="160">
        <f t="shared" ref="X104:X118" si="273">$D104*E104</f>
        <v>0</v>
      </c>
      <c r="Y104" s="160">
        <f t="shared" ref="Y104:Y118" si="274">$D104*F104</f>
        <v>0</v>
      </c>
      <c r="Z104" s="160">
        <f t="shared" ref="Z104:Z118" si="275">$D104*G104</f>
        <v>0</v>
      </c>
      <c r="AA104" s="160">
        <f t="shared" ref="AA104:AA118" si="276">$D104*H104</f>
        <v>0</v>
      </c>
      <c r="AB104" s="160">
        <f t="shared" ref="AB104:AB118" si="277">$D104*I104</f>
        <v>0</v>
      </c>
      <c r="AC104" s="160">
        <f t="shared" ref="AC104:AC118" si="278">$D104*J104</f>
        <v>0</v>
      </c>
      <c r="AD104" s="160">
        <f t="shared" ref="AD104:AD118" si="279">$D104*K104</f>
        <v>0</v>
      </c>
      <c r="AE104" s="160">
        <f t="shared" ref="AE104:AE118" si="280">$D104*L104</f>
        <v>0</v>
      </c>
      <c r="AF104" s="160">
        <f t="shared" ref="AF104:AF118" si="281">$D104*M104</f>
        <v>0</v>
      </c>
      <c r="AG104" s="160">
        <f t="shared" ref="AG104:AG118" si="282">$D104*N104</f>
        <v>0</v>
      </c>
      <c r="AH104" s="160">
        <f t="shared" ref="AH104:AH118" si="283">$D104*O104</f>
        <v>0</v>
      </c>
      <c r="AI104" s="160">
        <f t="shared" ref="AI104:AI118" si="284">$D104*P104</f>
        <v>0</v>
      </c>
      <c r="AJ104" s="160">
        <f t="shared" ref="AJ104:AJ118" si="285">$D104*Q104</f>
        <v>0</v>
      </c>
      <c r="AK104" s="160">
        <f t="shared" ref="AK104:AK118" si="286">$D104*R104</f>
        <v>0</v>
      </c>
      <c r="AL104" s="160">
        <f t="shared" ref="AL104:AL118" si="287">$D104*S104</f>
        <v>0</v>
      </c>
      <c r="AM104" s="160">
        <f t="shared" ref="AM104:AM118" si="288">$D104*T104</f>
        <v>0</v>
      </c>
    </row>
    <row r="105" spans="1:39" ht="15.6" x14ac:dyDescent="0.3">
      <c r="A105" s="370"/>
      <c r="B105" s="371"/>
      <c r="C105" s="372"/>
      <c r="D105" s="415">
        <f t="shared" ref="D105:D118" si="289">IF(C105="",B105,B105*C105)</f>
        <v>0</v>
      </c>
      <c r="E105" s="373">
        <v>0</v>
      </c>
      <c r="F105" s="373">
        <v>0</v>
      </c>
      <c r="G105" s="373">
        <v>0</v>
      </c>
      <c r="H105" s="373">
        <v>0</v>
      </c>
      <c r="I105" s="372">
        <v>0</v>
      </c>
      <c r="J105" s="372">
        <v>0</v>
      </c>
      <c r="K105" s="372">
        <v>0</v>
      </c>
      <c r="L105" s="372">
        <v>0</v>
      </c>
      <c r="M105" s="372">
        <v>0</v>
      </c>
      <c r="N105" s="372">
        <v>0</v>
      </c>
      <c r="O105" s="372">
        <v>0</v>
      </c>
      <c r="P105" s="372">
        <v>0</v>
      </c>
      <c r="Q105" s="372">
        <v>0</v>
      </c>
      <c r="R105" s="372">
        <v>0</v>
      </c>
      <c r="S105" s="372">
        <v>0</v>
      </c>
      <c r="T105" s="372">
        <v>0</v>
      </c>
      <c r="U105" s="413">
        <f t="shared" si="272"/>
        <v>0</v>
      </c>
      <c r="V105" s="376"/>
      <c r="W105" s="161"/>
      <c r="X105" s="160">
        <f t="shared" si="273"/>
        <v>0</v>
      </c>
      <c r="Y105" s="160">
        <f t="shared" si="274"/>
        <v>0</v>
      </c>
      <c r="Z105" s="160">
        <f t="shared" si="275"/>
        <v>0</v>
      </c>
      <c r="AA105" s="160">
        <f t="shared" si="276"/>
        <v>0</v>
      </c>
      <c r="AB105" s="160">
        <f t="shared" si="277"/>
        <v>0</v>
      </c>
      <c r="AC105" s="160">
        <f t="shared" si="278"/>
        <v>0</v>
      </c>
      <c r="AD105" s="160">
        <f t="shared" si="279"/>
        <v>0</v>
      </c>
      <c r="AE105" s="160">
        <f t="shared" si="280"/>
        <v>0</v>
      </c>
      <c r="AF105" s="160">
        <f t="shared" si="281"/>
        <v>0</v>
      </c>
      <c r="AG105" s="160">
        <f t="shared" si="282"/>
        <v>0</v>
      </c>
      <c r="AH105" s="160">
        <f t="shared" si="283"/>
        <v>0</v>
      </c>
      <c r="AI105" s="160">
        <f t="shared" si="284"/>
        <v>0</v>
      </c>
      <c r="AJ105" s="160">
        <f t="shared" si="285"/>
        <v>0</v>
      </c>
      <c r="AK105" s="160">
        <f t="shared" si="286"/>
        <v>0</v>
      </c>
      <c r="AL105" s="160">
        <f t="shared" si="287"/>
        <v>0</v>
      </c>
      <c r="AM105" s="160">
        <f t="shared" si="288"/>
        <v>0</v>
      </c>
    </row>
    <row r="106" spans="1:39" ht="15.6" x14ac:dyDescent="0.3">
      <c r="A106" s="370"/>
      <c r="B106" s="371"/>
      <c r="C106" s="372"/>
      <c r="D106" s="415">
        <f t="shared" si="289"/>
        <v>0</v>
      </c>
      <c r="E106" s="372">
        <v>0</v>
      </c>
      <c r="F106" s="372">
        <v>0</v>
      </c>
      <c r="G106" s="372">
        <v>0</v>
      </c>
      <c r="H106" s="372">
        <v>0</v>
      </c>
      <c r="I106" s="372">
        <v>0</v>
      </c>
      <c r="J106" s="372">
        <v>0</v>
      </c>
      <c r="K106" s="372">
        <v>0</v>
      </c>
      <c r="L106" s="372">
        <v>0</v>
      </c>
      <c r="M106" s="372">
        <v>0</v>
      </c>
      <c r="N106" s="372">
        <v>0</v>
      </c>
      <c r="O106" s="372">
        <v>0</v>
      </c>
      <c r="P106" s="372">
        <v>0</v>
      </c>
      <c r="Q106" s="372">
        <v>0</v>
      </c>
      <c r="R106" s="372">
        <v>0</v>
      </c>
      <c r="S106" s="372">
        <v>0</v>
      </c>
      <c r="T106" s="372">
        <v>0</v>
      </c>
      <c r="U106" s="413">
        <f t="shared" si="272"/>
        <v>0</v>
      </c>
      <c r="V106" s="374"/>
      <c r="W106" s="148"/>
      <c r="X106" s="160">
        <f t="shared" si="273"/>
        <v>0</v>
      </c>
      <c r="Y106" s="160">
        <f t="shared" si="274"/>
        <v>0</v>
      </c>
      <c r="Z106" s="160">
        <f t="shared" si="275"/>
        <v>0</v>
      </c>
      <c r="AA106" s="160">
        <f t="shared" si="276"/>
        <v>0</v>
      </c>
      <c r="AB106" s="160">
        <f t="shared" si="277"/>
        <v>0</v>
      </c>
      <c r="AC106" s="160">
        <f t="shared" si="278"/>
        <v>0</v>
      </c>
      <c r="AD106" s="160">
        <f t="shared" si="279"/>
        <v>0</v>
      </c>
      <c r="AE106" s="160">
        <f t="shared" si="280"/>
        <v>0</v>
      </c>
      <c r="AF106" s="160">
        <f t="shared" si="281"/>
        <v>0</v>
      </c>
      <c r="AG106" s="160">
        <f t="shared" si="282"/>
        <v>0</v>
      </c>
      <c r="AH106" s="160">
        <f t="shared" si="283"/>
        <v>0</v>
      </c>
      <c r="AI106" s="160">
        <f t="shared" si="284"/>
        <v>0</v>
      </c>
      <c r="AJ106" s="160">
        <f t="shared" si="285"/>
        <v>0</v>
      </c>
      <c r="AK106" s="160">
        <f t="shared" si="286"/>
        <v>0</v>
      </c>
      <c r="AL106" s="160">
        <f t="shared" si="287"/>
        <v>0</v>
      </c>
      <c r="AM106" s="160">
        <f t="shared" si="288"/>
        <v>0</v>
      </c>
    </row>
    <row r="107" spans="1:39" ht="15.6" x14ac:dyDescent="0.3">
      <c r="A107" s="370"/>
      <c r="B107" s="371"/>
      <c r="C107" s="372"/>
      <c r="D107" s="415">
        <f t="shared" si="289"/>
        <v>0</v>
      </c>
      <c r="E107" s="372">
        <v>0</v>
      </c>
      <c r="F107" s="372">
        <v>0</v>
      </c>
      <c r="G107" s="372">
        <v>0</v>
      </c>
      <c r="H107" s="372">
        <v>0</v>
      </c>
      <c r="I107" s="372">
        <v>0</v>
      </c>
      <c r="J107" s="372">
        <v>0</v>
      </c>
      <c r="K107" s="372">
        <v>0</v>
      </c>
      <c r="L107" s="372">
        <v>0</v>
      </c>
      <c r="M107" s="372">
        <v>0</v>
      </c>
      <c r="N107" s="372">
        <v>0</v>
      </c>
      <c r="O107" s="372">
        <v>0</v>
      </c>
      <c r="P107" s="372">
        <v>0</v>
      </c>
      <c r="Q107" s="372">
        <v>0</v>
      </c>
      <c r="R107" s="372">
        <v>0</v>
      </c>
      <c r="S107" s="372">
        <v>0</v>
      </c>
      <c r="T107" s="372">
        <v>0</v>
      </c>
      <c r="U107" s="413">
        <f t="shared" si="272"/>
        <v>0</v>
      </c>
      <c r="V107" s="374"/>
      <c r="W107" s="148"/>
      <c r="X107" s="160">
        <f t="shared" si="273"/>
        <v>0</v>
      </c>
      <c r="Y107" s="160">
        <f t="shared" si="274"/>
        <v>0</v>
      </c>
      <c r="Z107" s="160">
        <f t="shared" si="275"/>
        <v>0</v>
      </c>
      <c r="AA107" s="160">
        <f t="shared" si="276"/>
        <v>0</v>
      </c>
      <c r="AB107" s="160">
        <f t="shared" si="277"/>
        <v>0</v>
      </c>
      <c r="AC107" s="160">
        <f t="shared" si="278"/>
        <v>0</v>
      </c>
      <c r="AD107" s="160">
        <f t="shared" si="279"/>
        <v>0</v>
      </c>
      <c r="AE107" s="160">
        <f t="shared" si="280"/>
        <v>0</v>
      </c>
      <c r="AF107" s="160">
        <f t="shared" si="281"/>
        <v>0</v>
      </c>
      <c r="AG107" s="160">
        <f t="shared" si="282"/>
        <v>0</v>
      </c>
      <c r="AH107" s="160">
        <f t="shared" si="283"/>
        <v>0</v>
      </c>
      <c r="AI107" s="160">
        <f t="shared" si="284"/>
        <v>0</v>
      </c>
      <c r="AJ107" s="160">
        <f t="shared" si="285"/>
        <v>0</v>
      </c>
      <c r="AK107" s="160">
        <f t="shared" si="286"/>
        <v>0</v>
      </c>
      <c r="AL107" s="160">
        <f t="shared" si="287"/>
        <v>0</v>
      </c>
      <c r="AM107" s="160">
        <f t="shared" si="288"/>
        <v>0</v>
      </c>
    </row>
    <row r="108" spans="1:39" ht="15.6" x14ac:dyDescent="0.3">
      <c r="A108" s="370"/>
      <c r="B108" s="371"/>
      <c r="C108" s="372"/>
      <c r="D108" s="415">
        <f t="shared" si="289"/>
        <v>0</v>
      </c>
      <c r="E108" s="372">
        <v>0</v>
      </c>
      <c r="F108" s="372">
        <v>0</v>
      </c>
      <c r="G108" s="372">
        <v>0</v>
      </c>
      <c r="H108" s="372">
        <v>0</v>
      </c>
      <c r="I108" s="372">
        <v>0</v>
      </c>
      <c r="J108" s="372">
        <v>0</v>
      </c>
      <c r="K108" s="372">
        <v>0</v>
      </c>
      <c r="L108" s="372">
        <v>0</v>
      </c>
      <c r="M108" s="372">
        <v>0</v>
      </c>
      <c r="N108" s="372">
        <v>0</v>
      </c>
      <c r="O108" s="372">
        <v>0</v>
      </c>
      <c r="P108" s="372">
        <v>0</v>
      </c>
      <c r="Q108" s="372">
        <v>0</v>
      </c>
      <c r="R108" s="372">
        <v>0</v>
      </c>
      <c r="S108" s="372">
        <v>0</v>
      </c>
      <c r="T108" s="372">
        <v>0</v>
      </c>
      <c r="U108" s="413">
        <f t="shared" si="272"/>
        <v>0</v>
      </c>
      <c r="V108" s="374"/>
      <c r="W108" s="148"/>
      <c r="X108" s="160">
        <f t="shared" si="273"/>
        <v>0</v>
      </c>
      <c r="Y108" s="160">
        <f t="shared" si="274"/>
        <v>0</v>
      </c>
      <c r="Z108" s="160">
        <f t="shared" si="275"/>
        <v>0</v>
      </c>
      <c r="AA108" s="160">
        <f t="shared" si="276"/>
        <v>0</v>
      </c>
      <c r="AB108" s="160">
        <f t="shared" si="277"/>
        <v>0</v>
      </c>
      <c r="AC108" s="160">
        <f t="shared" si="278"/>
        <v>0</v>
      </c>
      <c r="AD108" s="160">
        <f t="shared" si="279"/>
        <v>0</v>
      </c>
      <c r="AE108" s="160">
        <f t="shared" si="280"/>
        <v>0</v>
      </c>
      <c r="AF108" s="160">
        <f t="shared" si="281"/>
        <v>0</v>
      </c>
      <c r="AG108" s="160">
        <f t="shared" si="282"/>
        <v>0</v>
      </c>
      <c r="AH108" s="160">
        <f t="shared" si="283"/>
        <v>0</v>
      </c>
      <c r="AI108" s="160">
        <f t="shared" si="284"/>
        <v>0</v>
      </c>
      <c r="AJ108" s="160">
        <f t="shared" si="285"/>
        <v>0</v>
      </c>
      <c r="AK108" s="160">
        <f t="shared" si="286"/>
        <v>0</v>
      </c>
      <c r="AL108" s="160">
        <f t="shared" si="287"/>
        <v>0</v>
      </c>
      <c r="AM108" s="160">
        <f t="shared" si="288"/>
        <v>0</v>
      </c>
    </row>
    <row r="109" spans="1:39" ht="15.6" x14ac:dyDescent="0.3">
      <c r="A109" s="370"/>
      <c r="B109" s="371"/>
      <c r="C109" s="372"/>
      <c r="D109" s="415">
        <f t="shared" si="289"/>
        <v>0</v>
      </c>
      <c r="E109" s="372">
        <v>0</v>
      </c>
      <c r="F109" s="372">
        <v>0</v>
      </c>
      <c r="G109" s="372">
        <v>0</v>
      </c>
      <c r="H109" s="372">
        <v>0</v>
      </c>
      <c r="I109" s="372">
        <v>0</v>
      </c>
      <c r="J109" s="372">
        <v>0</v>
      </c>
      <c r="K109" s="372">
        <v>0</v>
      </c>
      <c r="L109" s="372">
        <v>0</v>
      </c>
      <c r="M109" s="372">
        <v>0</v>
      </c>
      <c r="N109" s="372">
        <v>0</v>
      </c>
      <c r="O109" s="372">
        <v>0</v>
      </c>
      <c r="P109" s="372">
        <v>0</v>
      </c>
      <c r="Q109" s="372">
        <v>0</v>
      </c>
      <c r="R109" s="372">
        <v>0</v>
      </c>
      <c r="S109" s="372">
        <v>0</v>
      </c>
      <c r="T109" s="372">
        <v>0</v>
      </c>
      <c r="U109" s="413">
        <f t="shared" si="272"/>
        <v>0</v>
      </c>
      <c r="V109" s="374"/>
      <c r="W109" s="148"/>
      <c r="X109" s="160">
        <f t="shared" si="273"/>
        <v>0</v>
      </c>
      <c r="Y109" s="160">
        <f t="shared" si="274"/>
        <v>0</v>
      </c>
      <c r="Z109" s="160">
        <f t="shared" si="275"/>
        <v>0</v>
      </c>
      <c r="AA109" s="160">
        <f t="shared" si="276"/>
        <v>0</v>
      </c>
      <c r="AB109" s="160">
        <f t="shared" si="277"/>
        <v>0</v>
      </c>
      <c r="AC109" s="160">
        <f t="shared" si="278"/>
        <v>0</v>
      </c>
      <c r="AD109" s="160">
        <f t="shared" si="279"/>
        <v>0</v>
      </c>
      <c r="AE109" s="160">
        <f t="shared" si="280"/>
        <v>0</v>
      </c>
      <c r="AF109" s="160">
        <f t="shared" si="281"/>
        <v>0</v>
      </c>
      <c r="AG109" s="160">
        <f t="shared" si="282"/>
        <v>0</v>
      </c>
      <c r="AH109" s="160">
        <f t="shared" si="283"/>
        <v>0</v>
      </c>
      <c r="AI109" s="160">
        <f t="shared" si="284"/>
        <v>0</v>
      </c>
      <c r="AJ109" s="160">
        <f t="shared" si="285"/>
        <v>0</v>
      </c>
      <c r="AK109" s="160">
        <f t="shared" si="286"/>
        <v>0</v>
      </c>
      <c r="AL109" s="160">
        <f t="shared" si="287"/>
        <v>0</v>
      </c>
      <c r="AM109" s="160">
        <f t="shared" si="288"/>
        <v>0</v>
      </c>
    </row>
    <row r="110" spans="1:39" ht="15.6" x14ac:dyDescent="0.3">
      <c r="A110" s="370"/>
      <c r="B110" s="371"/>
      <c r="C110" s="372"/>
      <c r="D110" s="415">
        <f t="shared" si="289"/>
        <v>0</v>
      </c>
      <c r="E110" s="372">
        <v>0</v>
      </c>
      <c r="F110" s="372">
        <v>0</v>
      </c>
      <c r="G110" s="372">
        <v>0</v>
      </c>
      <c r="H110" s="372">
        <v>0</v>
      </c>
      <c r="I110" s="372">
        <v>0</v>
      </c>
      <c r="J110" s="372">
        <v>0</v>
      </c>
      <c r="K110" s="372">
        <v>0</v>
      </c>
      <c r="L110" s="372">
        <v>0</v>
      </c>
      <c r="M110" s="372">
        <v>0</v>
      </c>
      <c r="N110" s="372">
        <v>0</v>
      </c>
      <c r="O110" s="372">
        <v>0</v>
      </c>
      <c r="P110" s="372">
        <v>0</v>
      </c>
      <c r="Q110" s="372">
        <v>0</v>
      </c>
      <c r="R110" s="372">
        <v>0</v>
      </c>
      <c r="S110" s="372">
        <v>0</v>
      </c>
      <c r="T110" s="372">
        <v>0</v>
      </c>
      <c r="U110" s="413">
        <f t="shared" si="272"/>
        <v>0</v>
      </c>
      <c r="V110" s="374"/>
      <c r="W110" s="148"/>
      <c r="X110" s="160">
        <f t="shared" si="273"/>
        <v>0</v>
      </c>
      <c r="Y110" s="160">
        <f t="shared" si="274"/>
        <v>0</v>
      </c>
      <c r="Z110" s="160">
        <f t="shared" si="275"/>
        <v>0</v>
      </c>
      <c r="AA110" s="160">
        <f t="shared" si="276"/>
        <v>0</v>
      </c>
      <c r="AB110" s="160">
        <f t="shared" si="277"/>
        <v>0</v>
      </c>
      <c r="AC110" s="160">
        <f t="shared" si="278"/>
        <v>0</v>
      </c>
      <c r="AD110" s="160">
        <f t="shared" si="279"/>
        <v>0</v>
      </c>
      <c r="AE110" s="160">
        <f t="shared" si="280"/>
        <v>0</v>
      </c>
      <c r="AF110" s="160">
        <f t="shared" si="281"/>
        <v>0</v>
      </c>
      <c r="AG110" s="160">
        <f t="shared" si="282"/>
        <v>0</v>
      </c>
      <c r="AH110" s="160">
        <f t="shared" si="283"/>
        <v>0</v>
      </c>
      <c r="AI110" s="160">
        <f t="shared" si="284"/>
        <v>0</v>
      </c>
      <c r="AJ110" s="160">
        <f t="shared" si="285"/>
        <v>0</v>
      </c>
      <c r="AK110" s="160">
        <f t="shared" si="286"/>
        <v>0</v>
      </c>
      <c r="AL110" s="160">
        <f t="shared" si="287"/>
        <v>0</v>
      </c>
      <c r="AM110" s="160">
        <f t="shared" si="288"/>
        <v>0</v>
      </c>
    </row>
    <row r="111" spans="1:39" ht="15.6" x14ac:dyDescent="0.3">
      <c r="A111" s="370"/>
      <c r="B111" s="371"/>
      <c r="C111" s="372"/>
      <c r="D111" s="415">
        <f t="shared" si="289"/>
        <v>0</v>
      </c>
      <c r="E111" s="372">
        <v>0</v>
      </c>
      <c r="F111" s="372">
        <v>0</v>
      </c>
      <c r="G111" s="372">
        <v>0</v>
      </c>
      <c r="H111" s="372">
        <v>0</v>
      </c>
      <c r="I111" s="372">
        <v>0</v>
      </c>
      <c r="J111" s="372">
        <v>0</v>
      </c>
      <c r="K111" s="372">
        <v>0</v>
      </c>
      <c r="L111" s="372">
        <v>0</v>
      </c>
      <c r="M111" s="372">
        <v>0</v>
      </c>
      <c r="N111" s="372">
        <v>0</v>
      </c>
      <c r="O111" s="372">
        <v>0</v>
      </c>
      <c r="P111" s="372">
        <v>0</v>
      </c>
      <c r="Q111" s="372">
        <v>0</v>
      </c>
      <c r="R111" s="372">
        <v>0</v>
      </c>
      <c r="S111" s="372">
        <v>0</v>
      </c>
      <c r="T111" s="372">
        <v>0</v>
      </c>
      <c r="U111" s="413">
        <f t="shared" si="272"/>
        <v>0</v>
      </c>
      <c r="V111" s="374"/>
      <c r="W111" s="148"/>
      <c r="X111" s="160">
        <f t="shared" si="273"/>
        <v>0</v>
      </c>
      <c r="Y111" s="160">
        <f t="shared" si="274"/>
        <v>0</v>
      </c>
      <c r="Z111" s="160">
        <f t="shared" si="275"/>
        <v>0</v>
      </c>
      <c r="AA111" s="160">
        <f t="shared" si="276"/>
        <v>0</v>
      </c>
      <c r="AB111" s="160">
        <f t="shared" si="277"/>
        <v>0</v>
      </c>
      <c r="AC111" s="160">
        <f t="shared" si="278"/>
        <v>0</v>
      </c>
      <c r="AD111" s="160">
        <f t="shared" si="279"/>
        <v>0</v>
      </c>
      <c r="AE111" s="160">
        <f t="shared" si="280"/>
        <v>0</v>
      </c>
      <c r="AF111" s="160">
        <f t="shared" si="281"/>
        <v>0</v>
      </c>
      <c r="AG111" s="160">
        <f t="shared" si="282"/>
        <v>0</v>
      </c>
      <c r="AH111" s="160">
        <f t="shared" si="283"/>
        <v>0</v>
      </c>
      <c r="AI111" s="160">
        <f t="shared" si="284"/>
        <v>0</v>
      </c>
      <c r="AJ111" s="160">
        <f t="shared" si="285"/>
        <v>0</v>
      </c>
      <c r="AK111" s="160">
        <f t="shared" si="286"/>
        <v>0</v>
      </c>
      <c r="AL111" s="160">
        <f t="shared" si="287"/>
        <v>0</v>
      </c>
      <c r="AM111" s="160">
        <f t="shared" si="288"/>
        <v>0</v>
      </c>
    </row>
    <row r="112" spans="1:39" ht="15.6" x14ac:dyDescent="0.3">
      <c r="A112" s="370"/>
      <c r="B112" s="371"/>
      <c r="C112" s="372"/>
      <c r="D112" s="415">
        <f t="shared" si="289"/>
        <v>0</v>
      </c>
      <c r="E112" s="372">
        <v>0</v>
      </c>
      <c r="F112" s="372">
        <v>0</v>
      </c>
      <c r="G112" s="372">
        <v>0</v>
      </c>
      <c r="H112" s="372">
        <v>0</v>
      </c>
      <c r="I112" s="372">
        <v>0</v>
      </c>
      <c r="J112" s="372">
        <v>0</v>
      </c>
      <c r="K112" s="372">
        <v>0</v>
      </c>
      <c r="L112" s="372">
        <v>0</v>
      </c>
      <c r="M112" s="372">
        <v>0</v>
      </c>
      <c r="N112" s="372">
        <v>0</v>
      </c>
      <c r="O112" s="372">
        <v>0</v>
      </c>
      <c r="P112" s="372">
        <v>0</v>
      </c>
      <c r="Q112" s="372">
        <v>0</v>
      </c>
      <c r="R112" s="372">
        <v>0</v>
      </c>
      <c r="S112" s="372">
        <v>0</v>
      </c>
      <c r="T112" s="372">
        <v>0</v>
      </c>
      <c r="U112" s="413">
        <f t="shared" si="272"/>
        <v>0</v>
      </c>
      <c r="V112" s="374"/>
      <c r="W112" s="148"/>
      <c r="X112" s="160">
        <f t="shared" si="273"/>
        <v>0</v>
      </c>
      <c r="Y112" s="160">
        <f t="shared" si="274"/>
        <v>0</v>
      </c>
      <c r="Z112" s="160">
        <f t="shared" si="275"/>
        <v>0</v>
      </c>
      <c r="AA112" s="160">
        <f t="shared" si="276"/>
        <v>0</v>
      </c>
      <c r="AB112" s="160">
        <f t="shared" si="277"/>
        <v>0</v>
      </c>
      <c r="AC112" s="160">
        <f t="shared" si="278"/>
        <v>0</v>
      </c>
      <c r="AD112" s="160">
        <f t="shared" si="279"/>
        <v>0</v>
      </c>
      <c r="AE112" s="160">
        <f t="shared" si="280"/>
        <v>0</v>
      </c>
      <c r="AF112" s="160">
        <f t="shared" si="281"/>
        <v>0</v>
      </c>
      <c r="AG112" s="160">
        <f t="shared" si="282"/>
        <v>0</v>
      </c>
      <c r="AH112" s="160">
        <f t="shared" si="283"/>
        <v>0</v>
      </c>
      <c r="AI112" s="160">
        <f t="shared" si="284"/>
        <v>0</v>
      </c>
      <c r="AJ112" s="160">
        <f t="shared" si="285"/>
        <v>0</v>
      </c>
      <c r="AK112" s="160">
        <f t="shared" si="286"/>
        <v>0</v>
      </c>
      <c r="AL112" s="160">
        <f t="shared" si="287"/>
        <v>0</v>
      </c>
      <c r="AM112" s="160">
        <f t="shared" si="288"/>
        <v>0</v>
      </c>
    </row>
    <row r="113" spans="1:39" ht="15.6" x14ac:dyDescent="0.3">
      <c r="A113" s="370"/>
      <c r="B113" s="371"/>
      <c r="C113" s="372"/>
      <c r="D113" s="415">
        <f t="shared" si="289"/>
        <v>0</v>
      </c>
      <c r="E113" s="372">
        <v>0</v>
      </c>
      <c r="F113" s="372">
        <v>0</v>
      </c>
      <c r="G113" s="372">
        <v>0</v>
      </c>
      <c r="H113" s="372">
        <v>0</v>
      </c>
      <c r="I113" s="372">
        <v>0</v>
      </c>
      <c r="J113" s="372">
        <v>0</v>
      </c>
      <c r="K113" s="372">
        <v>0</v>
      </c>
      <c r="L113" s="372">
        <v>0</v>
      </c>
      <c r="M113" s="372">
        <v>0</v>
      </c>
      <c r="N113" s="372">
        <v>0</v>
      </c>
      <c r="O113" s="372">
        <v>0</v>
      </c>
      <c r="P113" s="372">
        <v>0</v>
      </c>
      <c r="Q113" s="372">
        <v>0</v>
      </c>
      <c r="R113" s="372">
        <v>0</v>
      </c>
      <c r="S113" s="372">
        <v>0</v>
      </c>
      <c r="T113" s="372">
        <v>0</v>
      </c>
      <c r="U113" s="413">
        <f t="shared" si="272"/>
        <v>0</v>
      </c>
      <c r="V113" s="374"/>
      <c r="W113" s="148"/>
      <c r="X113" s="160">
        <f t="shared" si="273"/>
        <v>0</v>
      </c>
      <c r="Y113" s="160">
        <f t="shared" si="274"/>
        <v>0</v>
      </c>
      <c r="Z113" s="160">
        <f t="shared" si="275"/>
        <v>0</v>
      </c>
      <c r="AA113" s="160">
        <f t="shared" si="276"/>
        <v>0</v>
      </c>
      <c r="AB113" s="160">
        <f t="shared" si="277"/>
        <v>0</v>
      </c>
      <c r="AC113" s="160">
        <f t="shared" si="278"/>
        <v>0</v>
      </c>
      <c r="AD113" s="160">
        <f t="shared" si="279"/>
        <v>0</v>
      </c>
      <c r="AE113" s="160">
        <f t="shared" si="280"/>
        <v>0</v>
      </c>
      <c r="AF113" s="160">
        <f t="shared" si="281"/>
        <v>0</v>
      </c>
      <c r="AG113" s="160">
        <f t="shared" si="282"/>
        <v>0</v>
      </c>
      <c r="AH113" s="160">
        <f t="shared" si="283"/>
        <v>0</v>
      </c>
      <c r="AI113" s="160">
        <f t="shared" si="284"/>
        <v>0</v>
      </c>
      <c r="AJ113" s="160">
        <f t="shared" si="285"/>
        <v>0</v>
      </c>
      <c r="AK113" s="160">
        <f t="shared" si="286"/>
        <v>0</v>
      </c>
      <c r="AL113" s="160">
        <f t="shared" si="287"/>
        <v>0</v>
      </c>
      <c r="AM113" s="160">
        <f t="shared" si="288"/>
        <v>0</v>
      </c>
    </row>
    <row r="114" spans="1:39" ht="15.6" x14ac:dyDescent="0.3">
      <c r="A114" s="375"/>
      <c r="B114" s="371"/>
      <c r="C114" s="372"/>
      <c r="D114" s="415">
        <f t="shared" si="289"/>
        <v>0</v>
      </c>
      <c r="E114" s="372">
        <v>0</v>
      </c>
      <c r="F114" s="372">
        <v>0</v>
      </c>
      <c r="G114" s="372">
        <v>0</v>
      </c>
      <c r="H114" s="372">
        <v>0</v>
      </c>
      <c r="I114" s="372">
        <v>0</v>
      </c>
      <c r="J114" s="372">
        <v>0</v>
      </c>
      <c r="K114" s="372">
        <v>0</v>
      </c>
      <c r="L114" s="372">
        <v>0</v>
      </c>
      <c r="M114" s="372">
        <v>0</v>
      </c>
      <c r="N114" s="372">
        <v>0</v>
      </c>
      <c r="O114" s="372">
        <v>0</v>
      </c>
      <c r="P114" s="372">
        <v>0</v>
      </c>
      <c r="Q114" s="372">
        <v>0</v>
      </c>
      <c r="R114" s="372">
        <v>0</v>
      </c>
      <c r="S114" s="372">
        <v>0</v>
      </c>
      <c r="T114" s="372">
        <v>0</v>
      </c>
      <c r="U114" s="413">
        <f t="shared" si="272"/>
        <v>0</v>
      </c>
      <c r="V114" s="374"/>
      <c r="W114" s="148"/>
      <c r="X114" s="160">
        <f t="shared" si="273"/>
        <v>0</v>
      </c>
      <c r="Y114" s="160">
        <f t="shared" si="274"/>
        <v>0</v>
      </c>
      <c r="Z114" s="160">
        <f t="shared" si="275"/>
        <v>0</v>
      </c>
      <c r="AA114" s="160">
        <f t="shared" si="276"/>
        <v>0</v>
      </c>
      <c r="AB114" s="160">
        <f t="shared" si="277"/>
        <v>0</v>
      </c>
      <c r="AC114" s="160">
        <f t="shared" si="278"/>
        <v>0</v>
      </c>
      <c r="AD114" s="160">
        <f t="shared" si="279"/>
        <v>0</v>
      </c>
      <c r="AE114" s="160">
        <f t="shared" si="280"/>
        <v>0</v>
      </c>
      <c r="AF114" s="160">
        <f t="shared" si="281"/>
        <v>0</v>
      </c>
      <c r="AG114" s="160">
        <f t="shared" si="282"/>
        <v>0</v>
      </c>
      <c r="AH114" s="160">
        <f t="shared" si="283"/>
        <v>0</v>
      </c>
      <c r="AI114" s="160">
        <f t="shared" si="284"/>
        <v>0</v>
      </c>
      <c r="AJ114" s="160">
        <f t="shared" si="285"/>
        <v>0</v>
      </c>
      <c r="AK114" s="160">
        <f t="shared" si="286"/>
        <v>0</v>
      </c>
      <c r="AL114" s="160">
        <f t="shared" si="287"/>
        <v>0</v>
      </c>
      <c r="AM114" s="160">
        <f t="shared" si="288"/>
        <v>0</v>
      </c>
    </row>
    <row r="115" spans="1:39" ht="15.6" x14ac:dyDescent="0.3">
      <c r="A115" s="370"/>
      <c r="B115" s="371"/>
      <c r="C115" s="372"/>
      <c r="D115" s="415">
        <f t="shared" si="289"/>
        <v>0</v>
      </c>
      <c r="E115" s="372">
        <v>0</v>
      </c>
      <c r="F115" s="372">
        <v>0</v>
      </c>
      <c r="G115" s="372">
        <v>0</v>
      </c>
      <c r="H115" s="372">
        <v>0</v>
      </c>
      <c r="I115" s="372">
        <v>0</v>
      </c>
      <c r="J115" s="372">
        <v>0</v>
      </c>
      <c r="K115" s="372">
        <v>0</v>
      </c>
      <c r="L115" s="372">
        <v>0</v>
      </c>
      <c r="M115" s="372">
        <v>0</v>
      </c>
      <c r="N115" s="372">
        <v>0</v>
      </c>
      <c r="O115" s="372">
        <v>0</v>
      </c>
      <c r="P115" s="372">
        <v>0</v>
      </c>
      <c r="Q115" s="372">
        <v>0</v>
      </c>
      <c r="R115" s="372">
        <v>0</v>
      </c>
      <c r="S115" s="372">
        <v>0</v>
      </c>
      <c r="T115" s="372">
        <v>0</v>
      </c>
      <c r="U115" s="413">
        <f t="shared" si="272"/>
        <v>0</v>
      </c>
      <c r="V115" s="374"/>
      <c r="W115" s="148"/>
      <c r="X115" s="160">
        <f t="shared" si="273"/>
        <v>0</v>
      </c>
      <c r="Y115" s="160">
        <f t="shared" si="274"/>
        <v>0</v>
      </c>
      <c r="Z115" s="160">
        <f t="shared" si="275"/>
        <v>0</v>
      </c>
      <c r="AA115" s="160">
        <f t="shared" si="276"/>
        <v>0</v>
      </c>
      <c r="AB115" s="160">
        <f t="shared" si="277"/>
        <v>0</v>
      </c>
      <c r="AC115" s="160">
        <f t="shared" si="278"/>
        <v>0</v>
      </c>
      <c r="AD115" s="160">
        <f t="shared" si="279"/>
        <v>0</v>
      </c>
      <c r="AE115" s="160">
        <f t="shared" si="280"/>
        <v>0</v>
      </c>
      <c r="AF115" s="160">
        <f t="shared" si="281"/>
        <v>0</v>
      </c>
      <c r="AG115" s="160">
        <f t="shared" si="282"/>
        <v>0</v>
      </c>
      <c r="AH115" s="160">
        <f t="shared" si="283"/>
        <v>0</v>
      </c>
      <c r="AI115" s="160">
        <f t="shared" si="284"/>
        <v>0</v>
      </c>
      <c r="AJ115" s="160">
        <f t="shared" si="285"/>
        <v>0</v>
      </c>
      <c r="AK115" s="160">
        <f t="shared" si="286"/>
        <v>0</v>
      </c>
      <c r="AL115" s="160">
        <f t="shared" si="287"/>
        <v>0</v>
      </c>
      <c r="AM115" s="160">
        <f t="shared" si="288"/>
        <v>0</v>
      </c>
    </row>
    <row r="116" spans="1:39" ht="15.6" x14ac:dyDescent="0.3">
      <c r="A116" s="370"/>
      <c r="B116" s="371"/>
      <c r="C116" s="372"/>
      <c r="D116" s="415">
        <f t="shared" si="289"/>
        <v>0</v>
      </c>
      <c r="E116" s="372">
        <v>0</v>
      </c>
      <c r="F116" s="372">
        <v>0</v>
      </c>
      <c r="G116" s="372">
        <v>0</v>
      </c>
      <c r="H116" s="372">
        <v>0</v>
      </c>
      <c r="I116" s="372">
        <v>0</v>
      </c>
      <c r="J116" s="372">
        <v>0</v>
      </c>
      <c r="K116" s="372">
        <v>0</v>
      </c>
      <c r="L116" s="372">
        <v>0</v>
      </c>
      <c r="M116" s="372">
        <v>0</v>
      </c>
      <c r="N116" s="372">
        <v>0</v>
      </c>
      <c r="O116" s="372">
        <v>0</v>
      </c>
      <c r="P116" s="372">
        <v>0</v>
      </c>
      <c r="Q116" s="372">
        <v>0</v>
      </c>
      <c r="R116" s="372">
        <v>0</v>
      </c>
      <c r="S116" s="372">
        <v>0</v>
      </c>
      <c r="T116" s="372">
        <v>0</v>
      </c>
      <c r="U116" s="413">
        <f t="shared" si="272"/>
        <v>0</v>
      </c>
      <c r="V116" s="374"/>
      <c r="W116" s="148"/>
      <c r="X116" s="160">
        <f t="shared" si="273"/>
        <v>0</v>
      </c>
      <c r="Y116" s="160">
        <f t="shared" si="274"/>
        <v>0</v>
      </c>
      <c r="Z116" s="160">
        <f t="shared" si="275"/>
        <v>0</v>
      </c>
      <c r="AA116" s="160">
        <f t="shared" si="276"/>
        <v>0</v>
      </c>
      <c r="AB116" s="160">
        <f t="shared" si="277"/>
        <v>0</v>
      </c>
      <c r="AC116" s="160">
        <f t="shared" si="278"/>
        <v>0</v>
      </c>
      <c r="AD116" s="160">
        <f t="shared" si="279"/>
        <v>0</v>
      </c>
      <c r="AE116" s="160">
        <f t="shared" si="280"/>
        <v>0</v>
      </c>
      <c r="AF116" s="160">
        <f t="shared" si="281"/>
        <v>0</v>
      </c>
      <c r="AG116" s="160">
        <f t="shared" si="282"/>
        <v>0</v>
      </c>
      <c r="AH116" s="160">
        <f t="shared" si="283"/>
        <v>0</v>
      </c>
      <c r="AI116" s="160">
        <f t="shared" si="284"/>
        <v>0</v>
      </c>
      <c r="AJ116" s="160">
        <f t="shared" si="285"/>
        <v>0</v>
      </c>
      <c r="AK116" s="160">
        <f t="shared" si="286"/>
        <v>0</v>
      </c>
      <c r="AL116" s="160">
        <f t="shared" si="287"/>
        <v>0</v>
      </c>
      <c r="AM116" s="160">
        <f t="shared" si="288"/>
        <v>0</v>
      </c>
    </row>
    <row r="117" spans="1:39" ht="15.6" x14ac:dyDescent="0.3">
      <c r="A117" s="370"/>
      <c r="B117" s="371"/>
      <c r="C117" s="372"/>
      <c r="D117" s="415">
        <f t="shared" si="289"/>
        <v>0</v>
      </c>
      <c r="E117" s="372">
        <v>0</v>
      </c>
      <c r="F117" s="372">
        <v>0</v>
      </c>
      <c r="G117" s="372">
        <v>0</v>
      </c>
      <c r="H117" s="372">
        <v>0</v>
      </c>
      <c r="I117" s="372">
        <v>0</v>
      </c>
      <c r="J117" s="372">
        <v>0</v>
      </c>
      <c r="K117" s="372">
        <v>0</v>
      </c>
      <c r="L117" s="372">
        <v>0</v>
      </c>
      <c r="M117" s="372">
        <v>0</v>
      </c>
      <c r="N117" s="372">
        <v>0</v>
      </c>
      <c r="O117" s="372">
        <v>0</v>
      </c>
      <c r="P117" s="372">
        <v>0</v>
      </c>
      <c r="Q117" s="372">
        <v>0</v>
      </c>
      <c r="R117" s="372">
        <v>0</v>
      </c>
      <c r="S117" s="372">
        <v>0</v>
      </c>
      <c r="T117" s="372">
        <v>0</v>
      </c>
      <c r="U117" s="413">
        <f t="shared" si="272"/>
        <v>0</v>
      </c>
      <c r="V117" s="374"/>
      <c r="W117" s="148"/>
      <c r="X117" s="160">
        <f t="shared" si="273"/>
        <v>0</v>
      </c>
      <c r="Y117" s="160">
        <f t="shared" si="274"/>
        <v>0</v>
      </c>
      <c r="Z117" s="160">
        <f t="shared" si="275"/>
        <v>0</v>
      </c>
      <c r="AA117" s="160">
        <f t="shared" si="276"/>
        <v>0</v>
      </c>
      <c r="AB117" s="160">
        <f t="shared" si="277"/>
        <v>0</v>
      </c>
      <c r="AC117" s="160">
        <f t="shared" si="278"/>
        <v>0</v>
      </c>
      <c r="AD117" s="160">
        <f t="shared" si="279"/>
        <v>0</v>
      </c>
      <c r="AE117" s="160">
        <f t="shared" si="280"/>
        <v>0</v>
      </c>
      <c r="AF117" s="160">
        <f t="shared" si="281"/>
        <v>0</v>
      </c>
      <c r="AG117" s="160">
        <f t="shared" si="282"/>
        <v>0</v>
      </c>
      <c r="AH117" s="160">
        <f t="shared" si="283"/>
        <v>0</v>
      </c>
      <c r="AI117" s="160">
        <f t="shared" si="284"/>
        <v>0</v>
      </c>
      <c r="AJ117" s="160">
        <f t="shared" si="285"/>
        <v>0</v>
      </c>
      <c r="AK117" s="160">
        <f t="shared" si="286"/>
        <v>0</v>
      </c>
      <c r="AL117" s="160">
        <f t="shared" si="287"/>
        <v>0</v>
      </c>
      <c r="AM117" s="160">
        <f t="shared" si="288"/>
        <v>0</v>
      </c>
    </row>
    <row r="118" spans="1:39" ht="15.6" x14ac:dyDescent="0.3">
      <c r="A118" s="375"/>
      <c r="B118" s="371"/>
      <c r="C118" s="372"/>
      <c r="D118" s="415">
        <f t="shared" si="289"/>
        <v>0</v>
      </c>
      <c r="E118" s="372">
        <v>0</v>
      </c>
      <c r="F118" s="372">
        <v>0</v>
      </c>
      <c r="G118" s="372">
        <v>0</v>
      </c>
      <c r="H118" s="372">
        <v>0</v>
      </c>
      <c r="I118" s="372">
        <v>0</v>
      </c>
      <c r="J118" s="372">
        <v>0</v>
      </c>
      <c r="K118" s="372">
        <v>0</v>
      </c>
      <c r="L118" s="372">
        <v>0</v>
      </c>
      <c r="M118" s="372">
        <v>0</v>
      </c>
      <c r="N118" s="372">
        <v>0</v>
      </c>
      <c r="O118" s="372">
        <v>0</v>
      </c>
      <c r="P118" s="372">
        <v>0</v>
      </c>
      <c r="Q118" s="372">
        <v>0</v>
      </c>
      <c r="R118" s="372">
        <v>0</v>
      </c>
      <c r="S118" s="372">
        <v>0</v>
      </c>
      <c r="T118" s="372">
        <v>0</v>
      </c>
      <c r="U118" s="413">
        <f t="shared" si="272"/>
        <v>0</v>
      </c>
      <c r="V118" s="374"/>
      <c r="W118" s="148"/>
      <c r="X118" s="160">
        <f t="shared" si="273"/>
        <v>0</v>
      </c>
      <c r="Y118" s="160">
        <f t="shared" si="274"/>
        <v>0</v>
      </c>
      <c r="Z118" s="160">
        <f t="shared" si="275"/>
        <v>0</v>
      </c>
      <c r="AA118" s="160">
        <f t="shared" si="276"/>
        <v>0</v>
      </c>
      <c r="AB118" s="160">
        <f t="shared" si="277"/>
        <v>0</v>
      </c>
      <c r="AC118" s="160">
        <f t="shared" si="278"/>
        <v>0</v>
      </c>
      <c r="AD118" s="160">
        <f t="shared" si="279"/>
        <v>0</v>
      </c>
      <c r="AE118" s="160">
        <f t="shared" si="280"/>
        <v>0</v>
      </c>
      <c r="AF118" s="160">
        <f t="shared" si="281"/>
        <v>0</v>
      </c>
      <c r="AG118" s="160">
        <f t="shared" si="282"/>
        <v>0</v>
      </c>
      <c r="AH118" s="160">
        <f t="shared" si="283"/>
        <v>0</v>
      </c>
      <c r="AI118" s="160">
        <f t="shared" si="284"/>
        <v>0</v>
      </c>
      <c r="AJ118" s="160">
        <f t="shared" si="285"/>
        <v>0</v>
      </c>
      <c r="AK118" s="160">
        <f t="shared" si="286"/>
        <v>0</v>
      </c>
      <c r="AL118" s="160">
        <f t="shared" si="287"/>
        <v>0</v>
      </c>
      <c r="AM118" s="160">
        <f t="shared" si="288"/>
        <v>0</v>
      </c>
    </row>
    <row r="119" spans="1:39" ht="3" customHeight="1" x14ac:dyDescent="0.3">
      <c r="A119" s="382"/>
      <c r="B119" s="383"/>
      <c r="C119" s="384"/>
      <c r="D119" s="416"/>
      <c r="E119" s="383"/>
      <c r="F119" s="383"/>
      <c r="G119" s="383"/>
      <c r="H119" s="383"/>
      <c r="I119" s="383"/>
      <c r="J119" s="383"/>
      <c r="K119" s="383"/>
      <c r="L119" s="383"/>
      <c r="M119" s="383"/>
      <c r="N119" s="383"/>
      <c r="O119" s="383"/>
      <c r="P119" s="383"/>
      <c r="Q119" s="383"/>
      <c r="R119" s="383"/>
      <c r="S119" s="383"/>
      <c r="T119" s="383"/>
      <c r="U119" s="383"/>
      <c r="V119" s="385"/>
      <c r="W119" s="148"/>
      <c r="X119" s="144"/>
      <c r="Y119" s="144"/>
      <c r="Z119" s="144"/>
      <c r="AA119" s="144"/>
      <c r="AB119" s="144"/>
      <c r="AC119" s="144"/>
      <c r="AD119" s="144"/>
      <c r="AE119" s="144"/>
      <c r="AF119" s="144"/>
      <c r="AG119" s="144"/>
      <c r="AH119" s="144"/>
      <c r="AI119" s="144"/>
      <c r="AJ119" s="144"/>
      <c r="AK119" s="144"/>
      <c r="AL119" s="144"/>
      <c r="AM119" s="144"/>
    </row>
    <row r="120" spans="1:39" ht="15.6" x14ac:dyDescent="0.3">
      <c r="A120" s="386" t="s">
        <v>129</v>
      </c>
      <c r="B120" s="387"/>
      <c r="C120" s="388"/>
      <c r="D120" s="417">
        <f>SUM(D104:D118)</f>
        <v>1</v>
      </c>
      <c r="E120" s="389">
        <f t="shared" ref="E120" si="290">SUM(X104:X118)</f>
        <v>0</v>
      </c>
      <c r="F120" s="389">
        <f t="shared" ref="F120" si="291">SUM(Y104:Y118)</f>
        <v>0</v>
      </c>
      <c r="G120" s="389">
        <f t="shared" ref="G120" si="292">SUM(Z104:Z118)</f>
        <v>0</v>
      </c>
      <c r="H120" s="389">
        <f t="shared" ref="H120" si="293">SUM(AA104:AA118)</f>
        <v>0</v>
      </c>
      <c r="I120" s="389">
        <f t="shared" ref="I120" si="294">SUM(AB104:AB118)</f>
        <v>0</v>
      </c>
      <c r="J120" s="389">
        <f t="shared" ref="J120" si="295">SUM(AC104:AC118)</f>
        <v>0</v>
      </c>
      <c r="K120" s="389">
        <f t="shared" ref="K120" si="296">SUM(AD104:AD118)</f>
        <v>0</v>
      </c>
      <c r="L120" s="389">
        <f t="shared" ref="L120" si="297">SUM(AE104:AE118)</f>
        <v>0</v>
      </c>
      <c r="M120" s="389">
        <f t="shared" ref="M120" si="298">SUM(AF104:AF118)</f>
        <v>0</v>
      </c>
      <c r="N120" s="389">
        <f t="shared" ref="N120" si="299">SUM(AG104:AG118)</f>
        <v>0</v>
      </c>
      <c r="O120" s="389">
        <f t="shared" ref="O120" si="300">SUM(AH104:AH118)</f>
        <v>0</v>
      </c>
      <c r="P120" s="389">
        <f t="shared" ref="P120" si="301">SUM(AI104:AI118)</f>
        <v>0</v>
      </c>
      <c r="Q120" s="389">
        <f t="shared" ref="Q120" si="302">SUM(AJ104:AJ118)</f>
        <v>0</v>
      </c>
      <c r="R120" s="389">
        <f t="shared" ref="R120" si="303">SUM(AK104:AK118)</f>
        <v>0</v>
      </c>
      <c r="S120" s="389">
        <f t="shared" ref="S120" si="304">SUM(AL104:AL118)</f>
        <v>0</v>
      </c>
      <c r="T120" s="389">
        <f t="shared" ref="T120" si="305">SUM(AM104:AM118)</f>
        <v>0</v>
      </c>
      <c r="U120" s="401"/>
      <c r="V120" s="396"/>
      <c r="W120" s="154"/>
      <c r="X120" s="162"/>
      <c r="Y120" s="162"/>
      <c r="Z120" s="162"/>
      <c r="AA120" s="162"/>
      <c r="AB120" s="162"/>
      <c r="AC120" s="162"/>
      <c r="AD120" s="162"/>
      <c r="AE120" s="162"/>
      <c r="AF120" s="162"/>
      <c r="AG120" s="162"/>
      <c r="AH120" s="162"/>
      <c r="AI120" s="162"/>
      <c r="AJ120" s="162"/>
      <c r="AK120" s="162"/>
      <c r="AL120" s="162"/>
      <c r="AM120" s="162"/>
    </row>
    <row r="121" spans="1:39" ht="15.6" x14ac:dyDescent="0.3">
      <c r="A121" s="402"/>
      <c r="B121" s="394"/>
      <c r="C121" s="395"/>
      <c r="D121" s="418"/>
      <c r="E121" s="391">
        <f>E120/$D120</f>
        <v>0</v>
      </c>
      <c r="F121" s="391">
        <f t="shared" ref="F121:I121" si="306">F120/$D120</f>
        <v>0</v>
      </c>
      <c r="G121" s="391">
        <f t="shared" si="306"/>
        <v>0</v>
      </c>
      <c r="H121" s="391">
        <f t="shared" si="306"/>
        <v>0</v>
      </c>
      <c r="I121" s="391">
        <f t="shared" si="306"/>
        <v>0</v>
      </c>
      <c r="J121" s="391">
        <f t="shared" ref="J121" si="307">J120/$D120</f>
        <v>0</v>
      </c>
      <c r="K121" s="391">
        <f t="shared" ref="K121:T121" si="308">K120/$D120</f>
        <v>0</v>
      </c>
      <c r="L121" s="391">
        <f t="shared" si="308"/>
        <v>0</v>
      </c>
      <c r="M121" s="391">
        <f t="shared" si="308"/>
        <v>0</v>
      </c>
      <c r="N121" s="391">
        <f t="shared" si="308"/>
        <v>0</v>
      </c>
      <c r="O121" s="391">
        <f t="shared" si="308"/>
        <v>0</v>
      </c>
      <c r="P121" s="391">
        <f t="shared" si="308"/>
        <v>0</v>
      </c>
      <c r="Q121" s="391">
        <f t="shared" si="308"/>
        <v>0</v>
      </c>
      <c r="R121" s="391">
        <f t="shared" si="308"/>
        <v>0</v>
      </c>
      <c r="S121" s="391">
        <f t="shared" si="308"/>
        <v>0</v>
      </c>
      <c r="T121" s="391">
        <f t="shared" si="308"/>
        <v>0</v>
      </c>
      <c r="U121" s="391"/>
      <c r="V121" s="396"/>
      <c r="W121" s="154"/>
      <c r="X121" s="159"/>
      <c r="Y121" s="159"/>
      <c r="Z121" s="159"/>
      <c r="AA121" s="159"/>
      <c r="AB121" s="159"/>
      <c r="AC121" s="159"/>
      <c r="AD121" s="159"/>
      <c r="AE121" s="159"/>
      <c r="AF121" s="159"/>
      <c r="AG121" s="159"/>
      <c r="AH121" s="159"/>
      <c r="AI121" s="159"/>
      <c r="AJ121" s="159"/>
      <c r="AK121" s="159"/>
      <c r="AL121" s="159"/>
      <c r="AM121" s="159"/>
    </row>
    <row r="122" spans="1:39" ht="15.6" x14ac:dyDescent="0.3">
      <c r="A122" s="402"/>
      <c r="B122" s="394"/>
      <c r="C122" s="395"/>
      <c r="D122" s="418"/>
      <c r="E122" s="391"/>
      <c r="F122" s="391"/>
      <c r="G122" s="391"/>
      <c r="H122" s="391"/>
      <c r="I122" s="391"/>
      <c r="J122" s="391"/>
      <c r="K122" s="391"/>
      <c r="L122" s="391"/>
      <c r="M122" s="391"/>
      <c r="N122" s="391"/>
      <c r="O122" s="391"/>
      <c r="P122" s="391"/>
      <c r="Q122" s="391"/>
      <c r="R122" s="391"/>
      <c r="S122" s="391"/>
      <c r="T122" s="391"/>
      <c r="U122" s="391"/>
      <c r="V122" s="396"/>
      <c r="W122" s="154"/>
      <c r="X122" s="159"/>
      <c r="Y122" s="159"/>
      <c r="Z122" s="159"/>
      <c r="AA122" s="159"/>
      <c r="AB122" s="159"/>
      <c r="AC122" s="159"/>
      <c r="AD122" s="159"/>
      <c r="AE122" s="159"/>
      <c r="AF122" s="159"/>
      <c r="AG122" s="159"/>
      <c r="AH122" s="159"/>
      <c r="AI122" s="159"/>
      <c r="AJ122" s="159"/>
      <c r="AK122" s="159"/>
      <c r="AL122" s="159"/>
      <c r="AM122" s="159"/>
    </row>
    <row r="123" spans="1:39" ht="28.8" x14ac:dyDescent="0.3">
      <c r="A123" s="369">
        <v>7</v>
      </c>
      <c r="B123" s="377" t="s">
        <v>37</v>
      </c>
      <c r="C123" s="381" t="s">
        <v>254</v>
      </c>
      <c r="D123" s="414" t="s">
        <v>255</v>
      </c>
      <c r="E123" s="379" t="str">
        <f>E$3</f>
        <v>staff type 1</v>
      </c>
      <c r="F123" s="379" t="str">
        <f t="shared" ref="F123:T123" si="309">F$3</f>
        <v>staff type 2</v>
      </c>
      <c r="G123" s="379" t="str">
        <f t="shared" si="309"/>
        <v>staff type 3</v>
      </c>
      <c r="H123" s="379" t="str">
        <f t="shared" si="309"/>
        <v>staff type 4</v>
      </c>
      <c r="I123" s="379" t="str">
        <f t="shared" si="309"/>
        <v>staff type 5</v>
      </c>
      <c r="J123" s="379" t="str">
        <f t="shared" si="309"/>
        <v>staff type 6</v>
      </c>
      <c r="K123" s="379" t="str">
        <f t="shared" si="309"/>
        <v>staff type 7</v>
      </c>
      <c r="L123" s="379" t="str">
        <f t="shared" si="309"/>
        <v>staff type 8</v>
      </c>
      <c r="M123" s="379" t="str">
        <f t="shared" si="309"/>
        <v>staff type 9</v>
      </c>
      <c r="N123" s="379" t="str">
        <f t="shared" si="309"/>
        <v>staff type 10</v>
      </c>
      <c r="O123" s="379" t="str">
        <f t="shared" si="309"/>
        <v>staff type 11</v>
      </c>
      <c r="P123" s="379" t="str">
        <f t="shared" si="309"/>
        <v>staff type 12</v>
      </c>
      <c r="Q123" s="379" t="str">
        <f t="shared" si="309"/>
        <v>staff type 13</v>
      </c>
      <c r="R123" s="379" t="str">
        <f t="shared" si="309"/>
        <v>staff type 14</v>
      </c>
      <c r="S123" s="379" t="str">
        <f t="shared" si="309"/>
        <v>staff type 15</v>
      </c>
      <c r="T123" s="379" t="str">
        <f t="shared" si="309"/>
        <v>staff type 16</v>
      </c>
      <c r="U123" s="379" t="s">
        <v>132</v>
      </c>
      <c r="V123" s="380" t="s">
        <v>131</v>
      </c>
      <c r="W123" s="148"/>
      <c r="X123" s="156"/>
      <c r="Y123" s="156"/>
      <c r="Z123" s="156"/>
      <c r="AA123" s="156"/>
      <c r="AB123" s="156"/>
      <c r="AC123" s="156"/>
      <c r="AD123" s="156"/>
      <c r="AE123" s="156"/>
      <c r="AF123" s="156"/>
      <c r="AG123" s="156"/>
      <c r="AH123" s="156"/>
      <c r="AI123" s="156"/>
      <c r="AJ123" s="156"/>
      <c r="AK123" s="156"/>
      <c r="AL123" s="156"/>
      <c r="AM123" s="156"/>
    </row>
    <row r="124" spans="1:39" ht="15.6" x14ac:dyDescent="0.3">
      <c r="A124" s="370"/>
      <c r="B124" s="371">
        <v>1</v>
      </c>
      <c r="C124" s="372">
        <v>1</v>
      </c>
      <c r="D124" s="415">
        <f>IF(C124="",B124,B124*C124)</f>
        <v>1</v>
      </c>
      <c r="E124" s="372">
        <v>0</v>
      </c>
      <c r="F124" s="372">
        <v>0</v>
      </c>
      <c r="G124" s="372">
        <v>0</v>
      </c>
      <c r="H124" s="372">
        <v>0</v>
      </c>
      <c r="I124" s="372">
        <v>0</v>
      </c>
      <c r="J124" s="372">
        <v>0</v>
      </c>
      <c r="K124" s="372">
        <v>0</v>
      </c>
      <c r="L124" s="372">
        <v>0</v>
      </c>
      <c r="M124" s="372">
        <v>0</v>
      </c>
      <c r="N124" s="372">
        <v>0</v>
      </c>
      <c r="O124" s="372">
        <v>0</v>
      </c>
      <c r="P124" s="372">
        <v>0</v>
      </c>
      <c r="Q124" s="372">
        <v>0</v>
      </c>
      <c r="R124" s="372">
        <v>0</v>
      </c>
      <c r="S124" s="372">
        <v>0</v>
      </c>
      <c r="T124" s="372">
        <v>0</v>
      </c>
      <c r="U124" s="413">
        <f t="shared" ref="U124:U138" si="310">SUM(E124:T124)</f>
        <v>0</v>
      </c>
      <c r="V124" s="374"/>
      <c r="W124" s="148"/>
      <c r="X124" s="152">
        <f t="shared" ref="X124:X138" si="311">$D124*E124</f>
        <v>0</v>
      </c>
      <c r="Y124" s="152">
        <f t="shared" ref="Y124:Y138" si="312">$D124*F124</f>
        <v>0</v>
      </c>
      <c r="Z124" s="152">
        <f t="shared" ref="Z124:Z138" si="313">$D124*G124</f>
        <v>0</v>
      </c>
      <c r="AA124" s="152">
        <f t="shared" ref="AA124:AA138" si="314">$D124*H124</f>
        <v>0</v>
      </c>
      <c r="AB124" s="152">
        <f t="shared" ref="AB124:AB138" si="315">$D124*I124</f>
        <v>0</v>
      </c>
      <c r="AC124" s="152">
        <f t="shared" ref="AC124:AC138" si="316">$D124*J124</f>
        <v>0</v>
      </c>
      <c r="AD124" s="152">
        <f t="shared" ref="AD124:AD138" si="317">$D124*K124</f>
        <v>0</v>
      </c>
      <c r="AE124" s="152">
        <f t="shared" ref="AE124:AE138" si="318">$D124*L124</f>
        <v>0</v>
      </c>
      <c r="AF124" s="152">
        <f t="shared" ref="AF124:AF138" si="319">$D124*M124</f>
        <v>0</v>
      </c>
      <c r="AG124" s="152">
        <f t="shared" ref="AG124:AG138" si="320">$D124*N124</f>
        <v>0</v>
      </c>
      <c r="AH124" s="152">
        <f t="shared" ref="AH124:AH138" si="321">$D124*O124</f>
        <v>0</v>
      </c>
      <c r="AI124" s="152">
        <f t="shared" ref="AI124:AI138" si="322">$D124*P124</f>
        <v>0</v>
      </c>
      <c r="AJ124" s="152">
        <f t="shared" ref="AJ124:AJ138" si="323">$D124*Q124</f>
        <v>0</v>
      </c>
      <c r="AK124" s="152">
        <f t="shared" ref="AK124:AK138" si="324">$D124*R124</f>
        <v>0</v>
      </c>
      <c r="AL124" s="152">
        <f t="shared" ref="AL124:AL138" si="325">$D124*S124</f>
        <v>0</v>
      </c>
      <c r="AM124" s="152">
        <f t="shared" ref="AM124:AM138" si="326">$D124*T124</f>
        <v>0</v>
      </c>
    </row>
    <row r="125" spans="1:39" ht="15.6" x14ac:dyDescent="0.3">
      <c r="A125" s="370"/>
      <c r="B125" s="371"/>
      <c r="C125" s="372"/>
      <c r="D125" s="415">
        <f t="shared" ref="D125:D138" si="327">IF(C125="",B125,B125*C125)</f>
        <v>0</v>
      </c>
      <c r="E125" s="372">
        <v>0</v>
      </c>
      <c r="F125" s="372">
        <v>0</v>
      </c>
      <c r="G125" s="372">
        <v>0</v>
      </c>
      <c r="H125" s="372">
        <v>0</v>
      </c>
      <c r="I125" s="372">
        <v>0</v>
      </c>
      <c r="J125" s="372">
        <v>0</v>
      </c>
      <c r="K125" s="372">
        <v>0</v>
      </c>
      <c r="L125" s="372">
        <v>0</v>
      </c>
      <c r="M125" s="372">
        <v>0</v>
      </c>
      <c r="N125" s="372">
        <v>0</v>
      </c>
      <c r="O125" s="372">
        <v>0</v>
      </c>
      <c r="P125" s="372">
        <v>0</v>
      </c>
      <c r="Q125" s="372">
        <v>0</v>
      </c>
      <c r="R125" s="372">
        <v>0</v>
      </c>
      <c r="S125" s="372">
        <v>0</v>
      </c>
      <c r="T125" s="372">
        <v>0</v>
      </c>
      <c r="U125" s="413">
        <f t="shared" si="310"/>
        <v>0</v>
      </c>
      <c r="V125" s="374"/>
      <c r="W125" s="148"/>
      <c r="X125" s="152">
        <f t="shared" si="311"/>
        <v>0</v>
      </c>
      <c r="Y125" s="152">
        <f t="shared" si="312"/>
        <v>0</v>
      </c>
      <c r="Z125" s="152">
        <f t="shared" si="313"/>
        <v>0</v>
      </c>
      <c r="AA125" s="152">
        <f t="shared" si="314"/>
        <v>0</v>
      </c>
      <c r="AB125" s="152">
        <f t="shared" si="315"/>
        <v>0</v>
      </c>
      <c r="AC125" s="152">
        <f t="shared" si="316"/>
        <v>0</v>
      </c>
      <c r="AD125" s="152">
        <f t="shared" si="317"/>
        <v>0</v>
      </c>
      <c r="AE125" s="152">
        <f t="shared" si="318"/>
        <v>0</v>
      </c>
      <c r="AF125" s="152">
        <f t="shared" si="319"/>
        <v>0</v>
      </c>
      <c r="AG125" s="152">
        <f t="shared" si="320"/>
        <v>0</v>
      </c>
      <c r="AH125" s="152">
        <f t="shared" si="321"/>
        <v>0</v>
      </c>
      <c r="AI125" s="152">
        <f t="shared" si="322"/>
        <v>0</v>
      </c>
      <c r="AJ125" s="152">
        <f t="shared" si="323"/>
        <v>0</v>
      </c>
      <c r="AK125" s="152">
        <f t="shared" si="324"/>
        <v>0</v>
      </c>
      <c r="AL125" s="152">
        <f t="shared" si="325"/>
        <v>0</v>
      </c>
      <c r="AM125" s="152">
        <f t="shared" si="326"/>
        <v>0</v>
      </c>
    </row>
    <row r="126" spans="1:39" ht="15.6" x14ac:dyDescent="0.3">
      <c r="A126" s="370"/>
      <c r="B126" s="371"/>
      <c r="C126" s="372"/>
      <c r="D126" s="415">
        <f t="shared" si="327"/>
        <v>0</v>
      </c>
      <c r="E126" s="372">
        <v>0</v>
      </c>
      <c r="F126" s="372">
        <v>0</v>
      </c>
      <c r="G126" s="372">
        <v>0</v>
      </c>
      <c r="H126" s="372">
        <v>0</v>
      </c>
      <c r="I126" s="372">
        <v>0</v>
      </c>
      <c r="J126" s="372">
        <v>0</v>
      </c>
      <c r="K126" s="372">
        <v>0</v>
      </c>
      <c r="L126" s="372">
        <v>0</v>
      </c>
      <c r="M126" s="372">
        <v>0</v>
      </c>
      <c r="N126" s="372">
        <v>0</v>
      </c>
      <c r="O126" s="372">
        <v>0</v>
      </c>
      <c r="P126" s="372">
        <v>0</v>
      </c>
      <c r="Q126" s="372">
        <v>0</v>
      </c>
      <c r="R126" s="372">
        <v>0</v>
      </c>
      <c r="S126" s="372">
        <v>0</v>
      </c>
      <c r="T126" s="372">
        <v>0</v>
      </c>
      <c r="U126" s="413">
        <f t="shared" si="310"/>
        <v>0</v>
      </c>
      <c r="V126" s="374"/>
      <c r="W126" s="148"/>
      <c r="X126" s="152">
        <f t="shared" si="311"/>
        <v>0</v>
      </c>
      <c r="Y126" s="152">
        <f t="shared" si="312"/>
        <v>0</v>
      </c>
      <c r="Z126" s="152">
        <f t="shared" si="313"/>
        <v>0</v>
      </c>
      <c r="AA126" s="152">
        <f t="shared" si="314"/>
        <v>0</v>
      </c>
      <c r="AB126" s="152">
        <f t="shared" si="315"/>
        <v>0</v>
      </c>
      <c r="AC126" s="152">
        <f t="shared" si="316"/>
        <v>0</v>
      </c>
      <c r="AD126" s="152">
        <f t="shared" si="317"/>
        <v>0</v>
      </c>
      <c r="AE126" s="152">
        <f t="shared" si="318"/>
        <v>0</v>
      </c>
      <c r="AF126" s="152">
        <f t="shared" si="319"/>
        <v>0</v>
      </c>
      <c r="AG126" s="152">
        <f t="shared" si="320"/>
        <v>0</v>
      </c>
      <c r="AH126" s="152">
        <f t="shared" si="321"/>
        <v>0</v>
      </c>
      <c r="AI126" s="152">
        <f t="shared" si="322"/>
        <v>0</v>
      </c>
      <c r="AJ126" s="152">
        <f t="shared" si="323"/>
        <v>0</v>
      </c>
      <c r="AK126" s="152">
        <f t="shared" si="324"/>
        <v>0</v>
      </c>
      <c r="AL126" s="152">
        <f t="shared" si="325"/>
        <v>0</v>
      </c>
      <c r="AM126" s="152">
        <f t="shared" si="326"/>
        <v>0</v>
      </c>
    </row>
    <row r="127" spans="1:39" ht="15.6" x14ac:dyDescent="0.3">
      <c r="A127" s="370"/>
      <c r="B127" s="371"/>
      <c r="C127" s="372"/>
      <c r="D127" s="415">
        <f t="shared" si="327"/>
        <v>0</v>
      </c>
      <c r="E127" s="372">
        <v>0</v>
      </c>
      <c r="F127" s="372">
        <v>0</v>
      </c>
      <c r="G127" s="372">
        <v>0</v>
      </c>
      <c r="H127" s="372">
        <v>0</v>
      </c>
      <c r="I127" s="372">
        <v>0</v>
      </c>
      <c r="J127" s="372">
        <v>0</v>
      </c>
      <c r="K127" s="372">
        <v>0</v>
      </c>
      <c r="L127" s="372">
        <v>0</v>
      </c>
      <c r="M127" s="372">
        <v>0</v>
      </c>
      <c r="N127" s="372">
        <v>0</v>
      </c>
      <c r="O127" s="372">
        <v>0</v>
      </c>
      <c r="P127" s="372">
        <v>0</v>
      </c>
      <c r="Q127" s="372">
        <v>0</v>
      </c>
      <c r="R127" s="372">
        <v>0</v>
      </c>
      <c r="S127" s="372">
        <v>0</v>
      </c>
      <c r="T127" s="372">
        <v>0</v>
      </c>
      <c r="U127" s="413">
        <f t="shared" si="310"/>
        <v>0</v>
      </c>
      <c r="V127" s="374"/>
      <c r="W127" s="148"/>
      <c r="X127" s="152">
        <f t="shared" si="311"/>
        <v>0</v>
      </c>
      <c r="Y127" s="152">
        <f t="shared" si="312"/>
        <v>0</v>
      </c>
      <c r="Z127" s="152">
        <f t="shared" si="313"/>
        <v>0</v>
      </c>
      <c r="AA127" s="152">
        <f t="shared" si="314"/>
        <v>0</v>
      </c>
      <c r="AB127" s="152">
        <f t="shared" si="315"/>
        <v>0</v>
      </c>
      <c r="AC127" s="152">
        <f t="shared" si="316"/>
        <v>0</v>
      </c>
      <c r="AD127" s="152">
        <f t="shared" si="317"/>
        <v>0</v>
      </c>
      <c r="AE127" s="152">
        <f t="shared" si="318"/>
        <v>0</v>
      </c>
      <c r="AF127" s="152">
        <f t="shared" si="319"/>
        <v>0</v>
      </c>
      <c r="AG127" s="152">
        <f t="shared" si="320"/>
        <v>0</v>
      </c>
      <c r="AH127" s="152">
        <f t="shared" si="321"/>
        <v>0</v>
      </c>
      <c r="AI127" s="152">
        <f t="shared" si="322"/>
        <v>0</v>
      </c>
      <c r="AJ127" s="152">
        <f t="shared" si="323"/>
        <v>0</v>
      </c>
      <c r="AK127" s="152">
        <f t="shared" si="324"/>
        <v>0</v>
      </c>
      <c r="AL127" s="152">
        <f t="shared" si="325"/>
        <v>0</v>
      </c>
      <c r="AM127" s="152">
        <f t="shared" si="326"/>
        <v>0</v>
      </c>
    </row>
    <row r="128" spans="1:39" ht="15.6" x14ac:dyDescent="0.3">
      <c r="A128" s="370"/>
      <c r="B128" s="371"/>
      <c r="C128" s="372"/>
      <c r="D128" s="415">
        <f t="shared" si="327"/>
        <v>0</v>
      </c>
      <c r="E128" s="372">
        <v>0</v>
      </c>
      <c r="F128" s="372">
        <v>0</v>
      </c>
      <c r="G128" s="372">
        <v>0</v>
      </c>
      <c r="H128" s="372">
        <v>0</v>
      </c>
      <c r="I128" s="372">
        <v>0</v>
      </c>
      <c r="J128" s="372">
        <v>0</v>
      </c>
      <c r="K128" s="372">
        <v>0</v>
      </c>
      <c r="L128" s="372">
        <v>0</v>
      </c>
      <c r="M128" s="372">
        <v>0</v>
      </c>
      <c r="N128" s="372">
        <v>0</v>
      </c>
      <c r="O128" s="372">
        <v>0</v>
      </c>
      <c r="P128" s="372">
        <v>0</v>
      </c>
      <c r="Q128" s="372">
        <v>0</v>
      </c>
      <c r="R128" s="372">
        <v>0</v>
      </c>
      <c r="S128" s="372">
        <v>0</v>
      </c>
      <c r="T128" s="372">
        <v>0</v>
      </c>
      <c r="U128" s="413">
        <f t="shared" si="310"/>
        <v>0</v>
      </c>
      <c r="V128" s="374"/>
      <c r="W128" s="148"/>
      <c r="X128" s="152">
        <f t="shared" si="311"/>
        <v>0</v>
      </c>
      <c r="Y128" s="152">
        <f t="shared" si="312"/>
        <v>0</v>
      </c>
      <c r="Z128" s="152">
        <f t="shared" si="313"/>
        <v>0</v>
      </c>
      <c r="AA128" s="152">
        <f t="shared" si="314"/>
        <v>0</v>
      </c>
      <c r="AB128" s="152">
        <f t="shared" si="315"/>
        <v>0</v>
      </c>
      <c r="AC128" s="152">
        <f t="shared" si="316"/>
        <v>0</v>
      </c>
      <c r="AD128" s="152">
        <f t="shared" si="317"/>
        <v>0</v>
      </c>
      <c r="AE128" s="152">
        <f t="shared" si="318"/>
        <v>0</v>
      </c>
      <c r="AF128" s="152">
        <f t="shared" si="319"/>
        <v>0</v>
      </c>
      <c r="AG128" s="152">
        <f t="shared" si="320"/>
        <v>0</v>
      </c>
      <c r="AH128" s="152">
        <f t="shared" si="321"/>
        <v>0</v>
      </c>
      <c r="AI128" s="152">
        <f t="shared" si="322"/>
        <v>0</v>
      </c>
      <c r="AJ128" s="152">
        <f t="shared" si="323"/>
        <v>0</v>
      </c>
      <c r="AK128" s="152">
        <f t="shared" si="324"/>
        <v>0</v>
      </c>
      <c r="AL128" s="152">
        <f t="shared" si="325"/>
        <v>0</v>
      </c>
      <c r="AM128" s="152">
        <f t="shared" si="326"/>
        <v>0</v>
      </c>
    </row>
    <row r="129" spans="1:39" ht="15.6" x14ac:dyDescent="0.3">
      <c r="A129" s="370"/>
      <c r="B129" s="371"/>
      <c r="C129" s="372"/>
      <c r="D129" s="415">
        <f t="shared" si="327"/>
        <v>0</v>
      </c>
      <c r="E129" s="372">
        <v>0</v>
      </c>
      <c r="F129" s="372">
        <v>0</v>
      </c>
      <c r="G129" s="372">
        <v>0</v>
      </c>
      <c r="H129" s="372">
        <v>0</v>
      </c>
      <c r="I129" s="372">
        <v>0</v>
      </c>
      <c r="J129" s="372">
        <v>0</v>
      </c>
      <c r="K129" s="372">
        <v>0</v>
      </c>
      <c r="L129" s="372">
        <v>0</v>
      </c>
      <c r="M129" s="372">
        <v>0</v>
      </c>
      <c r="N129" s="372">
        <v>0</v>
      </c>
      <c r="O129" s="372">
        <v>0</v>
      </c>
      <c r="P129" s="372">
        <v>0</v>
      </c>
      <c r="Q129" s="372">
        <v>0</v>
      </c>
      <c r="R129" s="372">
        <v>0</v>
      </c>
      <c r="S129" s="372">
        <v>0</v>
      </c>
      <c r="T129" s="372">
        <v>0</v>
      </c>
      <c r="U129" s="413">
        <f t="shared" si="310"/>
        <v>0</v>
      </c>
      <c r="V129" s="374"/>
      <c r="W129" s="148"/>
      <c r="X129" s="152">
        <f t="shared" si="311"/>
        <v>0</v>
      </c>
      <c r="Y129" s="152">
        <f t="shared" si="312"/>
        <v>0</v>
      </c>
      <c r="Z129" s="152">
        <f t="shared" si="313"/>
        <v>0</v>
      </c>
      <c r="AA129" s="152">
        <f t="shared" si="314"/>
        <v>0</v>
      </c>
      <c r="AB129" s="152">
        <f t="shared" si="315"/>
        <v>0</v>
      </c>
      <c r="AC129" s="152">
        <f t="shared" si="316"/>
        <v>0</v>
      </c>
      <c r="AD129" s="152">
        <f t="shared" si="317"/>
        <v>0</v>
      </c>
      <c r="AE129" s="152">
        <f t="shared" si="318"/>
        <v>0</v>
      </c>
      <c r="AF129" s="152">
        <f t="shared" si="319"/>
        <v>0</v>
      </c>
      <c r="AG129" s="152">
        <f t="shared" si="320"/>
        <v>0</v>
      </c>
      <c r="AH129" s="152">
        <f t="shared" si="321"/>
        <v>0</v>
      </c>
      <c r="AI129" s="152">
        <f t="shared" si="322"/>
        <v>0</v>
      </c>
      <c r="AJ129" s="152">
        <f t="shared" si="323"/>
        <v>0</v>
      </c>
      <c r="AK129" s="152">
        <f t="shared" si="324"/>
        <v>0</v>
      </c>
      <c r="AL129" s="152">
        <f t="shared" si="325"/>
        <v>0</v>
      </c>
      <c r="AM129" s="152">
        <f t="shared" si="326"/>
        <v>0</v>
      </c>
    </row>
    <row r="130" spans="1:39" ht="15.6" x14ac:dyDescent="0.3">
      <c r="A130" s="370"/>
      <c r="B130" s="371"/>
      <c r="C130" s="372"/>
      <c r="D130" s="415">
        <f t="shared" si="327"/>
        <v>0</v>
      </c>
      <c r="E130" s="372">
        <v>0</v>
      </c>
      <c r="F130" s="372">
        <v>0</v>
      </c>
      <c r="G130" s="372">
        <v>0</v>
      </c>
      <c r="H130" s="372">
        <v>0</v>
      </c>
      <c r="I130" s="372">
        <v>0</v>
      </c>
      <c r="J130" s="372">
        <v>0</v>
      </c>
      <c r="K130" s="372">
        <v>0</v>
      </c>
      <c r="L130" s="372">
        <v>0</v>
      </c>
      <c r="M130" s="372">
        <v>0</v>
      </c>
      <c r="N130" s="372">
        <v>0</v>
      </c>
      <c r="O130" s="372">
        <v>0</v>
      </c>
      <c r="P130" s="372">
        <v>0</v>
      </c>
      <c r="Q130" s="372">
        <v>0</v>
      </c>
      <c r="R130" s="372">
        <v>0</v>
      </c>
      <c r="S130" s="372">
        <v>0</v>
      </c>
      <c r="T130" s="372">
        <v>0</v>
      </c>
      <c r="U130" s="413">
        <f t="shared" si="310"/>
        <v>0</v>
      </c>
      <c r="V130" s="374"/>
      <c r="W130" s="148"/>
      <c r="X130" s="152">
        <f t="shared" si="311"/>
        <v>0</v>
      </c>
      <c r="Y130" s="152">
        <f t="shared" si="312"/>
        <v>0</v>
      </c>
      <c r="Z130" s="152">
        <f t="shared" si="313"/>
        <v>0</v>
      </c>
      <c r="AA130" s="152">
        <f t="shared" si="314"/>
        <v>0</v>
      </c>
      <c r="AB130" s="152">
        <f t="shared" si="315"/>
        <v>0</v>
      </c>
      <c r="AC130" s="152">
        <f t="shared" si="316"/>
        <v>0</v>
      </c>
      <c r="AD130" s="152">
        <f t="shared" si="317"/>
        <v>0</v>
      </c>
      <c r="AE130" s="152">
        <f t="shared" si="318"/>
        <v>0</v>
      </c>
      <c r="AF130" s="152">
        <f t="shared" si="319"/>
        <v>0</v>
      </c>
      <c r="AG130" s="152">
        <f t="shared" si="320"/>
        <v>0</v>
      </c>
      <c r="AH130" s="152">
        <f t="shared" si="321"/>
        <v>0</v>
      </c>
      <c r="AI130" s="152">
        <f t="shared" si="322"/>
        <v>0</v>
      </c>
      <c r="AJ130" s="152">
        <f t="shared" si="323"/>
        <v>0</v>
      </c>
      <c r="AK130" s="152">
        <f t="shared" si="324"/>
        <v>0</v>
      </c>
      <c r="AL130" s="152">
        <f t="shared" si="325"/>
        <v>0</v>
      </c>
      <c r="AM130" s="152">
        <f t="shared" si="326"/>
        <v>0</v>
      </c>
    </row>
    <row r="131" spans="1:39" ht="15.6" x14ac:dyDescent="0.3">
      <c r="A131" s="370"/>
      <c r="B131" s="371"/>
      <c r="C131" s="372"/>
      <c r="D131" s="415">
        <f t="shared" si="327"/>
        <v>0</v>
      </c>
      <c r="E131" s="372">
        <v>0</v>
      </c>
      <c r="F131" s="372">
        <v>0</v>
      </c>
      <c r="G131" s="372">
        <v>0</v>
      </c>
      <c r="H131" s="372">
        <v>0</v>
      </c>
      <c r="I131" s="372">
        <v>0</v>
      </c>
      <c r="J131" s="372">
        <v>0</v>
      </c>
      <c r="K131" s="372">
        <v>0</v>
      </c>
      <c r="L131" s="372">
        <v>0</v>
      </c>
      <c r="M131" s="372">
        <v>0</v>
      </c>
      <c r="N131" s="372">
        <v>0</v>
      </c>
      <c r="O131" s="372">
        <v>0</v>
      </c>
      <c r="P131" s="372">
        <v>0</v>
      </c>
      <c r="Q131" s="372">
        <v>0</v>
      </c>
      <c r="R131" s="372">
        <v>0</v>
      </c>
      <c r="S131" s="372">
        <v>0</v>
      </c>
      <c r="T131" s="372">
        <v>0</v>
      </c>
      <c r="U131" s="413">
        <f t="shared" si="310"/>
        <v>0</v>
      </c>
      <c r="V131" s="374"/>
      <c r="W131" s="148"/>
      <c r="X131" s="152">
        <f t="shared" si="311"/>
        <v>0</v>
      </c>
      <c r="Y131" s="152">
        <f t="shared" si="312"/>
        <v>0</v>
      </c>
      <c r="Z131" s="152">
        <f t="shared" si="313"/>
        <v>0</v>
      </c>
      <c r="AA131" s="152">
        <f t="shared" si="314"/>
        <v>0</v>
      </c>
      <c r="AB131" s="152">
        <f t="shared" si="315"/>
        <v>0</v>
      </c>
      <c r="AC131" s="152">
        <f t="shared" si="316"/>
        <v>0</v>
      </c>
      <c r="AD131" s="152">
        <f t="shared" si="317"/>
        <v>0</v>
      </c>
      <c r="AE131" s="152">
        <f t="shared" si="318"/>
        <v>0</v>
      </c>
      <c r="AF131" s="152">
        <f t="shared" si="319"/>
        <v>0</v>
      </c>
      <c r="AG131" s="152">
        <f t="shared" si="320"/>
        <v>0</v>
      </c>
      <c r="AH131" s="152">
        <f t="shared" si="321"/>
        <v>0</v>
      </c>
      <c r="AI131" s="152">
        <f t="shared" si="322"/>
        <v>0</v>
      </c>
      <c r="AJ131" s="152">
        <f t="shared" si="323"/>
        <v>0</v>
      </c>
      <c r="AK131" s="152">
        <f t="shared" si="324"/>
        <v>0</v>
      </c>
      <c r="AL131" s="152">
        <f t="shared" si="325"/>
        <v>0</v>
      </c>
      <c r="AM131" s="152">
        <f t="shared" si="326"/>
        <v>0</v>
      </c>
    </row>
    <row r="132" spans="1:39" ht="15.6" x14ac:dyDescent="0.3">
      <c r="A132" s="370"/>
      <c r="B132" s="371"/>
      <c r="C132" s="372"/>
      <c r="D132" s="415">
        <f t="shared" si="327"/>
        <v>0</v>
      </c>
      <c r="E132" s="372">
        <v>0</v>
      </c>
      <c r="F132" s="372">
        <v>0</v>
      </c>
      <c r="G132" s="372">
        <v>0</v>
      </c>
      <c r="H132" s="372">
        <v>0</v>
      </c>
      <c r="I132" s="372">
        <v>0</v>
      </c>
      <c r="J132" s="372">
        <v>0</v>
      </c>
      <c r="K132" s="372">
        <v>0</v>
      </c>
      <c r="L132" s="372">
        <v>0</v>
      </c>
      <c r="M132" s="372">
        <v>0</v>
      </c>
      <c r="N132" s="372">
        <v>0</v>
      </c>
      <c r="O132" s="372">
        <v>0</v>
      </c>
      <c r="P132" s="372">
        <v>0</v>
      </c>
      <c r="Q132" s="372">
        <v>0</v>
      </c>
      <c r="R132" s="372">
        <v>0</v>
      </c>
      <c r="S132" s="372">
        <v>0</v>
      </c>
      <c r="T132" s="372">
        <v>0</v>
      </c>
      <c r="U132" s="413">
        <f t="shared" si="310"/>
        <v>0</v>
      </c>
      <c r="V132" s="374"/>
      <c r="W132" s="148"/>
      <c r="X132" s="152">
        <f t="shared" si="311"/>
        <v>0</v>
      </c>
      <c r="Y132" s="152">
        <f t="shared" si="312"/>
        <v>0</v>
      </c>
      <c r="Z132" s="152">
        <f t="shared" si="313"/>
        <v>0</v>
      </c>
      <c r="AA132" s="152">
        <f t="shared" si="314"/>
        <v>0</v>
      </c>
      <c r="AB132" s="152">
        <f t="shared" si="315"/>
        <v>0</v>
      </c>
      <c r="AC132" s="152">
        <f t="shared" si="316"/>
        <v>0</v>
      </c>
      <c r="AD132" s="152">
        <f t="shared" si="317"/>
        <v>0</v>
      </c>
      <c r="AE132" s="152">
        <f t="shared" si="318"/>
        <v>0</v>
      </c>
      <c r="AF132" s="152">
        <f t="shared" si="319"/>
        <v>0</v>
      </c>
      <c r="AG132" s="152">
        <f t="shared" si="320"/>
        <v>0</v>
      </c>
      <c r="AH132" s="152">
        <f t="shared" si="321"/>
        <v>0</v>
      </c>
      <c r="AI132" s="152">
        <f t="shared" si="322"/>
        <v>0</v>
      </c>
      <c r="AJ132" s="152">
        <f t="shared" si="323"/>
        <v>0</v>
      </c>
      <c r="AK132" s="152">
        <f t="shared" si="324"/>
        <v>0</v>
      </c>
      <c r="AL132" s="152">
        <f t="shared" si="325"/>
        <v>0</v>
      </c>
      <c r="AM132" s="152">
        <f t="shared" si="326"/>
        <v>0</v>
      </c>
    </row>
    <row r="133" spans="1:39" ht="15.6" x14ac:dyDescent="0.3">
      <c r="A133" s="370"/>
      <c r="B133" s="371"/>
      <c r="C133" s="372"/>
      <c r="D133" s="415">
        <f t="shared" si="327"/>
        <v>0</v>
      </c>
      <c r="E133" s="372">
        <v>0</v>
      </c>
      <c r="F133" s="372">
        <v>0</v>
      </c>
      <c r="G133" s="372">
        <v>0</v>
      </c>
      <c r="H133" s="372">
        <v>0</v>
      </c>
      <c r="I133" s="372">
        <v>0</v>
      </c>
      <c r="J133" s="372">
        <v>0</v>
      </c>
      <c r="K133" s="372">
        <v>0</v>
      </c>
      <c r="L133" s="372">
        <v>0</v>
      </c>
      <c r="M133" s="372">
        <v>0</v>
      </c>
      <c r="N133" s="372">
        <v>0</v>
      </c>
      <c r="O133" s="372">
        <v>0</v>
      </c>
      <c r="P133" s="372">
        <v>0</v>
      </c>
      <c r="Q133" s="372">
        <v>0</v>
      </c>
      <c r="R133" s="372">
        <v>0</v>
      </c>
      <c r="S133" s="372">
        <v>0</v>
      </c>
      <c r="T133" s="372">
        <v>0</v>
      </c>
      <c r="U133" s="413">
        <f t="shared" si="310"/>
        <v>0</v>
      </c>
      <c r="V133" s="374"/>
      <c r="W133" s="148"/>
      <c r="X133" s="152">
        <f t="shared" si="311"/>
        <v>0</v>
      </c>
      <c r="Y133" s="152">
        <f t="shared" si="312"/>
        <v>0</v>
      </c>
      <c r="Z133" s="152">
        <f t="shared" si="313"/>
        <v>0</v>
      </c>
      <c r="AA133" s="152">
        <f t="shared" si="314"/>
        <v>0</v>
      </c>
      <c r="AB133" s="152">
        <f t="shared" si="315"/>
        <v>0</v>
      </c>
      <c r="AC133" s="152">
        <f t="shared" si="316"/>
        <v>0</v>
      </c>
      <c r="AD133" s="152">
        <f t="shared" si="317"/>
        <v>0</v>
      </c>
      <c r="AE133" s="152">
        <f t="shared" si="318"/>
        <v>0</v>
      </c>
      <c r="AF133" s="152">
        <f t="shared" si="319"/>
        <v>0</v>
      </c>
      <c r="AG133" s="152">
        <f t="shared" si="320"/>
        <v>0</v>
      </c>
      <c r="AH133" s="152">
        <f t="shared" si="321"/>
        <v>0</v>
      </c>
      <c r="AI133" s="152">
        <f t="shared" si="322"/>
        <v>0</v>
      </c>
      <c r="AJ133" s="152">
        <f t="shared" si="323"/>
        <v>0</v>
      </c>
      <c r="AK133" s="152">
        <f t="shared" si="324"/>
        <v>0</v>
      </c>
      <c r="AL133" s="152">
        <f t="shared" si="325"/>
        <v>0</v>
      </c>
      <c r="AM133" s="152">
        <f t="shared" si="326"/>
        <v>0</v>
      </c>
    </row>
    <row r="134" spans="1:39" ht="15.6" x14ac:dyDescent="0.3">
      <c r="A134" s="370"/>
      <c r="B134" s="371"/>
      <c r="C134" s="372"/>
      <c r="D134" s="415">
        <f t="shared" si="327"/>
        <v>0</v>
      </c>
      <c r="E134" s="372">
        <v>0</v>
      </c>
      <c r="F134" s="372">
        <v>0</v>
      </c>
      <c r="G134" s="372">
        <v>0</v>
      </c>
      <c r="H134" s="372">
        <v>0</v>
      </c>
      <c r="I134" s="372">
        <v>0</v>
      </c>
      <c r="J134" s="372">
        <v>0</v>
      </c>
      <c r="K134" s="372">
        <v>0</v>
      </c>
      <c r="L134" s="372">
        <v>0</v>
      </c>
      <c r="M134" s="372">
        <v>0</v>
      </c>
      <c r="N134" s="372">
        <v>0</v>
      </c>
      <c r="O134" s="372">
        <v>0</v>
      </c>
      <c r="P134" s="372">
        <v>0</v>
      </c>
      <c r="Q134" s="372">
        <v>0</v>
      </c>
      <c r="R134" s="372">
        <v>0</v>
      </c>
      <c r="S134" s="372">
        <v>0</v>
      </c>
      <c r="T134" s="372">
        <v>0</v>
      </c>
      <c r="U134" s="413">
        <f t="shared" si="310"/>
        <v>0</v>
      </c>
      <c r="V134" s="374"/>
      <c r="W134" s="148"/>
      <c r="X134" s="152">
        <f t="shared" si="311"/>
        <v>0</v>
      </c>
      <c r="Y134" s="152">
        <f t="shared" si="312"/>
        <v>0</v>
      </c>
      <c r="Z134" s="152">
        <f t="shared" si="313"/>
        <v>0</v>
      </c>
      <c r="AA134" s="152">
        <f t="shared" si="314"/>
        <v>0</v>
      </c>
      <c r="AB134" s="152">
        <f t="shared" si="315"/>
        <v>0</v>
      </c>
      <c r="AC134" s="152">
        <f t="shared" si="316"/>
        <v>0</v>
      </c>
      <c r="AD134" s="152">
        <f t="shared" si="317"/>
        <v>0</v>
      </c>
      <c r="AE134" s="152">
        <f t="shared" si="318"/>
        <v>0</v>
      </c>
      <c r="AF134" s="152">
        <f t="shared" si="319"/>
        <v>0</v>
      </c>
      <c r="AG134" s="152">
        <f t="shared" si="320"/>
        <v>0</v>
      </c>
      <c r="AH134" s="152">
        <f t="shared" si="321"/>
        <v>0</v>
      </c>
      <c r="AI134" s="152">
        <f t="shared" si="322"/>
        <v>0</v>
      </c>
      <c r="AJ134" s="152">
        <f t="shared" si="323"/>
        <v>0</v>
      </c>
      <c r="AK134" s="152">
        <f t="shared" si="324"/>
        <v>0</v>
      </c>
      <c r="AL134" s="152">
        <f t="shared" si="325"/>
        <v>0</v>
      </c>
      <c r="AM134" s="152">
        <f t="shared" si="326"/>
        <v>0</v>
      </c>
    </row>
    <row r="135" spans="1:39" ht="15.6" x14ac:dyDescent="0.3">
      <c r="A135" s="370"/>
      <c r="B135" s="371"/>
      <c r="C135" s="372"/>
      <c r="D135" s="415">
        <f t="shared" si="327"/>
        <v>0</v>
      </c>
      <c r="E135" s="372">
        <v>0</v>
      </c>
      <c r="F135" s="372">
        <v>0</v>
      </c>
      <c r="G135" s="372">
        <v>0</v>
      </c>
      <c r="H135" s="372">
        <v>0</v>
      </c>
      <c r="I135" s="372">
        <v>0</v>
      </c>
      <c r="J135" s="372">
        <v>0</v>
      </c>
      <c r="K135" s="372">
        <v>0</v>
      </c>
      <c r="L135" s="372">
        <v>0</v>
      </c>
      <c r="M135" s="372">
        <v>0</v>
      </c>
      <c r="N135" s="372">
        <v>0</v>
      </c>
      <c r="O135" s="372">
        <v>0</v>
      </c>
      <c r="P135" s="372">
        <v>0</v>
      </c>
      <c r="Q135" s="372">
        <v>0</v>
      </c>
      <c r="R135" s="372">
        <v>0</v>
      </c>
      <c r="S135" s="372">
        <v>0</v>
      </c>
      <c r="T135" s="372">
        <v>0</v>
      </c>
      <c r="U135" s="413">
        <f t="shared" si="310"/>
        <v>0</v>
      </c>
      <c r="V135" s="374"/>
      <c r="W135" s="148"/>
      <c r="X135" s="152">
        <f t="shared" si="311"/>
        <v>0</v>
      </c>
      <c r="Y135" s="152">
        <f t="shared" si="312"/>
        <v>0</v>
      </c>
      <c r="Z135" s="152">
        <f t="shared" si="313"/>
        <v>0</v>
      </c>
      <c r="AA135" s="152">
        <f t="shared" si="314"/>
        <v>0</v>
      </c>
      <c r="AB135" s="152">
        <f t="shared" si="315"/>
        <v>0</v>
      </c>
      <c r="AC135" s="152">
        <f t="shared" si="316"/>
        <v>0</v>
      </c>
      <c r="AD135" s="152">
        <f t="shared" si="317"/>
        <v>0</v>
      </c>
      <c r="AE135" s="152">
        <f t="shared" si="318"/>
        <v>0</v>
      </c>
      <c r="AF135" s="152">
        <f t="shared" si="319"/>
        <v>0</v>
      </c>
      <c r="AG135" s="152">
        <f t="shared" si="320"/>
        <v>0</v>
      </c>
      <c r="AH135" s="152">
        <f t="shared" si="321"/>
        <v>0</v>
      </c>
      <c r="AI135" s="152">
        <f t="shared" si="322"/>
        <v>0</v>
      </c>
      <c r="AJ135" s="152">
        <f t="shared" si="323"/>
        <v>0</v>
      </c>
      <c r="AK135" s="152">
        <f t="shared" si="324"/>
        <v>0</v>
      </c>
      <c r="AL135" s="152">
        <f t="shared" si="325"/>
        <v>0</v>
      </c>
      <c r="AM135" s="152">
        <f t="shared" si="326"/>
        <v>0</v>
      </c>
    </row>
    <row r="136" spans="1:39" ht="15.6" x14ac:dyDescent="0.3">
      <c r="A136" s="370"/>
      <c r="B136" s="371"/>
      <c r="C136" s="372"/>
      <c r="D136" s="415">
        <f t="shared" si="327"/>
        <v>0</v>
      </c>
      <c r="E136" s="372">
        <v>0</v>
      </c>
      <c r="F136" s="372">
        <v>0</v>
      </c>
      <c r="G136" s="372">
        <v>0</v>
      </c>
      <c r="H136" s="372">
        <v>0</v>
      </c>
      <c r="I136" s="372">
        <v>0</v>
      </c>
      <c r="J136" s="372">
        <v>0</v>
      </c>
      <c r="K136" s="372">
        <v>0</v>
      </c>
      <c r="L136" s="372">
        <v>0</v>
      </c>
      <c r="M136" s="372">
        <v>0</v>
      </c>
      <c r="N136" s="372">
        <v>0</v>
      </c>
      <c r="O136" s="372">
        <v>0</v>
      </c>
      <c r="P136" s="372">
        <v>0</v>
      </c>
      <c r="Q136" s="372">
        <v>0</v>
      </c>
      <c r="R136" s="372">
        <v>0</v>
      </c>
      <c r="S136" s="372">
        <v>0</v>
      </c>
      <c r="T136" s="372">
        <v>0</v>
      </c>
      <c r="U136" s="413">
        <f t="shared" si="310"/>
        <v>0</v>
      </c>
      <c r="V136" s="374"/>
      <c r="W136" s="148"/>
      <c r="X136" s="152">
        <f t="shared" si="311"/>
        <v>0</v>
      </c>
      <c r="Y136" s="152">
        <f t="shared" si="312"/>
        <v>0</v>
      </c>
      <c r="Z136" s="152">
        <f t="shared" si="313"/>
        <v>0</v>
      </c>
      <c r="AA136" s="152">
        <f t="shared" si="314"/>
        <v>0</v>
      </c>
      <c r="AB136" s="152">
        <f t="shared" si="315"/>
        <v>0</v>
      </c>
      <c r="AC136" s="152">
        <f t="shared" si="316"/>
        <v>0</v>
      </c>
      <c r="AD136" s="152">
        <f t="shared" si="317"/>
        <v>0</v>
      </c>
      <c r="AE136" s="152">
        <f t="shared" si="318"/>
        <v>0</v>
      </c>
      <c r="AF136" s="152">
        <f t="shared" si="319"/>
        <v>0</v>
      </c>
      <c r="AG136" s="152">
        <f t="shared" si="320"/>
        <v>0</v>
      </c>
      <c r="AH136" s="152">
        <f t="shared" si="321"/>
        <v>0</v>
      </c>
      <c r="AI136" s="152">
        <f t="shared" si="322"/>
        <v>0</v>
      </c>
      <c r="AJ136" s="152">
        <f t="shared" si="323"/>
        <v>0</v>
      </c>
      <c r="AK136" s="152">
        <f t="shared" si="324"/>
        <v>0</v>
      </c>
      <c r="AL136" s="152">
        <f t="shared" si="325"/>
        <v>0</v>
      </c>
      <c r="AM136" s="152">
        <f t="shared" si="326"/>
        <v>0</v>
      </c>
    </row>
    <row r="137" spans="1:39" ht="15.6" x14ac:dyDescent="0.3">
      <c r="A137" s="370"/>
      <c r="B137" s="371"/>
      <c r="C137" s="372"/>
      <c r="D137" s="415">
        <f t="shared" si="327"/>
        <v>0</v>
      </c>
      <c r="E137" s="372">
        <v>0</v>
      </c>
      <c r="F137" s="372">
        <v>0</v>
      </c>
      <c r="G137" s="372">
        <v>0</v>
      </c>
      <c r="H137" s="372">
        <v>0</v>
      </c>
      <c r="I137" s="372">
        <v>0</v>
      </c>
      <c r="J137" s="372">
        <v>0</v>
      </c>
      <c r="K137" s="372">
        <v>0</v>
      </c>
      <c r="L137" s="372">
        <v>0</v>
      </c>
      <c r="M137" s="372">
        <v>0</v>
      </c>
      <c r="N137" s="372">
        <v>0</v>
      </c>
      <c r="O137" s="372">
        <v>0</v>
      </c>
      <c r="P137" s="372">
        <v>0</v>
      </c>
      <c r="Q137" s="372">
        <v>0</v>
      </c>
      <c r="R137" s="372">
        <v>0</v>
      </c>
      <c r="S137" s="372">
        <v>0</v>
      </c>
      <c r="T137" s="372">
        <v>0</v>
      </c>
      <c r="U137" s="413">
        <f t="shared" si="310"/>
        <v>0</v>
      </c>
      <c r="V137" s="374"/>
      <c r="W137" s="148"/>
      <c r="X137" s="152">
        <f t="shared" si="311"/>
        <v>0</v>
      </c>
      <c r="Y137" s="152">
        <f t="shared" si="312"/>
        <v>0</v>
      </c>
      <c r="Z137" s="152">
        <f t="shared" si="313"/>
        <v>0</v>
      </c>
      <c r="AA137" s="152">
        <f t="shared" si="314"/>
        <v>0</v>
      </c>
      <c r="AB137" s="152">
        <f t="shared" si="315"/>
        <v>0</v>
      </c>
      <c r="AC137" s="152">
        <f t="shared" si="316"/>
        <v>0</v>
      </c>
      <c r="AD137" s="152">
        <f t="shared" si="317"/>
        <v>0</v>
      </c>
      <c r="AE137" s="152">
        <f t="shared" si="318"/>
        <v>0</v>
      </c>
      <c r="AF137" s="152">
        <f t="shared" si="319"/>
        <v>0</v>
      </c>
      <c r="AG137" s="152">
        <f t="shared" si="320"/>
        <v>0</v>
      </c>
      <c r="AH137" s="152">
        <f t="shared" si="321"/>
        <v>0</v>
      </c>
      <c r="AI137" s="152">
        <f t="shared" si="322"/>
        <v>0</v>
      </c>
      <c r="AJ137" s="152">
        <f t="shared" si="323"/>
        <v>0</v>
      </c>
      <c r="AK137" s="152">
        <f t="shared" si="324"/>
        <v>0</v>
      </c>
      <c r="AL137" s="152">
        <f t="shared" si="325"/>
        <v>0</v>
      </c>
      <c r="AM137" s="152">
        <f t="shared" si="326"/>
        <v>0</v>
      </c>
    </row>
    <row r="138" spans="1:39" ht="15.6" x14ac:dyDescent="0.3">
      <c r="A138" s="370"/>
      <c r="B138" s="371"/>
      <c r="C138" s="372"/>
      <c r="D138" s="415">
        <f t="shared" si="327"/>
        <v>0</v>
      </c>
      <c r="E138" s="372">
        <v>0</v>
      </c>
      <c r="F138" s="372">
        <v>0</v>
      </c>
      <c r="G138" s="372">
        <v>0</v>
      </c>
      <c r="H138" s="372">
        <v>0</v>
      </c>
      <c r="I138" s="372">
        <v>0</v>
      </c>
      <c r="J138" s="372">
        <v>0</v>
      </c>
      <c r="K138" s="372">
        <v>0</v>
      </c>
      <c r="L138" s="372">
        <v>0</v>
      </c>
      <c r="M138" s="372">
        <v>0</v>
      </c>
      <c r="N138" s="372">
        <v>0</v>
      </c>
      <c r="O138" s="372">
        <v>0</v>
      </c>
      <c r="P138" s="372">
        <v>0</v>
      </c>
      <c r="Q138" s="372">
        <v>0</v>
      </c>
      <c r="R138" s="372">
        <v>0</v>
      </c>
      <c r="S138" s="372">
        <v>0</v>
      </c>
      <c r="T138" s="372">
        <v>0</v>
      </c>
      <c r="U138" s="413">
        <f t="shared" si="310"/>
        <v>0</v>
      </c>
      <c r="V138" s="374"/>
      <c r="W138" s="148"/>
      <c r="X138" s="152">
        <f t="shared" si="311"/>
        <v>0</v>
      </c>
      <c r="Y138" s="152">
        <f t="shared" si="312"/>
        <v>0</v>
      </c>
      <c r="Z138" s="152">
        <f t="shared" si="313"/>
        <v>0</v>
      </c>
      <c r="AA138" s="152">
        <f t="shared" si="314"/>
        <v>0</v>
      </c>
      <c r="AB138" s="152">
        <f t="shared" si="315"/>
        <v>0</v>
      </c>
      <c r="AC138" s="152">
        <f t="shared" si="316"/>
        <v>0</v>
      </c>
      <c r="AD138" s="152">
        <f t="shared" si="317"/>
        <v>0</v>
      </c>
      <c r="AE138" s="152">
        <f t="shared" si="318"/>
        <v>0</v>
      </c>
      <c r="AF138" s="152">
        <f t="shared" si="319"/>
        <v>0</v>
      </c>
      <c r="AG138" s="152">
        <f t="shared" si="320"/>
        <v>0</v>
      </c>
      <c r="AH138" s="152">
        <f t="shared" si="321"/>
        <v>0</v>
      </c>
      <c r="AI138" s="152">
        <f t="shared" si="322"/>
        <v>0</v>
      </c>
      <c r="AJ138" s="152">
        <f t="shared" si="323"/>
        <v>0</v>
      </c>
      <c r="AK138" s="152">
        <f t="shared" si="324"/>
        <v>0</v>
      </c>
      <c r="AL138" s="152">
        <f t="shared" si="325"/>
        <v>0</v>
      </c>
      <c r="AM138" s="152">
        <f t="shared" si="326"/>
        <v>0</v>
      </c>
    </row>
    <row r="139" spans="1:39" ht="3" customHeight="1" x14ac:dyDescent="0.3">
      <c r="A139" s="382"/>
      <c r="B139" s="383"/>
      <c r="C139" s="384"/>
      <c r="D139" s="416"/>
      <c r="E139" s="383"/>
      <c r="F139" s="383"/>
      <c r="G139" s="383"/>
      <c r="H139" s="383"/>
      <c r="I139" s="383"/>
      <c r="J139" s="383"/>
      <c r="K139" s="383"/>
      <c r="L139" s="383"/>
      <c r="M139" s="383"/>
      <c r="N139" s="383"/>
      <c r="O139" s="383"/>
      <c r="P139" s="383"/>
      <c r="Q139" s="383"/>
      <c r="R139" s="383"/>
      <c r="S139" s="383"/>
      <c r="T139" s="383"/>
      <c r="U139" s="383"/>
      <c r="V139" s="385"/>
      <c r="W139" s="148"/>
      <c r="X139" s="144"/>
      <c r="Y139" s="144"/>
      <c r="Z139" s="144"/>
      <c r="AA139" s="144"/>
      <c r="AB139" s="144"/>
      <c r="AC139" s="144"/>
      <c r="AD139" s="144"/>
      <c r="AE139" s="144"/>
      <c r="AF139" s="144"/>
      <c r="AG139" s="144"/>
      <c r="AH139" s="144"/>
      <c r="AI139" s="144"/>
      <c r="AJ139" s="144"/>
      <c r="AK139" s="144"/>
      <c r="AL139" s="144"/>
      <c r="AM139" s="144"/>
    </row>
    <row r="140" spans="1:39" ht="15.6" x14ac:dyDescent="0.3">
      <c r="A140" s="386" t="s">
        <v>129</v>
      </c>
      <c r="B140" s="387"/>
      <c r="C140" s="388"/>
      <c r="D140" s="417">
        <f>SUM(D124:D138)</f>
        <v>1</v>
      </c>
      <c r="E140" s="389">
        <f t="shared" ref="E140" si="328">SUM(X124:X138)</f>
        <v>0</v>
      </c>
      <c r="F140" s="389">
        <f t="shared" ref="F140" si="329">SUM(Y124:Y138)</f>
        <v>0</v>
      </c>
      <c r="G140" s="389">
        <f t="shared" ref="G140" si="330">SUM(Z124:Z138)</f>
        <v>0</v>
      </c>
      <c r="H140" s="389">
        <f t="shared" ref="H140" si="331">SUM(AA124:AA138)</f>
        <v>0</v>
      </c>
      <c r="I140" s="389">
        <f t="shared" ref="I140" si="332">SUM(AB124:AB138)</f>
        <v>0</v>
      </c>
      <c r="J140" s="389">
        <f t="shared" ref="J140" si="333">SUM(AC124:AC138)</f>
        <v>0</v>
      </c>
      <c r="K140" s="389">
        <f t="shared" ref="K140" si="334">SUM(AD124:AD138)</f>
        <v>0</v>
      </c>
      <c r="L140" s="389">
        <f t="shared" ref="L140" si="335">SUM(AE124:AE138)</f>
        <v>0</v>
      </c>
      <c r="M140" s="389">
        <f t="shared" ref="M140" si="336">SUM(AF124:AF138)</f>
        <v>0</v>
      </c>
      <c r="N140" s="389">
        <f t="shared" ref="N140" si="337">SUM(AG124:AG138)</f>
        <v>0</v>
      </c>
      <c r="O140" s="389">
        <f t="shared" ref="O140" si="338">SUM(AH124:AH138)</f>
        <v>0</v>
      </c>
      <c r="P140" s="389">
        <f t="shared" ref="P140" si="339">SUM(AI124:AI138)</f>
        <v>0</v>
      </c>
      <c r="Q140" s="389">
        <f t="shared" ref="Q140" si="340">SUM(AJ124:AJ138)</f>
        <v>0</v>
      </c>
      <c r="R140" s="389">
        <f t="shared" ref="R140" si="341">SUM(AK124:AK138)</f>
        <v>0</v>
      </c>
      <c r="S140" s="389">
        <f t="shared" ref="S140" si="342">SUM(AL124:AL138)</f>
        <v>0</v>
      </c>
      <c r="T140" s="389">
        <f t="shared" ref="T140" si="343">SUM(AM124:AM138)</f>
        <v>0</v>
      </c>
      <c r="U140" s="389"/>
      <c r="V140" s="390"/>
      <c r="W140" s="148"/>
      <c r="X140" s="144"/>
      <c r="Y140" s="144"/>
      <c r="Z140" s="144"/>
      <c r="AA140" s="144"/>
      <c r="AB140" s="144"/>
      <c r="AC140" s="144"/>
      <c r="AD140" s="144"/>
      <c r="AE140" s="144"/>
      <c r="AF140" s="144"/>
      <c r="AG140" s="144"/>
      <c r="AH140" s="144"/>
      <c r="AI140" s="144"/>
      <c r="AJ140" s="144"/>
      <c r="AK140" s="144"/>
      <c r="AL140" s="144"/>
      <c r="AM140" s="144"/>
    </row>
    <row r="141" spans="1:39" x14ac:dyDescent="0.3">
      <c r="A141" s="382"/>
      <c r="B141" s="383"/>
      <c r="C141" s="384"/>
      <c r="D141" s="416"/>
      <c r="E141" s="391">
        <f>E140/$D$140</f>
        <v>0</v>
      </c>
      <c r="F141" s="391">
        <f t="shared" ref="F141:I141" si="344">F140/$D$140</f>
        <v>0</v>
      </c>
      <c r="G141" s="391">
        <f t="shared" si="344"/>
        <v>0</v>
      </c>
      <c r="H141" s="391">
        <f t="shared" si="344"/>
        <v>0</v>
      </c>
      <c r="I141" s="391">
        <f t="shared" si="344"/>
        <v>0</v>
      </c>
      <c r="J141" s="391">
        <f t="shared" ref="J141" si="345">J140/$D$140</f>
        <v>0</v>
      </c>
      <c r="K141" s="391">
        <f t="shared" ref="K141:T141" si="346">K140/$D$140</f>
        <v>0</v>
      </c>
      <c r="L141" s="391">
        <f t="shared" si="346"/>
        <v>0</v>
      </c>
      <c r="M141" s="391">
        <f t="shared" si="346"/>
        <v>0</v>
      </c>
      <c r="N141" s="391">
        <f t="shared" si="346"/>
        <v>0</v>
      </c>
      <c r="O141" s="391">
        <f t="shared" si="346"/>
        <v>0</v>
      </c>
      <c r="P141" s="391">
        <f t="shared" si="346"/>
        <v>0</v>
      </c>
      <c r="Q141" s="391">
        <f t="shared" si="346"/>
        <v>0</v>
      </c>
      <c r="R141" s="391">
        <f t="shared" si="346"/>
        <v>0</v>
      </c>
      <c r="S141" s="391">
        <f t="shared" si="346"/>
        <v>0</v>
      </c>
      <c r="T141" s="391">
        <f t="shared" si="346"/>
        <v>0</v>
      </c>
      <c r="U141" s="391"/>
      <c r="V141" s="385"/>
      <c r="W141" s="148"/>
      <c r="X141" s="153"/>
      <c r="Y141" s="153"/>
      <c r="Z141" s="153"/>
      <c r="AA141" s="153"/>
      <c r="AB141" s="153"/>
      <c r="AC141" s="153"/>
      <c r="AD141" s="153"/>
      <c r="AE141" s="153"/>
      <c r="AF141" s="153"/>
      <c r="AG141" s="153"/>
      <c r="AH141" s="153"/>
      <c r="AI141" s="153"/>
      <c r="AJ141" s="153"/>
      <c r="AK141" s="153"/>
      <c r="AL141" s="153"/>
      <c r="AM141" s="153"/>
    </row>
    <row r="142" spans="1:39" ht="15.6" x14ac:dyDescent="0.3">
      <c r="A142" s="393"/>
      <c r="B142" s="403"/>
      <c r="C142" s="404"/>
      <c r="D142" s="421"/>
      <c r="E142" s="395"/>
      <c r="F142" s="395"/>
      <c r="G142" s="395"/>
      <c r="H142" s="395"/>
      <c r="I142" s="395"/>
      <c r="J142" s="395"/>
      <c r="K142" s="395"/>
      <c r="L142" s="395"/>
      <c r="M142" s="395"/>
      <c r="N142" s="395"/>
      <c r="O142" s="395"/>
      <c r="P142" s="395"/>
      <c r="Q142" s="395"/>
      <c r="R142" s="395"/>
      <c r="S142" s="395"/>
      <c r="T142" s="395"/>
      <c r="U142" s="395"/>
      <c r="V142" s="396"/>
      <c r="W142" s="148"/>
      <c r="X142" s="159"/>
      <c r="Y142" s="159"/>
      <c r="Z142" s="159"/>
      <c r="AA142" s="159"/>
      <c r="AB142" s="159"/>
      <c r="AC142" s="159"/>
      <c r="AD142" s="159"/>
      <c r="AE142" s="159"/>
      <c r="AF142" s="159"/>
      <c r="AG142" s="159"/>
      <c r="AH142" s="159"/>
      <c r="AI142" s="159"/>
      <c r="AJ142" s="159"/>
      <c r="AK142" s="159"/>
      <c r="AL142" s="159"/>
      <c r="AM142" s="159"/>
    </row>
    <row r="143" spans="1:39" ht="28.8" x14ac:dyDescent="0.3">
      <c r="A143" s="369">
        <v>8</v>
      </c>
      <c r="B143" s="377" t="s">
        <v>37</v>
      </c>
      <c r="C143" s="381" t="s">
        <v>254</v>
      </c>
      <c r="D143" s="414" t="s">
        <v>255</v>
      </c>
      <c r="E143" s="379" t="str">
        <f>E$3</f>
        <v>staff type 1</v>
      </c>
      <c r="F143" s="379" t="str">
        <f t="shared" ref="F143:T143" si="347">F$3</f>
        <v>staff type 2</v>
      </c>
      <c r="G143" s="379" t="str">
        <f t="shared" si="347"/>
        <v>staff type 3</v>
      </c>
      <c r="H143" s="379" t="str">
        <f t="shared" si="347"/>
        <v>staff type 4</v>
      </c>
      <c r="I143" s="379" t="str">
        <f t="shared" si="347"/>
        <v>staff type 5</v>
      </c>
      <c r="J143" s="379" t="str">
        <f t="shared" si="347"/>
        <v>staff type 6</v>
      </c>
      <c r="K143" s="379" t="str">
        <f t="shared" si="347"/>
        <v>staff type 7</v>
      </c>
      <c r="L143" s="379" t="str">
        <f t="shared" si="347"/>
        <v>staff type 8</v>
      </c>
      <c r="M143" s="379" t="str">
        <f t="shared" si="347"/>
        <v>staff type 9</v>
      </c>
      <c r="N143" s="379" t="str">
        <f t="shared" si="347"/>
        <v>staff type 10</v>
      </c>
      <c r="O143" s="379" t="str">
        <f t="shared" si="347"/>
        <v>staff type 11</v>
      </c>
      <c r="P143" s="379" t="str">
        <f t="shared" si="347"/>
        <v>staff type 12</v>
      </c>
      <c r="Q143" s="379" t="str">
        <f t="shared" si="347"/>
        <v>staff type 13</v>
      </c>
      <c r="R143" s="379" t="str">
        <f t="shared" si="347"/>
        <v>staff type 14</v>
      </c>
      <c r="S143" s="379" t="str">
        <f t="shared" si="347"/>
        <v>staff type 15</v>
      </c>
      <c r="T143" s="379" t="str">
        <f t="shared" si="347"/>
        <v>staff type 16</v>
      </c>
      <c r="U143" s="379" t="s">
        <v>132</v>
      </c>
      <c r="V143" s="380" t="s">
        <v>131</v>
      </c>
      <c r="W143" s="148"/>
      <c r="X143" s="159"/>
      <c r="Y143" s="159"/>
      <c r="Z143" s="159"/>
      <c r="AA143" s="159"/>
      <c r="AB143" s="159"/>
      <c r="AC143" s="159"/>
      <c r="AD143" s="159"/>
      <c r="AE143" s="159"/>
      <c r="AF143" s="159"/>
      <c r="AG143" s="159"/>
      <c r="AH143" s="159"/>
      <c r="AI143" s="159"/>
      <c r="AJ143" s="159"/>
      <c r="AK143" s="159"/>
      <c r="AL143" s="159"/>
      <c r="AM143" s="159"/>
    </row>
    <row r="144" spans="1:39" ht="15.6" x14ac:dyDescent="0.3">
      <c r="A144" s="370"/>
      <c r="B144" s="371">
        <v>1</v>
      </c>
      <c r="C144" s="372">
        <v>1</v>
      </c>
      <c r="D144" s="415">
        <f>IF(C144="",B144,B144*C144)</f>
        <v>1</v>
      </c>
      <c r="E144" s="372">
        <v>0</v>
      </c>
      <c r="F144" s="372">
        <v>0</v>
      </c>
      <c r="G144" s="372">
        <v>0</v>
      </c>
      <c r="H144" s="372">
        <v>0</v>
      </c>
      <c r="I144" s="372">
        <v>0</v>
      </c>
      <c r="J144" s="372">
        <v>0</v>
      </c>
      <c r="K144" s="372">
        <v>0</v>
      </c>
      <c r="L144" s="372">
        <v>0</v>
      </c>
      <c r="M144" s="372">
        <v>0</v>
      </c>
      <c r="N144" s="372">
        <v>0</v>
      </c>
      <c r="O144" s="372">
        <v>0</v>
      </c>
      <c r="P144" s="372">
        <v>0</v>
      </c>
      <c r="Q144" s="372">
        <v>0</v>
      </c>
      <c r="R144" s="372">
        <v>0</v>
      </c>
      <c r="S144" s="372">
        <v>0</v>
      </c>
      <c r="T144" s="372">
        <v>0</v>
      </c>
      <c r="U144" s="413">
        <f t="shared" ref="U144:U158" si="348">SUM(E144:T144)</f>
        <v>0</v>
      </c>
      <c r="V144" s="374"/>
      <c r="W144" s="148"/>
      <c r="X144" s="160">
        <f t="shared" ref="X144:X158" si="349">$D144*E144</f>
        <v>0</v>
      </c>
      <c r="Y144" s="160">
        <f t="shared" ref="Y144:Y158" si="350">$D144*F144</f>
        <v>0</v>
      </c>
      <c r="Z144" s="160">
        <f t="shared" ref="Z144:Z158" si="351">$D144*G144</f>
        <v>0</v>
      </c>
      <c r="AA144" s="160">
        <f t="shared" ref="AA144:AA158" si="352">$D144*H144</f>
        <v>0</v>
      </c>
      <c r="AB144" s="160">
        <f t="shared" ref="AB144:AB158" si="353">$D144*I144</f>
        <v>0</v>
      </c>
      <c r="AC144" s="160">
        <f t="shared" ref="AC144:AC158" si="354">$D144*J144</f>
        <v>0</v>
      </c>
      <c r="AD144" s="160">
        <f t="shared" ref="AD144:AD158" si="355">$D144*K144</f>
        <v>0</v>
      </c>
      <c r="AE144" s="160">
        <f t="shared" ref="AE144:AE158" si="356">$D144*L144</f>
        <v>0</v>
      </c>
      <c r="AF144" s="160">
        <f t="shared" ref="AF144:AF158" si="357">$D144*M144</f>
        <v>0</v>
      </c>
      <c r="AG144" s="160">
        <f t="shared" ref="AG144:AG158" si="358">$D144*N144</f>
        <v>0</v>
      </c>
      <c r="AH144" s="160">
        <f t="shared" ref="AH144:AH158" si="359">$D144*O144</f>
        <v>0</v>
      </c>
      <c r="AI144" s="160">
        <f t="shared" ref="AI144:AI158" si="360">$D144*P144</f>
        <v>0</v>
      </c>
      <c r="AJ144" s="160">
        <f t="shared" ref="AJ144:AJ158" si="361">$D144*Q144</f>
        <v>0</v>
      </c>
      <c r="AK144" s="160">
        <f t="shared" ref="AK144:AK158" si="362">$D144*R144</f>
        <v>0</v>
      </c>
      <c r="AL144" s="160">
        <f t="shared" ref="AL144:AL158" si="363">$D144*S144</f>
        <v>0</v>
      </c>
      <c r="AM144" s="160">
        <f t="shared" ref="AM144:AM158" si="364">$D144*T144</f>
        <v>0</v>
      </c>
    </row>
    <row r="145" spans="1:39" ht="15.6" x14ac:dyDescent="0.3">
      <c r="A145" s="370"/>
      <c r="B145" s="371"/>
      <c r="C145" s="372"/>
      <c r="D145" s="415">
        <f t="shared" ref="D145:D158" si="365">IF(C145="",B145,B145*C145)</f>
        <v>0</v>
      </c>
      <c r="E145" s="373">
        <v>0</v>
      </c>
      <c r="F145" s="372">
        <v>0</v>
      </c>
      <c r="G145" s="372">
        <v>0</v>
      </c>
      <c r="H145" s="372">
        <v>0</v>
      </c>
      <c r="I145" s="372">
        <v>0</v>
      </c>
      <c r="J145" s="372">
        <v>0</v>
      </c>
      <c r="K145" s="372">
        <v>0</v>
      </c>
      <c r="L145" s="372">
        <v>0</v>
      </c>
      <c r="M145" s="372">
        <v>0</v>
      </c>
      <c r="N145" s="372">
        <v>0</v>
      </c>
      <c r="O145" s="372">
        <v>0</v>
      </c>
      <c r="P145" s="372">
        <v>0</v>
      </c>
      <c r="Q145" s="372">
        <v>0</v>
      </c>
      <c r="R145" s="372">
        <v>0</v>
      </c>
      <c r="S145" s="372">
        <v>0</v>
      </c>
      <c r="T145" s="372">
        <v>0</v>
      </c>
      <c r="U145" s="413">
        <f t="shared" si="348"/>
        <v>0</v>
      </c>
      <c r="V145" s="376"/>
      <c r="W145" s="161"/>
      <c r="X145" s="160">
        <f t="shared" si="349"/>
        <v>0</v>
      </c>
      <c r="Y145" s="160">
        <f t="shared" si="350"/>
        <v>0</v>
      </c>
      <c r="Z145" s="160">
        <f t="shared" si="351"/>
        <v>0</v>
      </c>
      <c r="AA145" s="160">
        <f t="shared" si="352"/>
        <v>0</v>
      </c>
      <c r="AB145" s="160">
        <f t="shared" si="353"/>
        <v>0</v>
      </c>
      <c r="AC145" s="160">
        <f t="shared" si="354"/>
        <v>0</v>
      </c>
      <c r="AD145" s="160">
        <f t="shared" si="355"/>
        <v>0</v>
      </c>
      <c r="AE145" s="160">
        <f t="shared" si="356"/>
        <v>0</v>
      </c>
      <c r="AF145" s="160">
        <f t="shared" si="357"/>
        <v>0</v>
      </c>
      <c r="AG145" s="160">
        <f t="shared" si="358"/>
        <v>0</v>
      </c>
      <c r="AH145" s="160">
        <f t="shared" si="359"/>
        <v>0</v>
      </c>
      <c r="AI145" s="160">
        <f t="shared" si="360"/>
        <v>0</v>
      </c>
      <c r="AJ145" s="160">
        <f t="shared" si="361"/>
        <v>0</v>
      </c>
      <c r="AK145" s="160">
        <f t="shared" si="362"/>
        <v>0</v>
      </c>
      <c r="AL145" s="160">
        <f t="shared" si="363"/>
        <v>0</v>
      </c>
      <c r="AM145" s="160">
        <f t="shared" si="364"/>
        <v>0</v>
      </c>
    </row>
    <row r="146" spans="1:39" ht="15.6" x14ac:dyDescent="0.3">
      <c r="A146" s="370"/>
      <c r="B146" s="371"/>
      <c r="C146" s="372"/>
      <c r="D146" s="415">
        <f t="shared" si="365"/>
        <v>0</v>
      </c>
      <c r="E146" s="372">
        <v>0</v>
      </c>
      <c r="F146" s="372">
        <v>0</v>
      </c>
      <c r="G146" s="372">
        <v>0</v>
      </c>
      <c r="H146" s="372">
        <v>0</v>
      </c>
      <c r="I146" s="372">
        <v>0</v>
      </c>
      <c r="J146" s="372">
        <v>0</v>
      </c>
      <c r="K146" s="372">
        <v>0</v>
      </c>
      <c r="L146" s="372">
        <v>0</v>
      </c>
      <c r="M146" s="372">
        <v>0</v>
      </c>
      <c r="N146" s="372">
        <v>0</v>
      </c>
      <c r="O146" s="372">
        <v>0</v>
      </c>
      <c r="P146" s="372">
        <v>0</v>
      </c>
      <c r="Q146" s="372">
        <v>0</v>
      </c>
      <c r="R146" s="372">
        <v>0</v>
      </c>
      <c r="S146" s="372">
        <v>0</v>
      </c>
      <c r="T146" s="372">
        <v>0</v>
      </c>
      <c r="U146" s="413">
        <f t="shared" si="348"/>
        <v>0</v>
      </c>
      <c r="V146" s="376"/>
      <c r="W146" s="161"/>
      <c r="X146" s="160">
        <f t="shared" si="349"/>
        <v>0</v>
      </c>
      <c r="Y146" s="160">
        <f t="shared" si="350"/>
        <v>0</v>
      </c>
      <c r="Z146" s="160">
        <f t="shared" si="351"/>
        <v>0</v>
      </c>
      <c r="AA146" s="160">
        <f t="shared" si="352"/>
        <v>0</v>
      </c>
      <c r="AB146" s="160">
        <f t="shared" si="353"/>
        <v>0</v>
      </c>
      <c r="AC146" s="160">
        <f t="shared" si="354"/>
        <v>0</v>
      </c>
      <c r="AD146" s="160">
        <f t="shared" si="355"/>
        <v>0</v>
      </c>
      <c r="AE146" s="160">
        <f t="shared" si="356"/>
        <v>0</v>
      </c>
      <c r="AF146" s="160">
        <f t="shared" si="357"/>
        <v>0</v>
      </c>
      <c r="AG146" s="160">
        <f t="shared" si="358"/>
        <v>0</v>
      </c>
      <c r="AH146" s="160">
        <f t="shared" si="359"/>
        <v>0</v>
      </c>
      <c r="AI146" s="160">
        <f t="shared" si="360"/>
        <v>0</v>
      </c>
      <c r="AJ146" s="160">
        <f t="shared" si="361"/>
        <v>0</v>
      </c>
      <c r="AK146" s="160">
        <f t="shared" si="362"/>
        <v>0</v>
      </c>
      <c r="AL146" s="160">
        <f t="shared" si="363"/>
        <v>0</v>
      </c>
      <c r="AM146" s="160">
        <f t="shared" si="364"/>
        <v>0</v>
      </c>
    </row>
    <row r="147" spans="1:39" ht="15.6" x14ac:dyDescent="0.3">
      <c r="A147" s="370"/>
      <c r="B147" s="371"/>
      <c r="C147" s="372"/>
      <c r="D147" s="415">
        <f t="shared" si="365"/>
        <v>0</v>
      </c>
      <c r="E147" s="372">
        <v>0</v>
      </c>
      <c r="F147" s="372">
        <v>0</v>
      </c>
      <c r="G147" s="372">
        <v>0</v>
      </c>
      <c r="H147" s="372">
        <v>0</v>
      </c>
      <c r="I147" s="372">
        <v>0</v>
      </c>
      <c r="J147" s="372">
        <v>0</v>
      </c>
      <c r="K147" s="372">
        <v>0</v>
      </c>
      <c r="L147" s="372">
        <v>0</v>
      </c>
      <c r="M147" s="372">
        <v>0</v>
      </c>
      <c r="N147" s="372">
        <v>0</v>
      </c>
      <c r="O147" s="372">
        <v>0</v>
      </c>
      <c r="P147" s="372">
        <v>0</v>
      </c>
      <c r="Q147" s="372">
        <v>0</v>
      </c>
      <c r="R147" s="372">
        <v>0</v>
      </c>
      <c r="S147" s="372">
        <v>0</v>
      </c>
      <c r="T147" s="372">
        <v>0</v>
      </c>
      <c r="U147" s="413">
        <f t="shared" si="348"/>
        <v>0</v>
      </c>
      <c r="V147" s="374"/>
      <c r="W147" s="148"/>
      <c r="X147" s="160">
        <f t="shared" si="349"/>
        <v>0</v>
      </c>
      <c r="Y147" s="160">
        <f t="shared" si="350"/>
        <v>0</v>
      </c>
      <c r="Z147" s="160">
        <f t="shared" si="351"/>
        <v>0</v>
      </c>
      <c r="AA147" s="160">
        <f t="shared" si="352"/>
        <v>0</v>
      </c>
      <c r="AB147" s="160">
        <f t="shared" si="353"/>
        <v>0</v>
      </c>
      <c r="AC147" s="160">
        <f t="shared" si="354"/>
        <v>0</v>
      </c>
      <c r="AD147" s="160">
        <f t="shared" si="355"/>
        <v>0</v>
      </c>
      <c r="AE147" s="160">
        <f t="shared" si="356"/>
        <v>0</v>
      </c>
      <c r="AF147" s="160">
        <f t="shared" si="357"/>
        <v>0</v>
      </c>
      <c r="AG147" s="160">
        <f t="shared" si="358"/>
        <v>0</v>
      </c>
      <c r="AH147" s="160">
        <f t="shared" si="359"/>
        <v>0</v>
      </c>
      <c r="AI147" s="160">
        <f t="shared" si="360"/>
        <v>0</v>
      </c>
      <c r="AJ147" s="160">
        <f t="shared" si="361"/>
        <v>0</v>
      </c>
      <c r="AK147" s="160">
        <f t="shared" si="362"/>
        <v>0</v>
      </c>
      <c r="AL147" s="160">
        <f t="shared" si="363"/>
        <v>0</v>
      </c>
      <c r="AM147" s="160">
        <f t="shared" si="364"/>
        <v>0</v>
      </c>
    </row>
    <row r="148" spans="1:39" ht="15.6" x14ac:dyDescent="0.3">
      <c r="A148" s="370"/>
      <c r="B148" s="371"/>
      <c r="C148" s="372"/>
      <c r="D148" s="415">
        <f t="shared" si="365"/>
        <v>0</v>
      </c>
      <c r="E148" s="372">
        <v>0</v>
      </c>
      <c r="F148" s="372">
        <v>0</v>
      </c>
      <c r="G148" s="372">
        <v>0</v>
      </c>
      <c r="H148" s="372">
        <v>0</v>
      </c>
      <c r="I148" s="372">
        <v>0</v>
      </c>
      <c r="J148" s="372">
        <v>0</v>
      </c>
      <c r="K148" s="372">
        <v>0</v>
      </c>
      <c r="L148" s="372">
        <v>0</v>
      </c>
      <c r="M148" s="372">
        <v>0</v>
      </c>
      <c r="N148" s="372">
        <v>0</v>
      </c>
      <c r="O148" s="372">
        <v>0</v>
      </c>
      <c r="P148" s="372">
        <v>0</v>
      </c>
      <c r="Q148" s="372">
        <v>0</v>
      </c>
      <c r="R148" s="372">
        <v>0</v>
      </c>
      <c r="S148" s="372">
        <v>0</v>
      </c>
      <c r="T148" s="372">
        <v>0</v>
      </c>
      <c r="U148" s="413">
        <f t="shared" si="348"/>
        <v>0</v>
      </c>
      <c r="V148" s="376"/>
      <c r="W148" s="161"/>
      <c r="X148" s="160">
        <f t="shared" si="349"/>
        <v>0</v>
      </c>
      <c r="Y148" s="160">
        <f t="shared" si="350"/>
        <v>0</v>
      </c>
      <c r="Z148" s="160">
        <f t="shared" si="351"/>
        <v>0</v>
      </c>
      <c r="AA148" s="160">
        <f t="shared" si="352"/>
        <v>0</v>
      </c>
      <c r="AB148" s="160">
        <f t="shared" si="353"/>
        <v>0</v>
      </c>
      <c r="AC148" s="160">
        <f t="shared" si="354"/>
        <v>0</v>
      </c>
      <c r="AD148" s="160">
        <f t="shared" si="355"/>
        <v>0</v>
      </c>
      <c r="AE148" s="160">
        <f t="shared" si="356"/>
        <v>0</v>
      </c>
      <c r="AF148" s="160">
        <f t="shared" si="357"/>
        <v>0</v>
      </c>
      <c r="AG148" s="160">
        <f t="shared" si="358"/>
        <v>0</v>
      </c>
      <c r="AH148" s="160">
        <f t="shared" si="359"/>
        <v>0</v>
      </c>
      <c r="AI148" s="160">
        <f t="shared" si="360"/>
        <v>0</v>
      </c>
      <c r="AJ148" s="160">
        <f t="shared" si="361"/>
        <v>0</v>
      </c>
      <c r="AK148" s="160">
        <f t="shared" si="362"/>
        <v>0</v>
      </c>
      <c r="AL148" s="160">
        <f t="shared" si="363"/>
        <v>0</v>
      </c>
      <c r="AM148" s="160">
        <f t="shared" si="364"/>
        <v>0</v>
      </c>
    </row>
    <row r="149" spans="1:39" ht="15.6" x14ac:dyDescent="0.3">
      <c r="A149" s="370"/>
      <c r="B149" s="371"/>
      <c r="C149" s="372"/>
      <c r="D149" s="415">
        <f t="shared" si="365"/>
        <v>0</v>
      </c>
      <c r="E149" s="372">
        <v>0</v>
      </c>
      <c r="F149" s="372">
        <v>0</v>
      </c>
      <c r="G149" s="372">
        <v>0</v>
      </c>
      <c r="H149" s="372">
        <v>0</v>
      </c>
      <c r="I149" s="372">
        <v>0</v>
      </c>
      <c r="J149" s="372">
        <v>0</v>
      </c>
      <c r="K149" s="372">
        <v>0</v>
      </c>
      <c r="L149" s="372">
        <v>0</v>
      </c>
      <c r="M149" s="372">
        <v>0</v>
      </c>
      <c r="N149" s="372">
        <v>0</v>
      </c>
      <c r="O149" s="372">
        <v>0</v>
      </c>
      <c r="P149" s="372">
        <v>0</v>
      </c>
      <c r="Q149" s="372">
        <v>0</v>
      </c>
      <c r="R149" s="372">
        <v>0</v>
      </c>
      <c r="S149" s="372">
        <v>0</v>
      </c>
      <c r="T149" s="372">
        <v>0</v>
      </c>
      <c r="U149" s="413">
        <f t="shared" si="348"/>
        <v>0</v>
      </c>
      <c r="V149" s="376"/>
      <c r="W149" s="161"/>
      <c r="X149" s="160">
        <f t="shared" si="349"/>
        <v>0</v>
      </c>
      <c r="Y149" s="160">
        <f t="shared" si="350"/>
        <v>0</v>
      </c>
      <c r="Z149" s="160">
        <f t="shared" si="351"/>
        <v>0</v>
      </c>
      <c r="AA149" s="160">
        <f t="shared" si="352"/>
        <v>0</v>
      </c>
      <c r="AB149" s="160">
        <f t="shared" si="353"/>
        <v>0</v>
      </c>
      <c r="AC149" s="160">
        <f t="shared" si="354"/>
        <v>0</v>
      </c>
      <c r="AD149" s="160">
        <f t="shared" si="355"/>
        <v>0</v>
      </c>
      <c r="AE149" s="160">
        <f t="shared" si="356"/>
        <v>0</v>
      </c>
      <c r="AF149" s="160">
        <f t="shared" si="357"/>
        <v>0</v>
      </c>
      <c r="AG149" s="160">
        <f t="shared" si="358"/>
        <v>0</v>
      </c>
      <c r="AH149" s="160">
        <f t="shared" si="359"/>
        <v>0</v>
      </c>
      <c r="AI149" s="160">
        <f t="shared" si="360"/>
        <v>0</v>
      </c>
      <c r="AJ149" s="160">
        <f t="shared" si="361"/>
        <v>0</v>
      </c>
      <c r="AK149" s="160">
        <f t="shared" si="362"/>
        <v>0</v>
      </c>
      <c r="AL149" s="160">
        <f t="shared" si="363"/>
        <v>0</v>
      </c>
      <c r="AM149" s="160">
        <f t="shared" si="364"/>
        <v>0</v>
      </c>
    </row>
    <row r="150" spans="1:39" ht="15.6" x14ac:dyDescent="0.3">
      <c r="A150" s="370"/>
      <c r="B150" s="371"/>
      <c r="C150" s="372"/>
      <c r="D150" s="415">
        <f t="shared" si="365"/>
        <v>0</v>
      </c>
      <c r="E150" s="372">
        <v>0</v>
      </c>
      <c r="F150" s="372">
        <v>0</v>
      </c>
      <c r="G150" s="372">
        <v>0</v>
      </c>
      <c r="H150" s="372">
        <v>0</v>
      </c>
      <c r="I150" s="372">
        <v>0</v>
      </c>
      <c r="J150" s="372">
        <v>0</v>
      </c>
      <c r="K150" s="372">
        <v>0</v>
      </c>
      <c r="L150" s="372">
        <v>0</v>
      </c>
      <c r="M150" s="372">
        <v>0</v>
      </c>
      <c r="N150" s="372">
        <v>0</v>
      </c>
      <c r="O150" s="372">
        <v>0</v>
      </c>
      <c r="P150" s="372">
        <v>0</v>
      </c>
      <c r="Q150" s="372">
        <v>0</v>
      </c>
      <c r="R150" s="372">
        <v>0</v>
      </c>
      <c r="S150" s="372">
        <v>0</v>
      </c>
      <c r="T150" s="372">
        <v>0</v>
      </c>
      <c r="U150" s="413">
        <f t="shared" si="348"/>
        <v>0</v>
      </c>
      <c r="V150" s="376"/>
      <c r="W150" s="161"/>
      <c r="X150" s="160">
        <f t="shared" si="349"/>
        <v>0</v>
      </c>
      <c r="Y150" s="160">
        <f t="shared" si="350"/>
        <v>0</v>
      </c>
      <c r="Z150" s="160">
        <f t="shared" si="351"/>
        <v>0</v>
      </c>
      <c r="AA150" s="160">
        <f t="shared" si="352"/>
        <v>0</v>
      </c>
      <c r="AB150" s="160">
        <f t="shared" si="353"/>
        <v>0</v>
      </c>
      <c r="AC150" s="160">
        <f t="shared" si="354"/>
        <v>0</v>
      </c>
      <c r="AD150" s="160">
        <f t="shared" si="355"/>
        <v>0</v>
      </c>
      <c r="AE150" s="160">
        <f t="shared" si="356"/>
        <v>0</v>
      </c>
      <c r="AF150" s="160">
        <f t="shared" si="357"/>
        <v>0</v>
      </c>
      <c r="AG150" s="160">
        <f t="shared" si="358"/>
        <v>0</v>
      </c>
      <c r="AH150" s="160">
        <f t="shared" si="359"/>
        <v>0</v>
      </c>
      <c r="AI150" s="160">
        <f t="shared" si="360"/>
        <v>0</v>
      </c>
      <c r="AJ150" s="160">
        <f t="shared" si="361"/>
        <v>0</v>
      </c>
      <c r="AK150" s="160">
        <f t="shared" si="362"/>
        <v>0</v>
      </c>
      <c r="AL150" s="160">
        <f t="shared" si="363"/>
        <v>0</v>
      </c>
      <c r="AM150" s="160">
        <f t="shared" si="364"/>
        <v>0</v>
      </c>
    </row>
    <row r="151" spans="1:39" ht="15.6" x14ac:dyDescent="0.3">
      <c r="A151" s="370"/>
      <c r="B151" s="371"/>
      <c r="C151" s="372"/>
      <c r="D151" s="415">
        <f t="shared" si="365"/>
        <v>0</v>
      </c>
      <c r="E151" s="372">
        <v>0</v>
      </c>
      <c r="F151" s="372">
        <v>0</v>
      </c>
      <c r="G151" s="372">
        <v>0</v>
      </c>
      <c r="H151" s="372">
        <v>0</v>
      </c>
      <c r="I151" s="372">
        <v>0</v>
      </c>
      <c r="J151" s="372">
        <v>0</v>
      </c>
      <c r="K151" s="372">
        <v>0</v>
      </c>
      <c r="L151" s="372">
        <v>0</v>
      </c>
      <c r="M151" s="372">
        <v>0</v>
      </c>
      <c r="N151" s="372">
        <v>0</v>
      </c>
      <c r="O151" s="372">
        <v>0</v>
      </c>
      <c r="P151" s="372">
        <v>0</v>
      </c>
      <c r="Q151" s="372">
        <v>0</v>
      </c>
      <c r="R151" s="372">
        <v>0</v>
      </c>
      <c r="S151" s="372">
        <v>0</v>
      </c>
      <c r="T151" s="372">
        <v>0</v>
      </c>
      <c r="U151" s="413">
        <f t="shared" si="348"/>
        <v>0</v>
      </c>
      <c r="V151" s="376"/>
      <c r="W151" s="161"/>
      <c r="X151" s="160">
        <f t="shared" si="349"/>
        <v>0</v>
      </c>
      <c r="Y151" s="160">
        <f t="shared" si="350"/>
        <v>0</v>
      </c>
      <c r="Z151" s="160">
        <f t="shared" si="351"/>
        <v>0</v>
      </c>
      <c r="AA151" s="160">
        <f t="shared" si="352"/>
        <v>0</v>
      </c>
      <c r="AB151" s="160">
        <f t="shared" si="353"/>
        <v>0</v>
      </c>
      <c r="AC151" s="160">
        <f t="shared" si="354"/>
        <v>0</v>
      </c>
      <c r="AD151" s="160">
        <f t="shared" si="355"/>
        <v>0</v>
      </c>
      <c r="AE151" s="160">
        <f t="shared" si="356"/>
        <v>0</v>
      </c>
      <c r="AF151" s="160">
        <f t="shared" si="357"/>
        <v>0</v>
      </c>
      <c r="AG151" s="160">
        <f t="shared" si="358"/>
        <v>0</v>
      </c>
      <c r="AH151" s="160">
        <f t="shared" si="359"/>
        <v>0</v>
      </c>
      <c r="AI151" s="160">
        <f t="shared" si="360"/>
        <v>0</v>
      </c>
      <c r="AJ151" s="160">
        <f t="shared" si="361"/>
        <v>0</v>
      </c>
      <c r="AK151" s="160">
        <f t="shared" si="362"/>
        <v>0</v>
      </c>
      <c r="AL151" s="160">
        <f t="shared" si="363"/>
        <v>0</v>
      </c>
      <c r="AM151" s="160">
        <f t="shared" si="364"/>
        <v>0</v>
      </c>
    </row>
    <row r="152" spans="1:39" ht="15.6" x14ac:dyDescent="0.3">
      <c r="A152" s="370"/>
      <c r="B152" s="371"/>
      <c r="C152" s="372"/>
      <c r="D152" s="415">
        <f t="shared" si="365"/>
        <v>0</v>
      </c>
      <c r="E152" s="372">
        <v>0</v>
      </c>
      <c r="F152" s="372">
        <v>0</v>
      </c>
      <c r="G152" s="372">
        <v>0</v>
      </c>
      <c r="H152" s="372">
        <v>0</v>
      </c>
      <c r="I152" s="372">
        <v>0</v>
      </c>
      <c r="J152" s="372">
        <v>0</v>
      </c>
      <c r="K152" s="372">
        <v>0</v>
      </c>
      <c r="L152" s="372">
        <v>0</v>
      </c>
      <c r="M152" s="372">
        <v>0</v>
      </c>
      <c r="N152" s="372">
        <v>0</v>
      </c>
      <c r="O152" s="372">
        <v>0</v>
      </c>
      <c r="P152" s="372">
        <v>0</v>
      </c>
      <c r="Q152" s="372">
        <v>0</v>
      </c>
      <c r="R152" s="372">
        <v>0</v>
      </c>
      <c r="S152" s="372">
        <v>0</v>
      </c>
      <c r="T152" s="372">
        <v>0</v>
      </c>
      <c r="U152" s="413">
        <f t="shared" si="348"/>
        <v>0</v>
      </c>
      <c r="V152" s="376"/>
      <c r="W152" s="161"/>
      <c r="X152" s="160">
        <f t="shared" si="349"/>
        <v>0</v>
      </c>
      <c r="Y152" s="160">
        <f t="shared" si="350"/>
        <v>0</v>
      </c>
      <c r="Z152" s="160">
        <f t="shared" si="351"/>
        <v>0</v>
      </c>
      <c r="AA152" s="160">
        <f t="shared" si="352"/>
        <v>0</v>
      </c>
      <c r="AB152" s="160">
        <f t="shared" si="353"/>
        <v>0</v>
      </c>
      <c r="AC152" s="160">
        <f t="shared" si="354"/>
        <v>0</v>
      </c>
      <c r="AD152" s="160">
        <f t="shared" si="355"/>
        <v>0</v>
      </c>
      <c r="AE152" s="160">
        <f t="shared" si="356"/>
        <v>0</v>
      </c>
      <c r="AF152" s="160">
        <f t="shared" si="357"/>
        <v>0</v>
      </c>
      <c r="AG152" s="160">
        <f t="shared" si="358"/>
        <v>0</v>
      </c>
      <c r="AH152" s="160">
        <f t="shared" si="359"/>
        <v>0</v>
      </c>
      <c r="AI152" s="160">
        <f t="shared" si="360"/>
        <v>0</v>
      </c>
      <c r="AJ152" s="160">
        <f t="shared" si="361"/>
        <v>0</v>
      </c>
      <c r="AK152" s="160">
        <f t="shared" si="362"/>
        <v>0</v>
      </c>
      <c r="AL152" s="160">
        <f t="shared" si="363"/>
        <v>0</v>
      </c>
      <c r="AM152" s="160">
        <f t="shared" si="364"/>
        <v>0</v>
      </c>
    </row>
    <row r="153" spans="1:39" ht="15.6" x14ac:dyDescent="0.3">
      <c r="A153" s="370"/>
      <c r="B153" s="371"/>
      <c r="C153" s="372"/>
      <c r="D153" s="415">
        <f t="shared" si="365"/>
        <v>0</v>
      </c>
      <c r="E153" s="372">
        <v>0</v>
      </c>
      <c r="F153" s="372">
        <v>0</v>
      </c>
      <c r="G153" s="372">
        <v>0</v>
      </c>
      <c r="H153" s="372">
        <v>0</v>
      </c>
      <c r="I153" s="372">
        <v>0</v>
      </c>
      <c r="J153" s="372">
        <v>0</v>
      </c>
      <c r="K153" s="372">
        <v>0</v>
      </c>
      <c r="L153" s="372">
        <v>0</v>
      </c>
      <c r="M153" s="372">
        <v>0</v>
      </c>
      <c r="N153" s="372">
        <v>0</v>
      </c>
      <c r="O153" s="372">
        <v>0</v>
      </c>
      <c r="P153" s="372">
        <v>0</v>
      </c>
      <c r="Q153" s="372">
        <v>0</v>
      </c>
      <c r="R153" s="372">
        <v>0</v>
      </c>
      <c r="S153" s="372">
        <v>0</v>
      </c>
      <c r="T153" s="372">
        <v>0</v>
      </c>
      <c r="U153" s="413">
        <f t="shared" si="348"/>
        <v>0</v>
      </c>
      <c r="V153" s="374"/>
      <c r="W153" s="148"/>
      <c r="X153" s="160">
        <f t="shared" si="349"/>
        <v>0</v>
      </c>
      <c r="Y153" s="160">
        <f t="shared" si="350"/>
        <v>0</v>
      </c>
      <c r="Z153" s="160">
        <f t="shared" si="351"/>
        <v>0</v>
      </c>
      <c r="AA153" s="160">
        <f t="shared" si="352"/>
        <v>0</v>
      </c>
      <c r="AB153" s="160">
        <f t="shared" si="353"/>
        <v>0</v>
      </c>
      <c r="AC153" s="160">
        <f t="shared" si="354"/>
        <v>0</v>
      </c>
      <c r="AD153" s="160">
        <f t="shared" si="355"/>
        <v>0</v>
      </c>
      <c r="AE153" s="160">
        <f t="shared" si="356"/>
        <v>0</v>
      </c>
      <c r="AF153" s="160">
        <f t="shared" si="357"/>
        <v>0</v>
      </c>
      <c r="AG153" s="160">
        <f t="shared" si="358"/>
        <v>0</v>
      </c>
      <c r="AH153" s="160">
        <f t="shared" si="359"/>
        <v>0</v>
      </c>
      <c r="AI153" s="160">
        <f t="shared" si="360"/>
        <v>0</v>
      </c>
      <c r="AJ153" s="160">
        <f t="shared" si="361"/>
        <v>0</v>
      </c>
      <c r="AK153" s="160">
        <f t="shared" si="362"/>
        <v>0</v>
      </c>
      <c r="AL153" s="160">
        <f t="shared" si="363"/>
        <v>0</v>
      </c>
      <c r="AM153" s="160">
        <f t="shared" si="364"/>
        <v>0</v>
      </c>
    </row>
    <row r="154" spans="1:39" ht="15.6" x14ac:dyDescent="0.3">
      <c r="A154" s="375"/>
      <c r="B154" s="371"/>
      <c r="C154" s="372"/>
      <c r="D154" s="415">
        <f t="shared" si="365"/>
        <v>0</v>
      </c>
      <c r="E154" s="372">
        <v>0</v>
      </c>
      <c r="F154" s="372">
        <v>0</v>
      </c>
      <c r="G154" s="372">
        <v>0</v>
      </c>
      <c r="H154" s="372">
        <v>0</v>
      </c>
      <c r="I154" s="372">
        <v>0</v>
      </c>
      <c r="J154" s="372">
        <v>0</v>
      </c>
      <c r="K154" s="372">
        <v>0</v>
      </c>
      <c r="L154" s="372">
        <v>0</v>
      </c>
      <c r="M154" s="372">
        <v>0</v>
      </c>
      <c r="N154" s="372">
        <v>0</v>
      </c>
      <c r="O154" s="372">
        <v>0</v>
      </c>
      <c r="P154" s="372">
        <v>0</v>
      </c>
      <c r="Q154" s="372">
        <v>0</v>
      </c>
      <c r="R154" s="372">
        <v>0</v>
      </c>
      <c r="S154" s="372">
        <v>0</v>
      </c>
      <c r="T154" s="372">
        <v>0</v>
      </c>
      <c r="U154" s="413">
        <f t="shared" si="348"/>
        <v>0</v>
      </c>
      <c r="V154" s="374"/>
      <c r="W154" s="148"/>
      <c r="X154" s="160">
        <f t="shared" si="349"/>
        <v>0</v>
      </c>
      <c r="Y154" s="160">
        <f t="shared" si="350"/>
        <v>0</v>
      </c>
      <c r="Z154" s="160">
        <f t="shared" si="351"/>
        <v>0</v>
      </c>
      <c r="AA154" s="160">
        <f t="shared" si="352"/>
        <v>0</v>
      </c>
      <c r="AB154" s="160">
        <f t="shared" si="353"/>
        <v>0</v>
      </c>
      <c r="AC154" s="160">
        <f t="shared" si="354"/>
        <v>0</v>
      </c>
      <c r="AD154" s="160">
        <f t="shared" si="355"/>
        <v>0</v>
      </c>
      <c r="AE154" s="160">
        <f t="shared" si="356"/>
        <v>0</v>
      </c>
      <c r="AF154" s="160">
        <f t="shared" si="357"/>
        <v>0</v>
      </c>
      <c r="AG154" s="160">
        <f t="shared" si="358"/>
        <v>0</v>
      </c>
      <c r="AH154" s="160">
        <f t="shared" si="359"/>
        <v>0</v>
      </c>
      <c r="AI154" s="160">
        <f t="shared" si="360"/>
        <v>0</v>
      </c>
      <c r="AJ154" s="160">
        <f t="shared" si="361"/>
        <v>0</v>
      </c>
      <c r="AK154" s="160">
        <f t="shared" si="362"/>
        <v>0</v>
      </c>
      <c r="AL154" s="160">
        <f t="shared" si="363"/>
        <v>0</v>
      </c>
      <c r="AM154" s="160">
        <f t="shared" si="364"/>
        <v>0</v>
      </c>
    </row>
    <row r="155" spans="1:39" ht="15.6" x14ac:dyDescent="0.3">
      <c r="A155" s="370"/>
      <c r="B155" s="371"/>
      <c r="C155" s="372"/>
      <c r="D155" s="415">
        <f t="shared" si="365"/>
        <v>0</v>
      </c>
      <c r="E155" s="372">
        <v>0</v>
      </c>
      <c r="F155" s="372">
        <v>0</v>
      </c>
      <c r="G155" s="372">
        <v>0</v>
      </c>
      <c r="H155" s="372">
        <v>0</v>
      </c>
      <c r="I155" s="372">
        <v>0</v>
      </c>
      <c r="J155" s="372">
        <v>0</v>
      </c>
      <c r="K155" s="372">
        <v>0</v>
      </c>
      <c r="L155" s="372">
        <v>0</v>
      </c>
      <c r="M155" s="372">
        <v>0</v>
      </c>
      <c r="N155" s="372">
        <v>0</v>
      </c>
      <c r="O155" s="372">
        <v>0</v>
      </c>
      <c r="P155" s="372">
        <v>0</v>
      </c>
      <c r="Q155" s="372">
        <v>0</v>
      </c>
      <c r="R155" s="372">
        <v>0</v>
      </c>
      <c r="S155" s="372">
        <v>0</v>
      </c>
      <c r="T155" s="372">
        <v>0</v>
      </c>
      <c r="U155" s="413">
        <f t="shared" si="348"/>
        <v>0</v>
      </c>
      <c r="V155" s="374"/>
      <c r="W155" s="148"/>
      <c r="X155" s="160">
        <f t="shared" si="349"/>
        <v>0</v>
      </c>
      <c r="Y155" s="160">
        <f t="shared" si="350"/>
        <v>0</v>
      </c>
      <c r="Z155" s="160">
        <f t="shared" si="351"/>
        <v>0</v>
      </c>
      <c r="AA155" s="160">
        <f t="shared" si="352"/>
        <v>0</v>
      </c>
      <c r="AB155" s="160">
        <f t="shared" si="353"/>
        <v>0</v>
      </c>
      <c r="AC155" s="160">
        <f t="shared" si="354"/>
        <v>0</v>
      </c>
      <c r="AD155" s="160">
        <f t="shared" si="355"/>
        <v>0</v>
      </c>
      <c r="AE155" s="160">
        <f t="shared" si="356"/>
        <v>0</v>
      </c>
      <c r="AF155" s="160">
        <f t="shared" si="357"/>
        <v>0</v>
      </c>
      <c r="AG155" s="160">
        <f t="shared" si="358"/>
        <v>0</v>
      </c>
      <c r="AH155" s="160">
        <f t="shared" si="359"/>
        <v>0</v>
      </c>
      <c r="AI155" s="160">
        <f t="shared" si="360"/>
        <v>0</v>
      </c>
      <c r="AJ155" s="160">
        <f t="shared" si="361"/>
        <v>0</v>
      </c>
      <c r="AK155" s="160">
        <f t="shared" si="362"/>
        <v>0</v>
      </c>
      <c r="AL155" s="160">
        <f t="shared" si="363"/>
        <v>0</v>
      </c>
      <c r="AM155" s="160">
        <f t="shared" si="364"/>
        <v>0</v>
      </c>
    </row>
    <row r="156" spans="1:39" ht="15.6" x14ac:dyDescent="0.3">
      <c r="A156" s="370"/>
      <c r="B156" s="371"/>
      <c r="C156" s="372"/>
      <c r="D156" s="415">
        <f t="shared" si="365"/>
        <v>0</v>
      </c>
      <c r="E156" s="372">
        <v>0</v>
      </c>
      <c r="F156" s="372">
        <v>0</v>
      </c>
      <c r="G156" s="372">
        <v>0</v>
      </c>
      <c r="H156" s="372">
        <v>0</v>
      </c>
      <c r="I156" s="372">
        <v>0</v>
      </c>
      <c r="J156" s="372">
        <v>0</v>
      </c>
      <c r="K156" s="372">
        <v>0</v>
      </c>
      <c r="L156" s="372">
        <v>0</v>
      </c>
      <c r="M156" s="372">
        <v>0</v>
      </c>
      <c r="N156" s="372">
        <v>0</v>
      </c>
      <c r="O156" s="372">
        <v>0</v>
      </c>
      <c r="P156" s="372">
        <v>0</v>
      </c>
      <c r="Q156" s="372">
        <v>0</v>
      </c>
      <c r="R156" s="372">
        <v>0</v>
      </c>
      <c r="S156" s="372">
        <v>0</v>
      </c>
      <c r="T156" s="372">
        <v>0</v>
      </c>
      <c r="U156" s="413">
        <f t="shared" si="348"/>
        <v>0</v>
      </c>
      <c r="V156" s="374"/>
      <c r="W156" s="148"/>
      <c r="X156" s="160">
        <f t="shared" si="349"/>
        <v>0</v>
      </c>
      <c r="Y156" s="160">
        <f t="shared" si="350"/>
        <v>0</v>
      </c>
      <c r="Z156" s="160">
        <f t="shared" si="351"/>
        <v>0</v>
      </c>
      <c r="AA156" s="160">
        <f t="shared" si="352"/>
        <v>0</v>
      </c>
      <c r="AB156" s="160">
        <f t="shared" si="353"/>
        <v>0</v>
      </c>
      <c r="AC156" s="160">
        <f t="shared" si="354"/>
        <v>0</v>
      </c>
      <c r="AD156" s="160">
        <f t="shared" si="355"/>
        <v>0</v>
      </c>
      <c r="AE156" s="160">
        <f t="shared" si="356"/>
        <v>0</v>
      </c>
      <c r="AF156" s="160">
        <f t="shared" si="357"/>
        <v>0</v>
      </c>
      <c r="AG156" s="160">
        <f t="shared" si="358"/>
        <v>0</v>
      </c>
      <c r="AH156" s="160">
        <f t="shared" si="359"/>
        <v>0</v>
      </c>
      <c r="AI156" s="160">
        <f t="shared" si="360"/>
        <v>0</v>
      </c>
      <c r="AJ156" s="160">
        <f t="shared" si="361"/>
        <v>0</v>
      </c>
      <c r="AK156" s="160">
        <f t="shared" si="362"/>
        <v>0</v>
      </c>
      <c r="AL156" s="160">
        <f t="shared" si="363"/>
        <v>0</v>
      </c>
      <c r="AM156" s="160">
        <f t="shared" si="364"/>
        <v>0</v>
      </c>
    </row>
    <row r="157" spans="1:39" ht="15.6" x14ac:dyDescent="0.3">
      <c r="A157" s="370"/>
      <c r="B157" s="371"/>
      <c r="C157" s="372"/>
      <c r="D157" s="415">
        <f t="shared" si="365"/>
        <v>0</v>
      </c>
      <c r="E157" s="372">
        <v>0</v>
      </c>
      <c r="F157" s="372">
        <v>0</v>
      </c>
      <c r="G157" s="372">
        <v>0</v>
      </c>
      <c r="H157" s="372">
        <v>0</v>
      </c>
      <c r="I157" s="372">
        <v>0</v>
      </c>
      <c r="J157" s="372">
        <v>0</v>
      </c>
      <c r="K157" s="372">
        <v>0</v>
      </c>
      <c r="L157" s="372">
        <v>0</v>
      </c>
      <c r="M157" s="372">
        <v>0</v>
      </c>
      <c r="N157" s="372">
        <v>0</v>
      </c>
      <c r="O157" s="372">
        <v>0</v>
      </c>
      <c r="P157" s="372">
        <v>0</v>
      </c>
      <c r="Q157" s="372">
        <v>0</v>
      </c>
      <c r="R157" s="372">
        <v>0</v>
      </c>
      <c r="S157" s="372">
        <v>0</v>
      </c>
      <c r="T157" s="372">
        <v>0</v>
      </c>
      <c r="U157" s="413">
        <f t="shared" si="348"/>
        <v>0</v>
      </c>
      <c r="V157" s="374"/>
      <c r="W157" s="148"/>
      <c r="X157" s="160">
        <f t="shared" si="349"/>
        <v>0</v>
      </c>
      <c r="Y157" s="160">
        <f t="shared" si="350"/>
        <v>0</v>
      </c>
      <c r="Z157" s="160">
        <f t="shared" si="351"/>
        <v>0</v>
      </c>
      <c r="AA157" s="160">
        <f t="shared" si="352"/>
        <v>0</v>
      </c>
      <c r="AB157" s="160">
        <f t="shared" si="353"/>
        <v>0</v>
      </c>
      <c r="AC157" s="160">
        <f t="shared" si="354"/>
        <v>0</v>
      </c>
      <c r="AD157" s="160">
        <f t="shared" si="355"/>
        <v>0</v>
      </c>
      <c r="AE157" s="160">
        <f t="shared" si="356"/>
        <v>0</v>
      </c>
      <c r="AF157" s="160">
        <f t="shared" si="357"/>
        <v>0</v>
      </c>
      <c r="AG157" s="160">
        <f t="shared" si="358"/>
        <v>0</v>
      </c>
      <c r="AH157" s="160">
        <f t="shared" si="359"/>
        <v>0</v>
      </c>
      <c r="AI157" s="160">
        <f t="shared" si="360"/>
        <v>0</v>
      </c>
      <c r="AJ157" s="160">
        <f t="shared" si="361"/>
        <v>0</v>
      </c>
      <c r="AK157" s="160">
        <f t="shared" si="362"/>
        <v>0</v>
      </c>
      <c r="AL157" s="160">
        <f t="shared" si="363"/>
        <v>0</v>
      </c>
      <c r="AM157" s="160">
        <f t="shared" si="364"/>
        <v>0</v>
      </c>
    </row>
    <row r="158" spans="1:39" ht="15.6" x14ac:dyDescent="0.3">
      <c r="A158" s="375"/>
      <c r="B158" s="371"/>
      <c r="C158" s="372"/>
      <c r="D158" s="415">
        <f t="shared" si="365"/>
        <v>0</v>
      </c>
      <c r="E158" s="372">
        <v>0</v>
      </c>
      <c r="F158" s="372">
        <v>0</v>
      </c>
      <c r="G158" s="372">
        <v>0</v>
      </c>
      <c r="H158" s="372">
        <v>0</v>
      </c>
      <c r="I158" s="372">
        <v>0</v>
      </c>
      <c r="J158" s="372">
        <v>0</v>
      </c>
      <c r="K158" s="372">
        <v>0</v>
      </c>
      <c r="L158" s="372">
        <v>0</v>
      </c>
      <c r="M158" s="372">
        <v>0</v>
      </c>
      <c r="N158" s="372">
        <v>0</v>
      </c>
      <c r="O158" s="372">
        <v>0</v>
      </c>
      <c r="P158" s="372">
        <v>0</v>
      </c>
      <c r="Q158" s="372">
        <v>0</v>
      </c>
      <c r="R158" s="372">
        <v>0</v>
      </c>
      <c r="S158" s="372">
        <v>0</v>
      </c>
      <c r="T158" s="372">
        <v>0</v>
      </c>
      <c r="U158" s="413">
        <f t="shared" si="348"/>
        <v>0</v>
      </c>
      <c r="V158" s="374"/>
      <c r="W158" s="148"/>
      <c r="X158" s="160">
        <f t="shared" si="349"/>
        <v>0</v>
      </c>
      <c r="Y158" s="160">
        <f t="shared" si="350"/>
        <v>0</v>
      </c>
      <c r="Z158" s="160">
        <f t="shared" si="351"/>
        <v>0</v>
      </c>
      <c r="AA158" s="160">
        <f t="shared" si="352"/>
        <v>0</v>
      </c>
      <c r="AB158" s="160">
        <f t="shared" si="353"/>
        <v>0</v>
      </c>
      <c r="AC158" s="160">
        <f t="shared" si="354"/>
        <v>0</v>
      </c>
      <c r="AD158" s="160">
        <f t="shared" si="355"/>
        <v>0</v>
      </c>
      <c r="AE158" s="160">
        <f t="shared" si="356"/>
        <v>0</v>
      </c>
      <c r="AF158" s="160">
        <f t="shared" si="357"/>
        <v>0</v>
      </c>
      <c r="AG158" s="160">
        <f t="shared" si="358"/>
        <v>0</v>
      </c>
      <c r="AH158" s="160">
        <f t="shared" si="359"/>
        <v>0</v>
      </c>
      <c r="AI158" s="160">
        <f t="shared" si="360"/>
        <v>0</v>
      </c>
      <c r="AJ158" s="160">
        <f t="shared" si="361"/>
        <v>0</v>
      </c>
      <c r="AK158" s="160">
        <f t="shared" si="362"/>
        <v>0</v>
      </c>
      <c r="AL158" s="160">
        <f t="shared" si="363"/>
        <v>0</v>
      </c>
      <c r="AM158" s="160">
        <f t="shared" si="364"/>
        <v>0</v>
      </c>
    </row>
    <row r="159" spans="1:39" ht="3" customHeight="1" x14ac:dyDescent="0.3">
      <c r="A159" s="382"/>
      <c r="B159" s="383"/>
      <c r="C159" s="384"/>
      <c r="D159" s="416"/>
      <c r="E159" s="383"/>
      <c r="F159" s="383"/>
      <c r="G159" s="383"/>
      <c r="H159" s="383"/>
      <c r="I159" s="383"/>
      <c r="J159" s="383"/>
      <c r="K159" s="383"/>
      <c r="L159" s="383"/>
      <c r="M159" s="383"/>
      <c r="N159" s="383"/>
      <c r="O159" s="383"/>
      <c r="P159" s="383"/>
      <c r="Q159" s="383"/>
      <c r="R159" s="383"/>
      <c r="S159" s="383"/>
      <c r="T159" s="383"/>
      <c r="U159" s="383"/>
      <c r="V159" s="385"/>
      <c r="W159" s="148"/>
      <c r="X159" s="144"/>
      <c r="Y159" s="144"/>
      <c r="Z159" s="144"/>
      <c r="AA159" s="144"/>
      <c r="AB159" s="144"/>
      <c r="AC159" s="144"/>
      <c r="AD159" s="144"/>
      <c r="AE159" s="144"/>
      <c r="AF159" s="144"/>
      <c r="AG159" s="144"/>
      <c r="AH159" s="144"/>
      <c r="AI159" s="144"/>
      <c r="AJ159" s="144"/>
      <c r="AK159" s="144"/>
      <c r="AL159" s="144"/>
      <c r="AM159" s="144"/>
    </row>
    <row r="160" spans="1:39" ht="15.6" x14ac:dyDescent="0.3">
      <c r="A160" s="386" t="s">
        <v>129</v>
      </c>
      <c r="B160" s="387"/>
      <c r="C160" s="388"/>
      <c r="D160" s="417">
        <f>SUM(D144:D158)</f>
        <v>1</v>
      </c>
      <c r="E160" s="389">
        <f t="shared" ref="E160" si="366">SUM(X144:X158)</f>
        <v>0</v>
      </c>
      <c r="F160" s="389">
        <f t="shared" ref="F160" si="367">SUM(Y144:Y158)</f>
        <v>0</v>
      </c>
      <c r="G160" s="389">
        <f t="shared" ref="G160" si="368">SUM(Z144:Z158)</f>
        <v>0</v>
      </c>
      <c r="H160" s="389">
        <f t="shared" ref="H160" si="369">SUM(AA144:AA158)</f>
        <v>0</v>
      </c>
      <c r="I160" s="389">
        <f t="shared" ref="I160" si="370">SUM(AB144:AB158)</f>
        <v>0</v>
      </c>
      <c r="J160" s="389">
        <f t="shared" ref="J160" si="371">SUM(AC144:AC158)</f>
        <v>0</v>
      </c>
      <c r="K160" s="389">
        <f t="shared" ref="K160" si="372">SUM(AD144:AD158)</f>
        <v>0</v>
      </c>
      <c r="L160" s="389">
        <f t="shared" ref="L160" si="373">SUM(AE144:AE158)</f>
        <v>0</v>
      </c>
      <c r="M160" s="389">
        <f t="shared" ref="M160" si="374">SUM(AF144:AF158)</f>
        <v>0</v>
      </c>
      <c r="N160" s="389">
        <f t="shared" ref="N160" si="375">SUM(AG144:AG158)</f>
        <v>0</v>
      </c>
      <c r="O160" s="389">
        <f t="shared" ref="O160" si="376">SUM(AH144:AH158)</f>
        <v>0</v>
      </c>
      <c r="P160" s="389">
        <f t="shared" ref="P160" si="377">SUM(AI144:AI158)</f>
        <v>0</v>
      </c>
      <c r="Q160" s="389">
        <f t="shared" ref="Q160" si="378">SUM(AJ144:AJ158)</f>
        <v>0</v>
      </c>
      <c r="R160" s="389">
        <f t="shared" ref="R160" si="379">SUM(AK144:AK158)</f>
        <v>0</v>
      </c>
      <c r="S160" s="389">
        <f t="shared" ref="S160" si="380">SUM(AL144:AL158)</f>
        <v>0</v>
      </c>
      <c r="T160" s="389">
        <f t="shared" ref="T160" si="381">SUM(AM144:AM158)</f>
        <v>0</v>
      </c>
      <c r="U160" s="389"/>
      <c r="V160" s="390"/>
      <c r="W160" s="148"/>
      <c r="X160" s="150"/>
      <c r="Y160" s="349"/>
      <c r="Z160" s="349"/>
      <c r="AA160" s="349"/>
      <c r="AB160" s="349"/>
      <c r="AC160" s="349"/>
      <c r="AD160" s="349"/>
      <c r="AE160" s="349"/>
      <c r="AF160" s="349"/>
      <c r="AG160" s="349"/>
      <c r="AH160" s="349"/>
      <c r="AI160" s="349"/>
      <c r="AJ160" s="349"/>
      <c r="AK160" s="349"/>
      <c r="AL160" s="349"/>
      <c r="AM160" s="349"/>
    </row>
    <row r="161" spans="1:39" x14ac:dyDescent="0.3">
      <c r="A161" s="382"/>
      <c r="B161" s="383"/>
      <c r="C161" s="384"/>
      <c r="D161" s="416"/>
      <c r="E161" s="391">
        <f>E160/$D160</f>
        <v>0</v>
      </c>
      <c r="F161" s="391">
        <f t="shared" ref="F161:I161" si="382">F160/$D160</f>
        <v>0</v>
      </c>
      <c r="G161" s="391">
        <f t="shared" si="382"/>
        <v>0</v>
      </c>
      <c r="H161" s="391">
        <f t="shared" si="382"/>
        <v>0</v>
      </c>
      <c r="I161" s="391">
        <f t="shared" si="382"/>
        <v>0</v>
      </c>
      <c r="J161" s="391">
        <f t="shared" ref="J161" si="383">J160/$D160</f>
        <v>0</v>
      </c>
      <c r="K161" s="391">
        <f t="shared" ref="K161:T161" si="384">K160/$D160</f>
        <v>0</v>
      </c>
      <c r="L161" s="391">
        <f t="shared" si="384"/>
        <v>0</v>
      </c>
      <c r="M161" s="391">
        <f t="shared" si="384"/>
        <v>0</v>
      </c>
      <c r="N161" s="391">
        <f t="shared" si="384"/>
        <v>0</v>
      </c>
      <c r="O161" s="391">
        <f t="shared" si="384"/>
        <v>0</v>
      </c>
      <c r="P161" s="391">
        <f t="shared" si="384"/>
        <v>0</v>
      </c>
      <c r="Q161" s="391">
        <f t="shared" si="384"/>
        <v>0</v>
      </c>
      <c r="R161" s="391">
        <f t="shared" si="384"/>
        <v>0</v>
      </c>
      <c r="S161" s="391">
        <f t="shared" si="384"/>
        <v>0</v>
      </c>
      <c r="T161" s="391">
        <f t="shared" si="384"/>
        <v>0</v>
      </c>
      <c r="U161" s="391"/>
      <c r="V161" s="385"/>
      <c r="W161" s="148"/>
      <c r="X161" s="153"/>
      <c r="Y161" s="153"/>
      <c r="Z161" s="153"/>
      <c r="AA161" s="153"/>
      <c r="AB161" s="153"/>
      <c r="AC161" s="153"/>
      <c r="AD161" s="153"/>
      <c r="AE161" s="153"/>
      <c r="AF161" s="153"/>
      <c r="AG161" s="153"/>
      <c r="AH161" s="153"/>
      <c r="AI161" s="153"/>
      <c r="AJ161" s="153"/>
      <c r="AK161" s="153"/>
      <c r="AL161" s="153"/>
      <c r="AM161" s="153"/>
    </row>
    <row r="162" spans="1:39" x14ac:dyDescent="0.3">
      <c r="A162" s="382"/>
      <c r="B162" s="383"/>
      <c r="C162" s="384"/>
      <c r="D162" s="416"/>
      <c r="E162" s="383"/>
      <c r="F162" s="383"/>
      <c r="G162" s="383"/>
      <c r="H162" s="383"/>
      <c r="I162" s="383"/>
      <c r="J162" s="383"/>
      <c r="K162" s="383"/>
      <c r="L162" s="383"/>
      <c r="M162" s="383"/>
      <c r="N162" s="383"/>
      <c r="O162" s="383"/>
      <c r="P162" s="383"/>
      <c r="Q162" s="383"/>
      <c r="R162" s="383"/>
      <c r="S162" s="383"/>
      <c r="T162" s="383"/>
      <c r="U162" s="383"/>
      <c r="V162" s="385"/>
      <c r="W162" s="148"/>
      <c r="X162" s="153"/>
      <c r="Y162" s="153"/>
      <c r="Z162" s="153"/>
      <c r="AA162" s="153"/>
      <c r="AB162" s="153"/>
      <c r="AC162" s="153"/>
      <c r="AD162" s="153"/>
      <c r="AE162" s="153"/>
      <c r="AF162" s="153"/>
      <c r="AG162" s="153"/>
      <c r="AH162" s="153"/>
      <c r="AI162" s="153"/>
      <c r="AJ162" s="153"/>
      <c r="AK162" s="153"/>
      <c r="AL162" s="153"/>
      <c r="AM162" s="153"/>
    </row>
    <row r="163" spans="1:39" ht="28.8" x14ac:dyDescent="0.3">
      <c r="A163" s="369">
        <v>9</v>
      </c>
      <c r="B163" s="377" t="s">
        <v>37</v>
      </c>
      <c r="C163" s="381" t="s">
        <v>254</v>
      </c>
      <c r="D163" s="414" t="s">
        <v>255</v>
      </c>
      <c r="E163" s="379" t="str">
        <f>E$3</f>
        <v>staff type 1</v>
      </c>
      <c r="F163" s="379" t="str">
        <f t="shared" ref="F163:T163" si="385">F$3</f>
        <v>staff type 2</v>
      </c>
      <c r="G163" s="379" t="str">
        <f t="shared" si="385"/>
        <v>staff type 3</v>
      </c>
      <c r="H163" s="379" t="str">
        <f t="shared" si="385"/>
        <v>staff type 4</v>
      </c>
      <c r="I163" s="379" t="str">
        <f t="shared" si="385"/>
        <v>staff type 5</v>
      </c>
      <c r="J163" s="379" t="str">
        <f t="shared" si="385"/>
        <v>staff type 6</v>
      </c>
      <c r="K163" s="379" t="str">
        <f t="shared" si="385"/>
        <v>staff type 7</v>
      </c>
      <c r="L163" s="379" t="str">
        <f t="shared" si="385"/>
        <v>staff type 8</v>
      </c>
      <c r="M163" s="379" t="str">
        <f t="shared" si="385"/>
        <v>staff type 9</v>
      </c>
      <c r="N163" s="379" t="str">
        <f t="shared" si="385"/>
        <v>staff type 10</v>
      </c>
      <c r="O163" s="379" t="str">
        <f t="shared" si="385"/>
        <v>staff type 11</v>
      </c>
      <c r="P163" s="379" t="str">
        <f t="shared" si="385"/>
        <v>staff type 12</v>
      </c>
      <c r="Q163" s="379" t="str">
        <f t="shared" si="385"/>
        <v>staff type 13</v>
      </c>
      <c r="R163" s="379" t="str">
        <f t="shared" si="385"/>
        <v>staff type 14</v>
      </c>
      <c r="S163" s="379" t="str">
        <f t="shared" si="385"/>
        <v>staff type 15</v>
      </c>
      <c r="T163" s="379" t="str">
        <f t="shared" si="385"/>
        <v>staff type 16</v>
      </c>
      <c r="U163" s="379" t="s">
        <v>132</v>
      </c>
      <c r="V163" s="380" t="s">
        <v>131</v>
      </c>
      <c r="W163" s="148"/>
      <c r="X163" s="167"/>
      <c r="Y163" s="349"/>
      <c r="Z163" s="349"/>
      <c r="AA163" s="349"/>
      <c r="AB163" s="349"/>
      <c r="AC163" s="349"/>
      <c r="AD163" s="349"/>
      <c r="AE163" s="349"/>
      <c r="AF163" s="349"/>
      <c r="AG163" s="349"/>
      <c r="AH163" s="349"/>
      <c r="AI163" s="349"/>
      <c r="AJ163" s="349"/>
      <c r="AK163" s="349"/>
      <c r="AL163" s="349"/>
      <c r="AM163" s="349"/>
    </row>
    <row r="164" spans="1:39" ht="15.6" x14ac:dyDescent="0.3">
      <c r="A164" s="370"/>
      <c r="B164" s="371">
        <v>1</v>
      </c>
      <c r="C164" s="372">
        <v>1</v>
      </c>
      <c r="D164" s="415">
        <f>IF(C164="",B164,B164*C164)</f>
        <v>1</v>
      </c>
      <c r="E164" s="372">
        <v>0</v>
      </c>
      <c r="F164" s="372">
        <v>0</v>
      </c>
      <c r="G164" s="372">
        <v>0</v>
      </c>
      <c r="H164" s="372">
        <v>0</v>
      </c>
      <c r="I164" s="372">
        <v>0</v>
      </c>
      <c r="J164" s="372">
        <v>0</v>
      </c>
      <c r="K164" s="372">
        <v>0</v>
      </c>
      <c r="L164" s="372">
        <v>0</v>
      </c>
      <c r="M164" s="372">
        <v>0</v>
      </c>
      <c r="N164" s="372">
        <v>0</v>
      </c>
      <c r="O164" s="372">
        <v>0</v>
      </c>
      <c r="P164" s="372">
        <v>0</v>
      </c>
      <c r="Q164" s="372">
        <v>0</v>
      </c>
      <c r="R164" s="372">
        <v>0</v>
      </c>
      <c r="S164" s="372">
        <v>0</v>
      </c>
      <c r="T164" s="372">
        <v>0</v>
      </c>
      <c r="U164" s="413">
        <f t="shared" ref="U164:U178" si="386">SUM(E164:T164)</f>
        <v>0</v>
      </c>
      <c r="V164" s="374"/>
      <c r="W164" s="148"/>
      <c r="X164" s="152">
        <f t="shared" ref="X164:X178" si="387">$D164*E164</f>
        <v>0</v>
      </c>
      <c r="Y164" s="152">
        <f t="shared" ref="Y164:Y178" si="388">$D164*F164</f>
        <v>0</v>
      </c>
      <c r="Z164" s="152">
        <f t="shared" ref="Z164:Z178" si="389">$D164*G164</f>
        <v>0</v>
      </c>
      <c r="AA164" s="152">
        <f t="shared" ref="AA164:AA178" si="390">$D164*H164</f>
        <v>0</v>
      </c>
      <c r="AB164" s="152">
        <f t="shared" ref="AB164:AB178" si="391">$D164*I164</f>
        <v>0</v>
      </c>
      <c r="AC164" s="152">
        <f t="shared" ref="AC164:AC178" si="392">$D164*J164</f>
        <v>0</v>
      </c>
      <c r="AD164" s="152">
        <f t="shared" ref="AD164:AD178" si="393">$D164*K164</f>
        <v>0</v>
      </c>
      <c r="AE164" s="152">
        <f t="shared" ref="AE164:AE178" si="394">$D164*L164</f>
        <v>0</v>
      </c>
      <c r="AF164" s="152">
        <f t="shared" ref="AF164:AF178" si="395">$D164*M164</f>
        <v>0</v>
      </c>
      <c r="AG164" s="152">
        <f t="shared" ref="AG164:AG178" si="396">$D164*N164</f>
        <v>0</v>
      </c>
      <c r="AH164" s="152">
        <f t="shared" ref="AH164:AH178" si="397">$D164*O164</f>
        <v>0</v>
      </c>
      <c r="AI164" s="152">
        <f t="shared" ref="AI164:AI178" si="398">$D164*P164</f>
        <v>0</v>
      </c>
      <c r="AJ164" s="152">
        <f t="shared" ref="AJ164:AJ178" si="399">$D164*Q164</f>
        <v>0</v>
      </c>
      <c r="AK164" s="152">
        <f t="shared" ref="AK164:AK178" si="400">$D164*R164</f>
        <v>0</v>
      </c>
      <c r="AL164" s="152">
        <f t="shared" ref="AL164:AL178" si="401">$D164*S164</f>
        <v>0</v>
      </c>
      <c r="AM164" s="152">
        <f t="shared" ref="AM164:AM178" si="402">$D164*T164</f>
        <v>0</v>
      </c>
    </row>
    <row r="165" spans="1:39" ht="15.6" x14ac:dyDescent="0.3">
      <c r="A165" s="370"/>
      <c r="B165" s="371"/>
      <c r="C165" s="372"/>
      <c r="D165" s="415">
        <f t="shared" ref="D165:D178" si="403">IF(C165="",B165,B165*C165)</f>
        <v>0</v>
      </c>
      <c r="E165" s="372">
        <v>0</v>
      </c>
      <c r="F165" s="372">
        <v>0</v>
      </c>
      <c r="G165" s="372">
        <v>0</v>
      </c>
      <c r="H165" s="372">
        <v>0</v>
      </c>
      <c r="I165" s="372">
        <v>0</v>
      </c>
      <c r="J165" s="372">
        <v>0</v>
      </c>
      <c r="K165" s="372">
        <v>0</v>
      </c>
      <c r="L165" s="372">
        <v>0</v>
      </c>
      <c r="M165" s="372">
        <v>0</v>
      </c>
      <c r="N165" s="372">
        <v>0</v>
      </c>
      <c r="O165" s="372">
        <v>0</v>
      </c>
      <c r="P165" s="372">
        <v>0</v>
      </c>
      <c r="Q165" s="372">
        <v>0</v>
      </c>
      <c r="R165" s="372">
        <v>0</v>
      </c>
      <c r="S165" s="372">
        <v>0</v>
      </c>
      <c r="T165" s="372">
        <v>0</v>
      </c>
      <c r="U165" s="413">
        <f t="shared" si="386"/>
        <v>0</v>
      </c>
      <c r="V165" s="374"/>
      <c r="W165" s="148"/>
      <c r="X165" s="152">
        <f t="shared" si="387"/>
        <v>0</v>
      </c>
      <c r="Y165" s="152">
        <f t="shared" si="388"/>
        <v>0</v>
      </c>
      <c r="Z165" s="152">
        <f t="shared" si="389"/>
        <v>0</v>
      </c>
      <c r="AA165" s="152">
        <f t="shared" si="390"/>
        <v>0</v>
      </c>
      <c r="AB165" s="152">
        <f t="shared" si="391"/>
        <v>0</v>
      </c>
      <c r="AC165" s="152">
        <f t="shared" si="392"/>
        <v>0</v>
      </c>
      <c r="AD165" s="152">
        <f t="shared" si="393"/>
        <v>0</v>
      </c>
      <c r="AE165" s="152">
        <f t="shared" si="394"/>
        <v>0</v>
      </c>
      <c r="AF165" s="152">
        <f t="shared" si="395"/>
        <v>0</v>
      </c>
      <c r="AG165" s="152">
        <f t="shared" si="396"/>
        <v>0</v>
      </c>
      <c r="AH165" s="152">
        <f t="shared" si="397"/>
        <v>0</v>
      </c>
      <c r="AI165" s="152">
        <f t="shared" si="398"/>
        <v>0</v>
      </c>
      <c r="AJ165" s="152">
        <f t="shared" si="399"/>
        <v>0</v>
      </c>
      <c r="AK165" s="152">
        <f t="shared" si="400"/>
        <v>0</v>
      </c>
      <c r="AL165" s="152">
        <f t="shared" si="401"/>
        <v>0</v>
      </c>
      <c r="AM165" s="152">
        <f t="shared" si="402"/>
        <v>0</v>
      </c>
    </row>
    <row r="166" spans="1:39" ht="15.6" x14ac:dyDescent="0.3">
      <c r="A166" s="370"/>
      <c r="B166" s="371"/>
      <c r="C166" s="372"/>
      <c r="D166" s="415">
        <f t="shared" si="403"/>
        <v>0</v>
      </c>
      <c r="E166" s="372">
        <v>0</v>
      </c>
      <c r="F166" s="372">
        <v>0</v>
      </c>
      <c r="G166" s="372">
        <v>0</v>
      </c>
      <c r="H166" s="372">
        <v>0</v>
      </c>
      <c r="I166" s="372">
        <v>0</v>
      </c>
      <c r="J166" s="372">
        <v>0</v>
      </c>
      <c r="K166" s="372">
        <v>0</v>
      </c>
      <c r="L166" s="372">
        <v>0</v>
      </c>
      <c r="M166" s="372">
        <v>0</v>
      </c>
      <c r="N166" s="372">
        <v>0</v>
      </c>
      <c r="O166" s="372">
        <v>0</v>
      </c>
      <c r="P166" s="372">
        <v>0</v>
      </c>
      <c r="Q166" s="372">
        <v>0</v>
      </c>
      <c r="R166" s="372">
        <v>0</v>
      </c>
      <c r="S166" s="372">
        <v>0</v>
      </c>
      <c r="T166" s="372">
        <v>0</v>
      </c>
      <c r="U166" s="413">
        <f t="shared" si="386"/>
        <v>0</v>
      </c>
      <c r="V166" s="374"/>
      <c r="W166" s="148"/>
      <c r="X166" s="152">
        <f t="shared" si="387"/>
        <v>0</v>
      </c>
      <c r="Y166" s="152">
        <f t="shared" si="388"/>
        <v>0</v>
      </c>
      <c r="Z166" s="152">
        <f t="shared" si="389"/>
        <v>0</v>
      </c>
      <c r="AA166" s="152">
        <f t="shared" si="390"/>
        <v>0</v>
      </c>
      <c r="AB166" s="152">
        <f t="shared" si="391"/>
        <v>0</v>
      </c>
      <c r="AC166" s="152">
        <f t="shared" si="392"/>
        <v>0</v>
      </c>
      <c r="AD166" s="152">
        <f t="shared" si="393"/>
        <v>0</v>
      </c>
      <c r="AE166" s="152">
        <f t="shared" si="394"/>
        <v>0</v>
      </c>
      <c r="AF166" s="152">
        <f t="shared" si="395"/>
        <v>0</v>
      </c>
      <c r="AG166" s="152">
        <f t="shared" si="396"/>
        <v>0</v>
      </c>
      <c r="AH166" s="152">
        <f t="shared" si="397"/>
        <v>0</v>
      </c>
      <c r="AI166" s="152">
        <f t="shared" si="398"/>
        <v>0</v>
      </c>
      <c r="AJ166" s="152">
        <f t="shared" si="399"/>
        <v>0</v>
      </c>
      <c r="AK166" s="152">
        <f t="shared" si="400"/>
        <v>0</v>
      </c>
      <c r="AL166" s="152">
        <f t="shared" si="401"/>
        <v>0</v>
      </c>
      <c r="AM166" s="152">
        <f t="shared" si="402"/>
        <v>0</v>
      </c>
    </row>
    <row r="167" spans="1:39" ht="15.6" x14ac:dyDescent="0.3">
      <c r="A167" s="370"/>
      <c r="B167" s="371"/>
      <c r="C167" s="372"/>
      <c r="D167" s="415">
        <f t="shared" si="403"/>
        <v>0</v>
      </c>
      <c r="E167" s="372">
        <v>0</v>
      </c>
      <c r="F167" s="372">
        <v>0</v>
      </c>
      <c r="G167" s="372">
        <v>0</v>
      </c>
      <c r="H167" s="372">
        <v>0</v>
      </c>
      <c r="I167" s="372">
        <v>0</v>
      </c>
      <c r="J167" s="372">
        <v>0</v>
      </c>
      <c r="K167" s="372">
        <v>0</v>
      </c>
      <c r="L167" s="372">
        <v>0</v>
      </c>
      <c r="M167" s="372">
        <v>0</v>
      </c>
      <c r="N167" s="372">
        <v>0</v>
      </c>
      <c r="O167" s="372">
        <v>0</v>
      </c>
      <c r="P167" s="372">
        <v>0</v>
      </c>
      <c r="Q167" s="372">
        <v>0</v>
      </c>
      <c r="R167" s="372">
        <v>0</v>
      </c>
      <c r="S167" s="372">
        <v>0</v>
      </c>
      <c r="T167" s="372">
        <v>0</v>
      </c>
      <c r="U167" s="413">
        <f t="shared" si="386"/>
        <v>0</v>
      </c>
      <c r="V167" s="374"/>
      <c r="W167" s="148"/>
      <c r="X167" s="152">
        <f t="shared" si="387"/>
        <v>0</v>
      </c>
      <c r="Y167" s="152">
        <f t="shared" si="388"/>
        <v>0</v>
      </c>
      <c r="Z167" s="152">
        <f t="shared" si="389"/>
        <v>0</v>
      </c>
      <c r="AA167" s="152">
        <f t="shared" si="390"/>
        <v>0</v>
      </c>
      <c r="AB167" s="152">
        <f t="shared" si="391"/>
        <v>0</v>
      </c>
      <c r="AC167" s="152">
        <f t="shared" si="392"/>
        <v>0</v>
      </c>
      <c r="AD167" s="152">
        <f t="shared" si="393"/>
        <v>0</v>
      </c>
      <c r="AE167" s="152">
        <f t="shared" si="394"/>
        <v>0</v>
      </c>
      <c r="AF167" s="152">
        <f t="shared" si="395"/>
        <v>0</v>
      </c>
      <c r="AG167" s="152">
        <f t="shared" si="396"/>
        <v>0</v>
      </c>
      <c r="AH167" s="152">
        <f t="shared" si="397"/>
        <v>0</v>
      </c>
      <c r="AI167" s="152">
        <f t="shared" si="398"/>
        <v>0</v>
      </c>
      <c r="AJ167" s="152">
        <f t="shared" si="399"/>
        <v>0</v>
      </c>
      <c r="AK167" s="152">
        <f t="shared" si="400"/>
        <v>0</v>
      </c>
      <c r="AL167" s="152">
        <f t="shared" si="401"/>
        <v>0</v>
      </c>
      <c r="AM167" s="152">
        <f t="shared" si="402"/>
        <v>0</v>
      </c>
    </row>
    <row r="168" spans="1:39" ht="15.6" x14ac:dyDescent="0.3">
      <c r="A168" s="370"/>
      <c r="B168" s="371"/>
      <c r="C168" s="372"/>
      <c r="D168" s="415">
        <f t="shared" si="403"/>
        <v>0</v>
      </c>
      <c r="E168" s="372">
        <v>0</v>
      </c>
      <c r="F168" s="372">
        <v>0</v>
      </c>
      <c r="G168" s="372">
        <v>0</v>
      </c>
      <c r="H168" s="372">
        <v>0</v>
      </c>
      <c r="I168" s="372">
        <v>0</v>
      </c>
      <c r="J168" s="372">
        <v>0</v>
      </c>
      <c r="K168" s="372">
        <v>0</v>
      </c>
      <c r="L168" s="372">
        <v>0</v>
      </c>
      <c r="M168" s="372">
        <v>0</v>
      </c>
      <c r="N168" s="372">
        <v>0</v>
      </c>
      <c r="O168" s="372">
        <v>0</v>
      </c>
      <c r="P168" s="372">
        <v>0</v>
      </c>
      <c r="Q168" s="372">
        <v>0</v>
      </c>
      <c r="R168" s="372">
        <v>0</v>
      </c>
      <c r="S168" s="372">
        <v>0</v>
      </c>
      <c r="T168" s="372">
        <v>0</v>
      </c>
      <c r="U168" s="413">
        <f t="shared" si="386"/>
        <v>0</v>
      </c>
      <c r="V168" s="374"/>
      <c r="W168" s="148"/>
      <c r="X168" s="152">
        <f t="shared" si="387"/>
        <v>0</v>
      </c>
      <c r="Y168" s="152">
        <f t="shared" si="388"/>
        <v>0</v>
      </c>
      <c r="Z168" s="152">
        <f t="shared" si="389"/>
        <v>0</v>
      </c>
      <c r="AA168" s="152">
        <f t="shared" si="390"/>
        <v>0</v>
      </c>
      <c r="AB168" s="152">
        <f t="shared" si="391"/>
        <v>0</v>
      </c>
      <c r="AC168" s="152">
        <f t="shared" si="392"/>
        <v>0</v>
      </c>
      <c r="AD168" s="152">
        <f t="shared" si="393"/>
        <v>0</v>
      </c>
      <c r="AE168" s="152">
        <f t="shared" si="394"/>
        <v>0</v>
      </c>
      <c r="AF168" s="152">
        <f t="shared" si="395"/>
        <v>0</v>
      </c>
      <c r="AG168" s="152">
        <f t="shared" si="396"/>
        <v>0</v>
      </c>
      <c r="AH168" s="152">
        <f t="shared" si="397"/>
        <v>0</v>
      </c>
      <c r="AI168" s="152">
        <f t="shared" si="398"/>
        <v>0</v>
      </c>
      <c r="AJ168" s="152">
        <f t="shared" si="399"/>
        <v>0</v>
      </c>
      <c r="AK168" s="152">
        <f t="shared" si="400"/>
        <v>0</v>
      </c>
      <c r="AL168" s="152">
        <f t="shared" si="401"/>
        <v>0</v>
      </c>
      <c r="AM168" s="152">
        <f t="shared" si="402"/>
        <v>0</v>
      </c>
    </row>
    <row r="169" spans="1:39" ht="15.6" x14ac:dyDescent="0.3">
      <c r="A169" s="370"/>
      <c r="B169" s="371"/>
      <c r="C169" s="372"/>
      <c r="D169" s="415">
        <f t="shared" si="403"/>
        <v>0</v>
      </c>
      <c r="E169" s="372">
        <v>0</v>
      </c>
      <c r="F169" s="372">
        <v>0</v>
      </c>
      <c r="G169" s="372">
        <v>0</v>
      </c>
      <c r="H169" s="372">
        <v>0</v>
      </c>
      <c r="I169" s="372">
        <v>0</v>
      </c>
      <c r="J169" s="372">
        <v>0</v>
      </c>
      <c r="K169" s="372">
        <v>0</v>
      </c>
      <c r="L169" s="372">
        <v>0</v>
      </c>
      <c r="M169" s="372">
        <v>0</v>
      </c>
      <c r="N169" s="372">
        <v>0</v>
      </c>
      <c r="O169" s="372">
        <v>0</v>
      </c>
      <c r="P169" s="372">
        <v>0</v>
      </c>
      <c r="Q169" s="372">
        <v>0</v>
      </c>
      <c r="R169" s="372">
        <v>0</v>
      </c>
      <c r="S169" s="372">
        <v>0</v>
      </c>
      <c r="T169" s="372">
        <v>0</v>
      </c>
      <c r="U169" s="413">
        <f t="shared" si="386"/>
        <v>0</v>
      </c>
      <c r="V169" s="374"/>
      <c r="W169" s="148"/>
      <c r="X169" s="152">
        <f t="shared" si="387"/>
        <v>0</v>
      </c>
      <c r="Y169" s="152">
        <f t="shared" si="388"/>
        <v>0</v>
      </c>
      <c r="Z169" s="152">
        <f t="shared" si="389"/>
        <v>0</v>
      </c>
      <c r="AA169" s="152">
        <f t="shared" si="390"/>
        <v>0</v>
      </c>
      <c r="AB169" s="152">
        <f t="shared" si="391"/>
        <v>0</v>
      </c>
      <c r="AC169" s="152">
        <f t="shared" si="392"/>
        <v>0</v>
      </c>
      <c r="AD169" s="152">
        <f t="shared" si="393"/>
        <v>0</v>
      </c>
      <c r="AE169" s="152">
        <f t="shared" si="394"/>
        <v>0</v>
      </c>
      <c r="AF169" s="152">
        <f t="shared" si="395"/>
        <v>0</v>
      </c>
      <c r="AG169" s="152">
        <f t="shared" si="396"/>
        <v>0</v>
      </c>
      <c r="AH169" s="152">
        <f t="shared" si="397"/>
        <v>0</v>
      </c>
      <c r="AI169" s="152">
        <f t="shared" si="398"/>
        <v>0</v>
      </c>
      <c r="AJ169" s="152">
        <f t="shared" si="399"/>
        <v>0</v>
      </c>
      <c r="AK169" s="152">
        <f t="shared" si="400"/>
        <v>0</v>
      </c>
      <c r="AL169" s="152">
        <f t="shared" si="401"/>
        <v>0</v>
      </c>
      <c r="AM169" s="152">
        <f t="shared" si="402"/>
        <v>0</v>
      </c>
    </row>
    <row r="170" spans="1:39" ht="15.6" x14ac:dyDescent="0.3">
      <c r="A170" s="370"/>
      <c r="B170" s="371"/>
      <c r="C170" s="372"/>
      <c r="D170" s="415">
        <f t="shared" si="403"/>
        <v>0</v>
      </c>
      <c r="E170" s="372">
        <v>0</v>
      </c>
      <c r="F170" s="372">
        <v>0</v>
      </c>
      <c r="G170" s="372">
        <v>0</v>
      </c>
      <c r="H170" s="372">
        <v>0</v>
      </c>
      <c r="I170" s="372">
        <v>0</v>
      </c>
      <c r="J170" s="372">
        <v>0</v>
      </c>
      <c r="K170" s="372">
        <v>0</v>
      </c>
      <c r="L170" s="372">
        <v>0</v>
      </c>
      <c r="M170" s="372">
        <v>0</v>
      </c>
      <c r="N170" s="372">
        <v>0</v>
      </c>
      <c r="O170" s="372">
        <v>0</v>
      </c>
      <c r="P170" s="372">
        <v>0</v>
      </c>
      <c r="Q170" s="372">
        <v>0</v>
      </c>
      <c r="R170" s="372">
        <v>0</v>
      </c>
      <c r="S170" s="372">
        <v>0</v>
      </c>
      <c r="T170" s="372">
        <v>0</v>
      </c>
      <c r="U170" s="413">
        <f t="shared" si="386"/>
        <v>0</v>
      </c>
      <c r="V170" s="374"/>
      <c r="W170" s="148"/>
      <c r="X170" s="152">
        <f t="shared" si="387"/>
        <v>0</v>
      </c>
      <c r="Y170" s="152">
        <f t="shared" si="388"/>
        <v>0</v>
      </c>
      <c r="Z170" s="152">
        <f t="shared" si="389"/>
        <v>0</v>
      </c>
      <c r="AA170" s="152">
        <f t="shared" si="390"/>
        <v>0</v>
      </c>
      <c r="AB170" s="152">
        <f t="shared" si="391"/>
        <v>0</v>
      </c>
      <c r="AC170" s="152">
        <f t="shared" si="392"/>
        <v>0</v>
      </c>
      <c r="AD170" s="152">
        <f t="shared" si="393"/>
        <v>0</v>
      </c>
      <c r="AE170" s="152">
        <f t="shared" si="394"/>
        <v>0</v>
      </c>
      <c r="AF170" s="152">
        <f t="shared" si="395"/>
        <v>0</v>
      </c>
      <c r="AG170" s="152">
        <f t="shared" si="396"/>
        <v>0</v>
      </c>
      <c r="AH170" s="152">
        <f t="shared" si="397"/>
        <v>0</v>
      </c>
      <c r="AI170" s="152">
        <f t="shared" si="398"/>
        <v>0</v>
      </c>
      <c r="AJ170" s="152">
        <f t="shared" si="399"/>
        <v>0</v>
      </c>
      <c r="AK170" s="152">
        <f t="shared" si="400"/>
        <v>0</v>
      </c>
      <c r="AL170" s="152">
        <f t="shared" si="401"/>
        <v>0</v>
      </c>
      <c r="AM170" s="152">
        <f t="shared" si="402"/>
        <v>0</v>
      </c>
    </row>
    <row r="171" spans="1:39" ht="15.6" x14ac:dyDescent="0.3">
      <c r="A171" s="370"/>
      <c r="B171" s="371"/>
      <c r="C171" s="372"/>
      <c r="D171" s="415">
        <f t="shared" si="403"/>
        <v>0</v>
      </c>
      <c r="E171" s="372">
        <v>0</v>
      </c>
      <c r="F171" s="372">
        <v>0</v>
      </c>
      <c r="G171" s="372">
        <v>0</v>
      </c>
      <c r="H171" s="372">
        <v>0</v>
      </c>
      <c r="I171" s="372">
        <v>0</v>
      </c>
      <c r="J171" s="372">
        <v>0</v>
      </c>
      <c r="K171" s="372">
        <v>0</v>
      </c>
      <c r="L171" s="372">
        <v>0</v>
      </c>
      <c r="M171" s="372">
        <v>0</v>
      </c>
      <c r="N171" s="372">
        <v>0</v>
      </c>
      <c r="O171" s="372">
        <v>0</v>
      </c>
      <c r="P171" s="372">
        <v>0</v>
      </c>
      <c r="Q171" s="372">
        <v>0</v>
      </c>
      <c r="R171" s="372">
        <v>0</v>
      </c>
      <c r="S171" s="372">
        <v>0</v>
      </c>
      <c r="T171" s="372">
        <v>0</v>
      </c>
      <c r="U171" s="413">
        <f t="shared" si="386"/>
        <v>0</v>
      </c>
      <c r="V171" s="374"/>
      <c r="W171" s="148"/>
      <c r="X171" s="152">
        <f t="shared" si="387"/>
        <v>0</v>
      </c>
      <c r="Y171" s="152">
        <f t="shared" si="388"/>
        <v>0</v>
      </c>
      <c r="Z171" s="152">
        <f t="shared" si="389"/>
        <v>0</v>
      </c>
      <c r="AA171" s="152">
        <f t="shared" si="390"/>
        <v>0</v>
      </c>
      <c r="AB171" s="152">
        <f t="shared" si="391"/>
        <v>0</v>
      </c>
      <c r="AC171" s="152">
        <f t="shared" si="392"/>
        <v>0</v>
      </c>
      <c r="AD171" s="152">
        <f t="shared" si="393"/>
        <v>0</v>
      </c>
      <c r="AE171" s="152">
        <f t="shared" si="394"/>
        <v>0</v>
      </c>
      <c r="AF171" s="152">
        <f t="shared" si="395"/>
        <v>0</v>
      </c>
      <c r="AG171" s="152">
        <f t="shared" si="396"/>
        <v>0</v>
      </c>
      <c r="AH171" s="152">
        <f t="shared" si="397"/>
        <v>0</v>
      </c>
      <c r="AI171" s="152">
        <f t="shared" si="398"/>
        <v>0</v>
      </c>
      <c r="AJ171" s="152">
        <f t="shared" si="399"/>
        <v>0</v>
      </c>
      <c r="AK171" s="152">
        <f t="shared" si="400"/>
        <v>0</v>
      </c>
      <c r="AL171" s="152">
        <f t="shared" si="401"/>
        <v>0</v>
      </c>
      <c r="AM171" s="152">
        <f t="shared" si="402"/>
        <v>0</v>
      </c>
    </row>
    <row r="172" spans="1:39" ht="15.6" x14ac:dyDescent="0.3">
      <c r="A172" s="370"/>
      <c r="B172" s="371"/>
      <c r="C172" s="372"/>
      <c r="D172" s="415">
        <f t="shared" si="403"/>
        <v>0</v>
      </c>
      <c r="E172" s="372">
        <v>0</v>
      </c>
      <c r="F172" s="372">
        <v>0</v>
      </c>
      <c r="G172" s="372">
        <v>0</v>
      </c>
      <c r="H172" s="372">
        <v>0</v>
      </c>
      <c r="I172" s="372">
        <v>0</v>
      </c>
      <c r="J172" s="372">
        <v>0</v>
      </c>
      <c r="K172" s="372">
        <v>0</v>
      </c>
      <c r="L172" s="372">
        <v>0</v>
      </c>
      <c r="M172" s="372">
        <v>0</v>
      </c>
      <c r="N172" s="372">
        <v>0</v>
      </c>
      <c r="O172" s="372">
        <v>0</v>
      </c>
      <c r="P172" s="372">
        <v>0</v>
      </c>
      <c r="Q172" s="372">
        <v>0</v>
      </c>
      <c r="R172" s="372">
        <v>0</v>
      </c>
      <c r="S172" s="372">
        <v>0</v>
      </c>
      <c r="T172" s="372">
        <v>0</v>
      </c>
      <c r="U172" s="413">
        <f t="shared" si="386"/>
        <v>0</v>
      </c>
      <c r="V172" s="374"/>
      <c r="W172" s="148"/>
      <c r="X172" s="152">
        <f t="shared" si="387"/>
        <v>0</v>
      </c>
      <c r="Y172" s="152">
        <f t="shared" si="388"/>
        <v>0</v>
      </c>
      <c r="Z172" s="152">
        <f t="shared" si="389"/>
        <v>0</v>
      </c>
      <c r="AA172" s="152">
        <f t="shared" si="390"/>
        <v>0</v>
      </c>
      <c r="AB172" s="152">
        <f t="shared" si="391"/>
        <v>0</v>
      </c>
      <c r="AC172" s="152">
        <f t="shared" si="392"/>
        <v>0</v>
      </c>
      <c r="AD172" s="152">
        <f t="shared" si="393"/>
        <v>0</v>
      </c>
      <c r="AE172" s="152">
        <f t="shared" si="394"/>
        <v>0</v>
      </c>
      <c r="AF172" s="152">
        <f t="shared" si="395"/>
        <v>0</v>
      </c>
      <c r="AG172" s="152">
        <f t="shared" si="396"/>
        <v>0</v>
      </c>
      <c r="AH172" s="152">
        <f t="shared" si="397"/>
        <v>0</v>
      </c>
      <c r="AI172" s="152">
        <f t="shared" si="398"/>
        <v>0</v>
      </c>
      <c r="AJ172" s="152">
        <f t="shared" si="399"/>
        <v>0</v>
      </c>
      <c r="AK172" s="152">
        <f t="shared" si="400"/>
        <v>0</v>
      </c>
      <c r="AL172" s="152">
        <f t="shared" si="401"/>
        <v>0</v>
      </c>
      <c r="AM172" s="152">
        <f t="shared" si="402"/>
        <v>0</v>
      </c>
    </row>
    <row r="173" spans="1:39" ht="15.6" x14ac:dyDescent="0.3">
      <c r="A173" s="370"/>
      <c r="B173" s="371"/>
      <c r="C173" s="372"/>
      <c r="D173" s="415">
        <f t="shared" si="403"/>
        <v>0</v>
      </c>
      <c r="E173" s="372">
        <v>0</v>
      </c>
      <c r="F173" s="372">
        <v>0</v>
      </c>
      <c r="G173" s="372">
        <v>0</v>
      </c>
      <c r="H173" s="372">
        <v>0</v>
      </c>
      <c r="I173" s="372">
        <v>0</v>
      </c>
      <c r="J173" s="372">
        <v>0</v>
      </c>
      <c r="K173" s="372">
        <v>0</v>
      </c>
      <c r="L173" s="372">
        <v>0</v>
      </c>
      <c r="M173" s="372">
        <v>0</v>
      </c>
      <c r="N173" s="372">
        <v>0</v>
      </c>
      <c r="O173" s="372">
        <v>0</v>
      </c>
      <c r="P173" s="372">
        <v>0</v>
      </c>
      <c r="Q173" s="372">
        <v>0</v>
      </c>
      <c r="R173" s="372">
        <v>0</v>
      </c>
      <c r="S173" s="372">
        <v>0</v>
      </c>
      <c r="T173" s="372">
        <v>0</v>
      </c>
      <c r="U173" s="413">
        <f t="shared" si="386"/>
        <v>0</v>
      </c>
      <c r="V173" s="374"/>
      <c r="W173" s="148"/>
      <c r="X173" s="152">
        <f t="shared" si="387"/>
        <v>0</v>
      </c>
      <c r="Y173" s="152">
        <f t="shared" si="388"/>
        <v>0</v>
      </c>
      <c r="Z173" s="152">
        <f t="shared" si="389"/>
        <v>0</v>
      </c>
      <c r="AA173" s="152">
        <f t="shared" si="390"/>
        <v>0</v>
      </c>
      <c r="AB173" s="152">
        <f t="shared" si="391"/>
        <v>0</v>
      </c>
      <c r="AC173" s="152">
        <f t="shared" si="392"/>
        <v>0</v>
      </c>
      <c r="AD173" s="152">
        <f t="shared" si="393"/>
        <v>0</v>
      </c>
      <c r="AE173" s="152">
        <f t="shared" si="394"/>
        <v>0</v>
      </c>
      <c r="AF173" s="152">
        <f t="shared" si="395"/>
        <v>0</v>
      </c>
      <c r="AG173" s="152">
        <f t="shared" si="396"/>
        <v>0</v>
      </c>
      <c r="AH173" s="152">
        <f t="shared" si="397"/>
        <v>0</v>
      </c>
      <c r="AI173" s="152">
        <f t="shared" si="398"/>
        <v>0</v>
      </c>
      <c r="AJ173" s="152">
        <f t="shared" si="399"/>
        <v>0</v>
      </c>
      <c r="AK173" s="152">
        <f t="shared" si="400"/>
        <v>0</v>
      </c>
      <c r="AL173" s="152">
        <f t="shared" si="401"/>
        <v>0</v>
      </c>
      <c r="AM173" s="152">
        <f t="shared" si="402"/>
        <v>0</v>
      </c>
    </row>
    <row r="174" spans="1:39" ht="15.6" x14ac:dyDescent="0.3">
      <c r="A174" s="370"/>
      <c r="B174" s="371"/>
      <c r="C174" s="372"/>
      <c r="D174" s="415">
        <f t="shared" si="403"/>
        <v>0</v>
      </c>
      <c r="E174" s="372">
        <v>0</v>
      </c>
      <c r="F174" s="372">
        <v>0</v>
      </c>
      <c r="G174" s="372">
        <v>0</v>
      </c>
      <c r="H174" s="372">
        <v>0</v>
      </c>
      <c r="I174" s="372">
        <v>0</v>
      </c>
      <c r="J174" s="372">
        <v>0</v>
      </c>
      <c r="K174" s="372">
        <v>0</v>
      </c>
      <c r="L174" s="372">
        <v>0</v>
      </c>
      <c r="M174" s="372">
        <v>0</v>
      </c>
      <c r="N174" s="372">
        <v>0</v>
      </c>
      <c r="O174" s="372">
        <v>0</v>
      </c>
      <c r="P174" s="372">
        <v>0</v>
      </c>
      <c r="Q174" s="372">
        <v>0</v>
      </c>
      <c r="R174" s="372">
        <v>0</v>
      </c>
      <c r="S174" s="372">
        <v>0</v>
      </c>
      <c r="T174" s="372">
        <v>0</v>
      </c>
      <c r="U174" s="413">
        <f t="shared" si="386"/>
        <v>0</v>
      </c>
      <c r="V174" s="374"/>
      <c r="W174" s="148"/>
      <c r="X174" s="152">
        <f t="shared" si="387"/>
        <v>0</v>
      </c>
      <c r="Y174" s="152">
        <f t="shared" si="388"/>
        <v>0</v>
      </c>
      <c r="Z174" s="152">
        <f t="shared" si="389"/>
        <v>0</v>
      </c>
      <c r="AA174" s="152">
        <f t="shared" si="390"/>
        <v>0</v>
      </c>
      <c r="AB174" s="152">
        <f t="shared" si="391"/>
        <v>0</v>
      </c>
      <c r="AC174" s="152">
        <f t="shared" si="392"/>
        <v>0</v>
      </c>
      <c r="AD174" s="152">
        <f t="shared" si="393"/>
        <v>0</v>
      </c>
      <c r="AE174" s="152">
        <f t="shared" si="394"/>
        <v>0</v>
      </c>
      <c r="AF174" s="152">
        <f t="shared" si="395"/>
        <v>0</v>
      </c>
      <c r="AG174" s="152">
        <f t="shared" si="396"/>
        <v>0</v>
      </c>
      <c r="AH174" s="152">
        <f t="shared" si="397"/>
        <v>0</v>
      </c>
      <c r="AI174" s="152">
        <f t="shared" si="398"/>
        <v>0</v>
      </c>
      <c r="AJ174" s="152">
        <f t="shared" si="399"/>
        <v>0</v>
      </c>
      <c r="AK174" s="152">
        <f t="shared" si="400"/>
        <v>0</v>
      </c>
      <c r="AL174" s="152">
        <f t="shared" si="401"/>
        <v>0</v>
      </c>
      <c r="AM174" s="152">
        <f t="shared" si="402"/>
        <v>0</v>
      </c>
    </row>
    <row r="175" spans="1:39" ht="15.6" x14ac:dyDescent="0.3">
      <c r="A175" s="370"/>
      <c r="B175" s="371"/>
      <c r="C175" s="372"/>
      <c r="D175" s="415">
        <f t="shared" si="403"/>
        <v>0</v>
      </c>
      <c r="E175" s="372">
        <v>0</v>
      </c>
      <c r="F175" s="372">
        <v>0</v>
      </c>
      <c r="G175" s="372">
        <v>0</v>
      </c>
      <c r="H175" s="372">
        <v>0</v>
      </c>
      <c r="I175" s="372">
        <v>0</v>
      </c>
      <c r="J175" s="372">
        <v>0</v>
      </c>
      <c r="K175" s="372">
        <v>0</v>
      </c>
      <c r="L175" s="372">
        <v>0</v>
      </c>
      <c r="M175" s="372">
        <v>0</v>
      </c>
      <c r="N175" s="372">
        <v>0</v>
      </c>
      <c r="O175" s="372">
        <v>0</v>
      </c>
      <c r="P175" s="372">
        <v>0</v>
      </c>
      <c r="Q175" s="372">
        <v>0</v>
      </c>
      <c r="R175" s="372">
        <v>0</v>
      </c>
      <c r="S175" s="372">
        <v>0</v>
      </c>
      <c r="T175" s="372">
        <v>0</v>
      </c>
      <c r="U175" s="413">
        <f t="shared" si="386"/>
        <v>0</v>
      </c>
      <c r="V175" s="374"/>
      <c r="W175" s="148"/>
      <c r="X175" s="152">
        <f t="shared" si="387"/>
        <v>0</v>
      </c>
      <c r="Y175" s="152">
        <f t="shared" si="388"/>
        <v>0</v>
      </c>
      <c r="Z175" s="152">
        <f t="shared" si="389"/>
        <v>0</v>
      </c>
      <c r="AA175" s="152">
        <f t="shared" si="390"/>
        <v>0</v>
      </c>
      <c r="AB175" s="152">
        <f t="shared" si="391"/>
        <v>0</v>
      </c>
      <c r="AC175" s="152">
        <f t="shared" si="392"/>
        <v>0</v>
      </c>
      <c r="AD175" s="152">
        <f t="shared" si="393"/>
        <v>0</v>
      </c>
      <c r="AE175" s="152">
        <f t="shared" si="394"/>
        <v>0</v>
      </c>
      <c r="AF175" s="152">
        <f t="shared" si="395"/>
        <v>0</v>
      </c>
      <c r="AG175" s="152">
        <f t="shared" si="396"/>
        <v>0</v>
      </c>
      <c r="AH175" s="152">
        <f t="shared" si="397"/>
        <v>0</v>
      </c>
      <c r="AI175" s="152">
        <f t="shared" si="398"/>
        <v>0</v>
      </c>
      <c r="AJ175" s="152">
        <f t="shared" si="399"/>
        <v>0</v>
      </c>
      <c r="AK175" s="152">
        <f t="shared" si="400"/>
        <v>0</v>
      </c>
      <c r="AL175" s="152">
        <f t="shared" si="401"/>
        <v>0</v>
      </c>
      <c r="AM175" s="152">
        <f t="shared" si="402"/>
        <v>0</v>
      </c>
    </row>
    <row r="176" spans="1:39" ht="15.6" x14ac:dyDescent="0.3">
      <c r="A176" s="370"/>
      <c r="B176" s="371"/>
      <c r="C176" s="372"/>
      <c r="D176" s="415">
        <f t="shared" si="403"/>
        <v>0</v>
      </c>
      <c r="E176" s="372">
        <v>0</v>
      </c>
      <c r="F176" s="372">
        <v>0</v>
      </c>
      <c r="G176" s="372">
        <v>0</v>
      </c>
      <c r="H176" s="372">
        <v>0</v>
      </c>
      <c r="I176" s="372">
        <v>0</v>
      </c>
      <c r="J176" s="372">
        <v>0</v>
      </c>
      <c r="K176" s="372">
        <v>0</v>
      </c>
      <c r="L176" s="372">
        <v>0</v>
      </c>
      <c r="M176" s="372">
        <v>0</v>
      </c>
      <c r="N176" s="372">
        <v>0</v>
      </c>
      <c r="O176" s="372">
        <v>0</v>
      </c>
      <c r="P176" s="372">
        <v>0</v>
      </c>
      <c r="Q176" s="372">
        <v>0</v>
      </c>
      <c r="R176" s="372">
        <v>0</v>
      </c>
      <c r="S176" s="372">
        <v>0</v>
      </c>
      <c r="T176" s="372">
        <v>0</v>
      </c>
      <c r="U176" s="413">
        <f t="shared" si="386"/>
        <v>0</v>
      </c>
      <c r="V176" s="374"/>
      <c r="W176" s="148"/>
      <c r="X176" s="152">
        <f t="shared" si="387"/>
        <v>0</v>
      </c>
      <c r="Y176" s="152">
        <f t="shared" si="388"/>
        <v>0</v>
      </c>
      <c r="Z176" s="152">
        <f t="shared" si="389"/>
        <v>0</v>
      </c>
      <c r="AA176" s="152">
        <f t="shared" si="390"/>
        <v>0</v>
      </c>
      <c r="AB176" s="152">
        <f t="shared" si="391"/>
        <v>0</v>
      </c>
      <c r="AC176" s="152">
        <f t="shared" si="392"/>
        <v>0</v>
      </c>
      <c r="AD176" s="152">
        <f t="shared" si="393"/>
        <v>0</v>
      </c>
      <c r="AE176" s="152">
        <f t="shared" si="394"/>
        <v>0</v>
      </c>
      <c r="AF176" s="152">
        <f t="shared" si="395"/>
        <v>0</v>
      </c>
      <c r="AG176" s="152">
        <f t="shared" si="396"/>
        <v>0</v>
      </c>
      <c r="AH176" s="152">
        <f t="shared" si="397"/>
        <v>0</v>
      </c>
      <c r="AI176" s="152">
        <f t="shared" si="398"/>
        <v>0</v>
      </c>
      <c r="AJ176" s="152">
        <f t="shared" si="399"/>
        <v>0</v>
      </c>
      <c r="AK176" s="152">
        <f t="shared" si="400"/>
        <v>0</v>
      </c>
      <c r="AL176" s="152">
        <f t="shared" si="401"/>
        <v>0</v>
      </c>
      <c r="AM176" s="152">
        <f t="shared" si="402"/>
        <v>0</v>
      </c>
    </row>
    <row r="177" spans="1:39" ht="15.6" x14ac:dyDescent="0.3">
      <c r="A177" s="370"/>
      <c r="B177" s="371"/>
      <c r="C177" s="372"/>
      <c r="D177" s="415">
        <f t="shared" si="403"/>
        <v>0</v>
      </c>
      <c r="E177" s="372">
        <v>0</v>
      </c>
      <c r="F177" s="372">
        <v>0</v>
      </c>
      <c r="G177" s="372">
        <v>0</v>
      </c>
      <c r="H177" s="372">
        <v>0</v>
      </c>
      <c r="I177" s="372">
        <v>0</v>
      </c>
      <c r="J177" s="372">
        <v>0</v>
      </c>
      <c r="K177" s="372">
        <v>0</v>
      </c>
      <c r="L177" s="372">
        <v>0</v>
      </c>
      <c r="M177" s="372">
        <v>0</v>
      </c>
      <c r="N177" s="372">
        <v>0</v>
      </c>
      <c r="O177" s="372">
        <v>0</v>
      </c>
      <c r="P177" s="372">
        <v>0</v>
      </c>
      <c r="Q177" s="372">
        <v>0</v>
      </c>
      <c r="R177" s="372">
        <v>0</v>
      </c>
      <c r="S177" s="372">
        <v>0</v>
      </c>
      <c r="T177" s="372">
        <v>0</v>
      </c>
      <c r="U177" s="413">
        <f t="shared" si="386"/>
        <v>0</v>
      </c>
      <c r="V177" s="374"/>
      <c r="W177" s="148"/>
      <c r="X177" s="152">
        <f t="shared" si="387"/>
        <v>0</v>
      </c>
      <c r="Y177" s="152">
        <f t="shared" si="388"/>
        <v>0</v>
      </c>
      <c r="Z177" s="152">
        <f t="shared" si="389"/>
        <v>0</v>
      </c>
      <c r="AA177" s="152">
        <f t="shared" si="390"/>
        <v>0</v>
      </c>
      <c r="AB177" s="152">
        <f t="shared" si="391"/>
        <v>0</v>
      </c>
      <c r="AC177" s="152">
        <f t="shared" si="392"/>
        <v>0</v>
      </c>
      <c r="AD177" s="152">
        <f t="shared" si="393"/>
        <v>0</v>
      </c>
      <c r="AE177" s="152">
        <f t="shared" si="394"/>
        <v>0</v>
      </c>
      <c r="AF177" s="152">
        <f t="shared" si="395"/>
        <v>0</v>
      </c>
      <c r="AG177" s="152">
        <f t="shared" si="396"/>
        <v>0</v>
      </c>
      <c r="AH177" s="152">
        <f t="shared" si="397"/>
        <v>0</v>
      </c>
      <c r="AI177" s="152">
        <f t="shared" si="398"/>
        <v>0</v>
      </c>
      <c r="AJ177" s="152">
        <f t="shared" si="399"/>
        <v>0</v>
      </c>
      <c r="AK177" s="152">
        <f t="shared" si="400"/>
        <v>0</v>
      </c>
      <c r="AL177" s="152">
        <f t="shared" si="401"/>
        <v>0</v>
      </c>
      <c r="AM177" s="152">
        <f t="shared" si="402"/>
        <v>0</v>
      </c>
    </row>
    <row r="178" spans="1:39" ht="15.6" x14ac:dyDescent="0.3">
      <c r="A178" s="370"/>
      <c r="B178" s="371"/>
      <c r="C178" s="372"/>
      <c r="D178" s="415">
        <f t="shared" si="403"/>
        <v>0</v>
      </c>
      <c r="E178" s="372">
        <v>0</v>
      </c>
      <c r="F178" s="372">
        <v>0</v>
      </c>
      <c r="G178" s="372">
        <v>0</v>
      </c>
      <c r="H178" s="372">
        <v>0</v>
      </c>
      <c r="I178" s="372">
        <v>0</v>
      </c>
      <c r="J178" s="372">
        <v>0</v>
      </c>
      <c r="K178" s="372">
        <v>0</v>
      </c>
      <c r="L178" s="372">
        <v>0</v>
      </c>
      <c r="M178" s="372">
        <v>0</v>
      </c>
      <c r="N178" s="372">
        <v>0</v>
      </c>
      <c r="O178" s="372">
        <v>0</v>
      </c>
      <c r="P178" s="372">
        <v>0</v>
      </c>
      <c r="Q178" s="372">
        <v>0</v>
      </c>
      <c r="R178" s="372">
        <v>0</v>
      </c>
      <c r="S178" s="372">
        <v>0</v>
      </c>
      <c r="T178" s="372">
        <v>0</v>
      </c>
      <c r="U178" s="413">
        <f t="shared" si="386"/>
        <v>0</v>
      </c>
      <c r="V178" s="374"/>
      <c r="W178" s="148"/>
      <c r="X178" s="152">
        <f t="shared" si="387"/>
        <v>0</v>
      </c>
      <c r="Y178" s="152">
        <f t="shared" si="388"/>
        <v>0</v>
      </c>
      <c r="Z178" s="152">
        <f t="shared" si="389"/>
        <v>0</v>
      </c>
      <c r="AA178" s="152">
        <f t="shared" si="390"/>
        <v>0</v>
      </c>
      <c r="AB178" s="152">
        <f t="shared" si="391"/>
        <v>0</v>
      </c>
      <c r="AC178" s="152">
        <f t="shared" si="392"/>
        <v>0</v>
      </c>
      <c r="AD178" s="152">
        <f t="shared" si="393"/>
        <v>0</v>
      </c>
      <c r="AE178" s="152">
        <f t="shared" si="394"/>
        <v>0</v>
      </c>
      <c r="AF178" s="152">
        <f t="shared" si="395"/>
        <v>0</v>
      </c>
      <c r="AG178" s="152">
        <f t="shared" si="396"/>
        <v>0</v>
      </c>
      <c r="AH178" s="152">
        <f t="shared" si="397"/>
        <v>0</v>
      </c>
      <c r="AI178" s="152">
        <f t="shared" si="398"/>
        <v>0</v>
      </c>
      <c r="AJ178" s="152">
        <f t="shared" si="399"/>
        <v>0</v>
      </c>
      <c r="AK178" s="152">
        <f t="shared" si="400"/>
        <v>0</v>
      </c>
      <c r="AL178" s="152">
        <f t="shared" si="401"/>
        <v>0</v>
      </c>
      <c r="AM178" s="152">
        <f t="shared" si="402"/>
        <v>0</v>
      </c>
    </row>
    <row r="179" spans="1:39" ht="3" customHeight="1" x14ac:dyDescent="0.3">
      <c r="A179" s="382"/>
      <c r="B179" s="383"/>
      <c r="C179" s="384"/>
      <c r="D179" s="416"/>
      <c r="E179" s="383"/>
      <c r="F179" s="383"/>
      <c r="G179" s="383"/>
      <c r="H179" s="383"/>
      <c r="I179" s="383"/>
      <c r="J179" s="383"/>
      <c r="K179" s="383"/>
      <c r="L179" s="383"/>
      <c r="M179" s="383"/>
      <c r="N179" s="383"/>
      <c r="O179" s="383"/>
      <c r="P179" s="383"/>
      <c r="Q179" s="383"/>
      <c r="R179" s="383"/>
      <c r="S179" s="383"/>
      <c r="T179" s="383"/>
      <c r="U179" s="383"/>
      <c r="V179" s="385"/>
      <c r="W179" s="148"/>
      <c r="X179" s="144"/>
      <c r="Y179" s="144"/>
      <c r="Z179" s="144"/>
      <c r="AA179" s="144"/>
      <c r="AB179" s="144"/>
      <c r="AC179" s="144"/>
      <c r="AD179" s="144"/>
      <c r="AE179" s="144"/>
      <c r="AF179" s="144"/>
      <c r="AG179" s="144"/>
      <c r="AH179" s="144"/>
      <c r="AI179" s="144"/>
      <c r="AJ179" s="144"/>
      <c r="AK179" s="144"/>
      <c r="AL179" s="144"/>
      <c r="AM179" s="144"/>
    </row>
    <row r="180" spans="1:39" ht="15.6" x14ac:dyDescent="0.3">
      <c r="A180" s="386" t="s">
        <v>129</v>
      </c>
      <c r="B180" s="405"/>
      <c r="C180" s="397"/>
      <c r="D180" s="415">
        <f>SUM(D164:D178)</f>
        <v>1</v>
      </c>
      <c r="E180" s="389">
        <f t="shared" ref="E180" si="404">SUM(X164:X178)</f>
        <v>0</v>
      </c>
      <c r="F180" s="389">
        <f t="shared" ref="F180" si="405">SUM(Y164:Y178)</f>
        <v>0</v>
      </c>
      <c r="G180" s="389">
        <f t="shared" ref="G180" si="406">SUM(Z164:Z178)</f>
        <v>0</v>
      </c>
      <c r="H180" s="389">
        <f t="shared" ref="H180" si="407">SUM(AA164:AA178)</f>
        <v>0</v>
      </c>
      <c r="I180" s="389">
        <f t="shared" ref="I180" si="408">SUM(AB164:AB178)</f>
        <v>0</v>
      </c>
      <c r="J180" s="389">
        <f t="shared" ref="J180" si="409">SUM(AC164:AC178)</f>
        <v>0</v>
      </c>
      <c r="K180" s="389">
        <f t="shared" ref="K180" si="410">SUM(AD164:AD178)</f>
        <v>0</v>
      </c>
      <c r="L180" s="389">
        <f t="shared" ref="L180" si="411">SUM(AE164:AE178)</f>
        <v>0</v>
      </c>
      <c r="M180" s="389">
        <f t="shared" ref="M180" si="412">SUM(AF164:AF178)</f>
        <v>0</v>
      </c>
      <c r="N180" s="389">
        <f t="shared" ref="N180" si="413">SUM(AG164:AG178)</f>
        <v>0</v>
      </c>
      <c r="O180" s="389">
        <f t="shared" ref="O180" si="414">SUM(AH164:AH178)</f>
        <v>0</v>
      </c>
      <c r="P180" s="389">
        <f t="shared" ref="P180" si="415">SUM(AI164:AI178)</f>
        <v>0</v>
      </c>
      <c r="Q180" s="389">
        <f t="shared" ref="Q180" si="416">SUM(AJ164:AJ178)</f>
        <v>0</v>
      </c>
      <c r="R180" s="389">
        <f t="shared" ref="R180" si="417">SUM(AK164:AK178)</f>
        <v>0</v>
      </c>
      <c r="S180" s="389">
        <f t="shared" ref="S180" si="418">SUM(AL164:AL178)</f>
        <v>0</v>
      </c>
      <c r="T180" s="389">
        <f t="shared" ref="T180" si="419">SUM(AM164:AM178)</f>
        <v>0</v>
      </c>
      <c r="U180" s="389"/>
      <c r="V180" s="390"/>
      <c r="W180" s="148"/>
      <c r="X180" s="144"/>
      <c r="Y180" s="144"/>
      <c r="Z180" s="144"/>
      <c r="AA180" s="144"/>
      <c r="AB180" s="144"/>
      <c r="AC180" s="144"/>
      <c r="AD180" s="144"/>
      <c r="AE180" s="144"/>
      <c r="AF180" s="144"/>
      <c r="AG180" s="144"/>
      <c r="AH180" s="144"/>
      <c r="AI180" s="144"/>
      <c r="AJ180" s="144"/>
      <c r="AK180" s="144"/>
      <c r="AL180" s="144"/>
      <c r="AM180" s="144"/>
    </row>
    <row r="181" spans="1:39" x14ac:dyDescent="0.3">
      <c r="A181" s="382"/>
      <c r="B181" s="406"/>
      <c r="C181" s="407"/>
      <c r="D181" s="422"/>
      <c r="E181" s="391">
        <f>E180/$D180</f>
        <v>0</v>
      </c>
      <c r="F181" s="391">
        <f t="shared" ref="F181:J181" si="420">F180/$D180</f>
        <v>0</v>
      </c>
      <c r="G181" s="391">
        <f t="shared" si="420"/>
        <v>0</v>
      </c>
      <c r="H181" s="391">
        <f t="shared" si="420"/>
        <v>0</v>
      </c>
      <c r="I181" s="391">
        <f t="shared" si="420"/>
        <v>0</v>
      </c>
      <c r="J181" s="391">
        <f t="shared" si="420"/>
        <v>0</v>
      </c>
      <c r="K181" s="391">
        <f t="shared" ref="K181:T181" si="421">K180/$D180</f>
        <v>0</v>
      </c>
      <c r="L181" s="391">
        <f t="shared" si="421"/>
        <v>0</v>
      </c>
      <c r="M181" s="391">
        <f t="shared" si="421"/>
        <v>0</v>
      </c>
      <c r="N181" s="391">
        <f t="shared" si="421"/>
        <v>0</v>
      </c>
      <c r="O181" s="391">
        <f t="shared" si="421"/>
        <v>0</v>
      </c>
      <c r="P181" s="391">
        <f t="shared" si="421"/>
        <v>0</v>
      </c>
      <c r="Q181" s="391">
        <f t="shared" si="421"/>
        <v>0</v>
      </c>
      <c r="R181" s="391">
        <f t="shared" si="421"/>
        <v>0</v>
      </c>
      <c r="S181" s="391">
        <f t="shared" si="421"/>
        <v>0</v>
      </c>
      <c r="T181" s="391">
        <f t="shared" si="421"/>
        <v>0</v>
      </c>
      <c r="U181" s="391"/>
      <c r="V181" s="385"/>
      <c r="W181" s="148"/>
      <c r="X181" s="167"/>
      <c r="Y181" s="349"/>
      <c r="Z181" s="349"/>
      <c r="AA181" s="349"/>
      <c r="AB181" s="349"/>
      <c r="AC181" s="349"/>
      <c r="AD181" s="349"/>
      <c r="AE181" s="349"/>
      <c r="AF181" s="349"/>
      <c r="AG181" s="349"/>
      <c r="AH181" s="349"/>
      <c r="AI181" s="349"/>
      <c r="AJ181" s="349"/>
      <c r="AK181" s="349"/>
      <c r="AL181" s="349"/>
      <c r="AM181" s="349"/>
    </row>
    <row r="182" spans="1:39" x14ac:dyDescent="0.3">
      <c r="A182" s="382"/>
      <c r="B182" s="383"/>
      <c r="C182" s="384"/>
      <c r="D182" s="416"/>
      <c r="E182" s="383"/>
      <c r="F182" s="383"/>
      <c r="G182" s="383"/>
      <c r="H182" s="383"/>
      <c r="I182" s="383"/>
      <c r="J182" s="383"/>
      <c r="K182" s="383"/>
      <c r="L182" s="383"/>
      <c r="M182" s="383"/>
      <c r="N182" s="383"/>
      <c r="O182" s="383"/>
      <c r="P182" s="383"/>
      <c r="Q182" s="383"/>
      <c r="R182" s="383"/>
      <c r="S182" s="383"/>
      <c r="T182" s="383"/>
      <c r="U182" s="383"/>
      <c r="V182" s="408"/>
      <c r="W182" s="148"/>
      <c r="X182" s="144"/>
      <c r="Y182" s="144"/>
      <c r="Z182" s="144"/>
      <c r="AA182" s="144"/>
      <c r="AB182" s="144"/>
      <c r="AC182" s="144"/>
      <c r="AD182" s="144"/>
      <c r="AE182" s="144"/>
      <c r="AF182" s="144"/>
      <c r="AG182" s="144"/>
      <c r="AH182" s="144"/>
      <c r="AI182" s="144"/>
      <c r="AJ182" s="144"/>
      <c r="AK182" s="144"/>
      <c r="AL182" s="144"/>
      <c r="AM182" s="144"/>
    </row>
    <row r="183" spans="1:39" ht="28.8" x14ac:dyDescent="0.3">
      <c r="A183" s="369">
        <v>10</v>
      </c>
      <c r="B183" s="377" t="s">
        <v>37</v>
      </c>
      <c r="C183" s="381" t="s">
        <v>254</v>
      </c>
      <c r="D183" s="414" t="s">
        <v>255</v>
      </c>
      <c r="E183" s="379" t="str">
        <f>E$3</f>
        <v>staff type 1</v>
      </c>
      <c r="F183" s="379" t="str">
        <f t="shared" ref="F183:T183" si="422">F$3</f>
        <v>staff type 2</v>
      </c>
      <c r="G183" s="379" t="str">
        <f t="shared" si="422"/>
        <v>staff type 3</v>
      </c>
      <c r="H183" s="379" t="str">
        <f t="shared" si="422"/>
        <v>staff type 4</v>
      </c>
      <c r="I183" s="379" t="str">
        <f t="shared" si="422"/>
        <v>staff type 5</v>
      </c>
      <c r="J183" s="379" t="str">
        <f t="shared" si="422"/>
        <v>staff type 6</v>
      </c>
      <c r="K183" s="379" t="str">
        <f t="shared" si="422"/>
        <v>staff type 7</v>
      </c>
      <c r="L183" s="379" t="str">
        <f t="shared" si="422"/>
        <v>staff type 8</v>
      </c>
      <c r="M183" s="379" t="str">
        <f t="shared" si="422"/>
        <v>staff type 9</v>
      </c>
      <c r="N183" s="379" t="str">
        <f t="shared" si="422"/>
        <v>staff type 10</v>
      </c>
      <c r="O183" s="379" t="str">
        <f t="shared" si="422"/>
        <v>staff type 11</v>
      </c>
      <c r="P183" s="379" t="str">
        <f t="shared" si="422"/>
        <v>staff type 12</v>
      </c>
      <c r="Q183" s="379" t="str">
        <f t="shared" si="422"/>
        <v>staff type 13</v>
      </c>
      <c r="R183" s="379" t="str">
        <f t="shared" si="422"/>
        <v>staff type 14</v>
      </c>
      <c r="S183" s="379" t="str">
        <f t="shared" si="422"/>
        <v>staff type 15</v>
      </c>
      <c r="T183" s="379" t="str">
        <f t="shared" si="422"/>
        <v>staff type 16</v>
      </c>
      <c r="U183" s="379" t="s">
        <v>132</v>
      </c>
      <c r="V183" s="380" t="s">
        <v>131</v>
      </c>
      <c r="W183" s="148"/>
      <c r="X183" s="167"/>
      <c r="Y183" s="349"/>
      <c r="Z183" s="349"/>
      <c r="AA183" s="349"/>
      <c r="AB183" s="349"/>
      <c r="AC183" s="349"/>
      <c r="AD183" s="349"/>
      <c r="AE183" s="349"/>
      <c r="AF183" s="349"/>
      <c r="AG183" s="349"/>
      <c r="AH183" s="349"/>
      <c r="AI183" s="349"/>
      <c r="AJ183" s="349"/>
      <c r="AK183" s="349"/>
      <c r="AL183" s="349"/>
      <c r="AM183" s="349"/>
    </row>
    <row r="184" spans="1:39" ht="15.6" x14ac:dyDescent="0.3">
      <c r="A184" s="370"/>
      <c r="B184" s="371">
        <v>1</v>
      </c>
      <c r="C184" s="372">
        <v>1</v>
      </c>
      <c r="D184" s="415">
        <f>IF(C184="",B184,B184*C184)</f>
        <v>1</v>
      </c>
      <c r="E184" s="372">
        <v>0</v>
      </c>
      <c r="F184" s="372">
        <v>0</v>
      </c>
      <c r="G184" s="372">
        <v>0</v>
      </c>
      <c r="H184" s="372">
        <v>0</v>
      </c>
      <c r="I184" s="372">
        <v>0</v>
      </c>
      <c r="J184" s="372">
        <v>0</v>
      </c>
      <c r="K184" s="372">
        <v>0</v>
      </c>
      <c r="L184" s="372">
        <v>0</v>
      </c>
      <c r="M184" s="372">
        <v>0</v>
      </c>
      <c r="N184" s="372">
        <v>0</v>
      </c>
      <c r="O184" s="372">
        <v>0</v>
      </c>
      <c r="P184" s="372">
        <v>0</v>
      </c>
      <c r="Q184" s="372">
        <v>0</v>
      </c>
      <c r="R184" s="372">
        <v>0</v>
      </c>
      <c r="S184" s="372">
        <v>0</v>
      </c>
      <c r="T184" s="372">
        <v>0</v>
      </c>
      <c r="U184" s="413">
        <f t="shared" ref="U184:U198" si="423">SUM(E184:T184)</f>
        <v>0</v>
      </c>
      <c r="V184" s="374"/>
      <c r="W184" s="148"/>
      <c r="X184" s="152">
        <f t="shared" ref="X184:X198" si="424">$D184*E184</f>
        <v>0</v>
      </c>
      <c r="Y184" s="152">
        <f t="shared" ref="Y184:Y198" si="425">$D184*F184</f>
        <v>0</v>
      </c>
      <c r="Z184" s="152">
        <f t="shared" ref="Z184:Z198" si="426">$D184*G184</f>
        <v>0</v>
      </c>
      <c r="AA184" s="152">
        <f t="shared" ref="AA184:AA198" si="427">$D184*H184</f>
        <v>0</v>
      </c>
      <c r="AB184" s="152">
        <f t="shared" ref="AB184:AB198" si="428">$D184*I184</f>
        <v>0</v>
      </c>
      <c r="AC184" s="152">
        <f t="shared" ref="AC184:AC198" si="429">$D184*J184</f>
        <v>0</v>
      </c>
      <c r="AD184" s="152">
        <f t="shared" ref="AD184:AD198" si="430">$D184*K184</f>
        <v>0</v>
      </c>
      <c r="AE184" s="152">
        <f t="shared" ref="AE184:AE198" si="431">$D184*L184</f>
        <v>0</v>
      </c>
      <c r="AF184" s="152">
        <f t="shared" ref="AF184:AF198" si="432">$D184*M184</f>
        <v>0</v>
      </c>
      <c r="AG184" s="152">
        <f t="shared" ref="AG184:AG198" si="433">$D184*N184</f>
        <v>0</v>
      </c>
      <c r="AH184" s="152">
        <f t="shared" ref="AH184:AH198" si="434">$D184*O184</f>
        <v>0</v>
      </c>
      <c r="AI184" s="152">
        <f t="shared" ref="AI184:AI198" si="435">$D184*P184</f>
        <v>0</v>
      </c>
      <c r="AJ184" s="152">
        <f t="shared" ref="AJ184:AJ198" si="436">$D184*Q184</f>
        <v>0</v>
      </c>
      <c r="AK184" s="152">
        <f t="shared" ref="AK184:AK198" si="437">$D184*R184</f>
        <v>0</v>
      </c>
      <c r="AL184" s="152">
        <f t="shared" ref="AL184:AL198" si="438">$D184*S184</f>
        <v>0</v>
      </c>
      <c r="AM184" s="152">
        <f t="shared" ref="AM184:AM198" si="439">$D184*T184</f>
        <v>0</v>
      </c>
    </row>
    <row r="185" spans="1:39" ht="15.6" x14ac:dyDescent="0.3">
      <c r="A185" s="370"/>
      <c r="B185" s="371"/>
      <c r="C185" s="372"/>
      <c r="D185" s="415">
        <f t="shared" ref="D185:D198" si="440">IF(C185="",B185,B185*C185)</f>
        <v>0</v>
      </c>
      <c r="E185" s="372">
        <v>0</v>
      </c>
      <c r="F185" s="372">
        <v>0</v>
      </c>
      <c r="G185" s="372">
        <v>0</v>
      </c>
      <c r="H185" s="372">
        <v>0</v>
      </c>
      <c r="I185" s="372">
        <v>0</v>
      </c>
      <c r="J185" s="372">
        <v>0</v>
      </c>
      <c r="K185" s="372">
        <v>0</v>
      </c>
      <c r="L185" s="372">
        <v>0</v>
      </c>
      <c r="M185" s="372">
        <v>0</v>
      </c>
      <c r="N185" s="372">
        <v>0</v>
      </c>
      <c r="O185" s="372">
        <v>0</v>
      </c>
      <c r="P185" s="372">
        <v>0</v>
      </c>
      <c r="Q185" s="372">
        <v>0</v>
      </c>
      <c r="R185" s="372">
        <v>0</v>
      </c>
      <c r="S185" s="372">
        <v>0</v>
      </c>
      <c r="T185" s="372">
        <v>0</v>
      </c>
      <c r="U185" s="413">
        <f t="shared" si="423"/>
        <v>0</v>
      </c>
      <c r="V185" s="374"/>
      <c r="W185" s="148"/>
      <c r="X185" s="152">
        <f t="shared" si="424"/>
        <v>0</v>
      </c>
      <c r="Y185" s="152">
        <f t="shared" si="425"/>
        <v>0</v>
      </c>
      <c r="Z185" s="152">
        <f t="shared" si="426"/>
        <v>0</v>
      </c>
      <c r="AA185" s="152">
        <f t="shared" si="427"/>
        <v>0</v>
      </c>
      <c r="AB185" s="152">
        <f t="shared" si="428"/>
        <v>0</v>
      </c>
      <c r="AC185" s="152">
        <f t="shared" si="429"/>
        <v>0</v>
      </c>
      <c r="AD185" s="152">
        <f t="shared" si="430"/>
        <v>0</v>
      </c>
      <c r="AE185" s="152">
        <f t="shared" si="431"/>
        <v>0</v>
      </c>
      <c r="AF185" s="152">
        <f t="shared" si="432"/>
        <v>0</v>
      </c>
      <c r="AG185" s="152">
        <f t="shared" si="433"/>
        <v>0</v>
      </c>
      <c r="AH185" s="152">
        <f t="shared" si="434"/>
        <v>0</v>
      </c>
      <c r="AI185" s="152">
        <f t="shared" si="435"/>
        <v>0</v>
      </c>
      <c r="AJ185" s="152">
        <f t="shared" si="436"/>
        <v>0</v>
      </c>
      <c r="AK185" s="152">
        <f t="shared" si="437"/>
        <v>0</v>
      </c>
      <c r="AL185" s="152">
        <f t="shared" si="438"/>
        <v>0</v>
      </c>
      <c r="AM185" s="152">
        <f t="shared" si="439"/>
        <v>0</v>
      </c>
    </row>
    <row r="186" spans="1:39" ht="15.6" x14ac:dyDescent="0.3">
      <c r="A186" s="370"/>
      <c r="B186" s="371"/>
      <c r="C186" s="372"/>
      <c r="D186" s="415">
        <f t="shared" si="440"/>
        <v>0</v>
      </c>
      <c r="E186" s="372">
        <v>0</v>
      </c>
      <c r="F186" s="372">
        <v>0</v>
      </c>
      <c r="G186" s="372">
        <v>0</v>
      </c>
      <c r="H186" s="372">
        <v>0</v>
      </c>
      <c r="I186" s="372">
        <v>0</v>
      </c>
      <c r="J186" s="372">
        <v>0</v>
      </c>
      <c r="K186" s="372">
        <v>0</v>
      </c>
      <c r="L186" s="372">
        <v>0</v>
      </c>
      <c r="M186" s="372">
        <v>0</v>
      </c>
      <c r="N186" s="372">
        <v>0</v>
      </c>
      <c r="O186" s="372">
        <v>0</v>
      </c>
      <c r="P186" s="372">
        <v>0</v>
      </c>
      <c r="Q186" s="372">
        <v>0</v>
      </c>
      <c r="R186" s="372">
        <v>0</v>
      </c>
      <c r="S186" s="372">
        <v>0</v>
      </c>
      <c r="T186" s="372">
        <v>0</v>
      </c>
      <c r="U186" s="413">
        <f t="shared" si="423"/>
        <v>0</v>
      </c>
      <c r="V186" s="374"/>
      <c r="W186" s="148"/>
      <c r="X186" s="152">
        <f t="shared" si="424"/>
        <v>0</v>
      </c>
      <c r="Y186" s="152">
        <f t="shared" si="425"/>
        <v>0</v>
      </c>
      <c r="Z186" s="152">
        <f t="shared" si="426"/>
        <v>0</v>
      </c>
      <c r="AA186" s="152">
        <f t="shared" si="427"/>
        <v>0</v>
      </c>
      <c r="AB186" s="152">
        <f t="shared" si="428"/>
        <v>0</v>
      </c>
      <c r="AC186" s="152">
        <f t="shared" si="429"/>
        <v>0</v>
      </c>
      <c r="AD186" s="152">
        <f t="shared" si="430"/>
        <v>0</v>
      </c>
      <c r="AE186" s="152">
        <f t="shared" si="431"/>
        <v>0</v>
      </c>
      <c r="AF186" s="152">
        <f t="shared" si="432"/>
        <v>0</v>
      </c>
      <c r="AG186" s="152">
        <f t="shared" si="433"/>
        <v>0</v>
      </c>
      <c r="AH186" s="152">
        <f t="shared" si="434"/>
        <v>0</v>
      </c>
      <c r="AI186" s="152">
        <f t="shared" si="435"/>
        <v>0</v>
      </c>
      <c r="AJ186" s="152">
        <f t="shared" si="436"/>
        <v>0</v>
      </c>
      <c r="AK186" s="152">
        <f t="shared" si="437"/>
        <v>0</v>
      </c>
      <c r="AL186" s="152">
        <f t="shared" si="438"/>
        <v>0</v>
      </c>
      <c r="AM186" s="152">
        <f t="shared" si="439"/>
        <v>0</v>
      </c>
    </row>
    <row r="187" spans="1:39" ht="15.6" x14ac:dyDescent="0.3">
      <c r="A187" s="370"/>
      <c r="B187" s="371"/>
      <c r="C187" s="372"/>
      <c r="D187" s="415">
        <f t="shared" si="440"/>
        <v>0</v>
      </c>
      <c r="E187" s="372">
        <v>0</v>
      </c>
      <c r="F187" s="372">
        <v>0</v>
      </c>
      <c r="G187" s="372">
        <v>0</v>
      </c>
      <c r="H187" s="372">
        <v>0</v>
      </c>
      <c r="I187" s="372">
        <v>0</v>
      </c>
      <c r="J187" s="372">
        <v>0</v>
      </c>
      <c r="K187" s="372">
        <v>0</v>
      </c>
      <c r="L187" s="372">
        <v>0</v>
      </c>
      <c r="M187" s="372">
        <v>0</v>
      </c>
      <c r="N187" s="372">
        <v>0</v>
      </c>
      <c r="O187" s="372">
        <v>0</v>
      </c>
      <c r="P187" s="372">
        <v>0</v>
      </c>
      <c r="Q187" s="372">
        <v>0</v>
      </c>
      <c r="R187" s="372">
        <v>0</v>
      </c>
      <c r="S187" s="372">
        <v>0</v>
      </c>
      <c r="T187" s="372">
        <v>0</v>
      </c>
      <c r="U187" s="413">
        <f t="shared" si="423"/>
        <v>0</v>
      </c>
      <c r="V187" s="374"/>
      <c r="W187" s="148"/>
      <c r="X187" s="152">
        <f t="shared" si="424"/>
        <v>0</v>
      </c>
      <c r="Y187" s="152">
        <f t="shared" si="425"/>
        <v>0</v>
      </c>
      <c r="Z187" s="152">
        <f t="shared" si="426"/>
        <v>0</v>
      </c>
      <c r="AA187" s="152">
        <f t="shared" si="427"/>
        <v>0</v>
      </c>
      <c r="AB187" s="152">
        <f t="shared" si="428"/>
        <v>0</v>
      </c>
      <c r="AC187" s="152">
        <f t="shared" si="429"/>
        <v>0</v>
      </c>
      <c r="AD187" s="152">
        <f t="shared" si="430"/>
        <v>0</v>
      </c>
      <c r="AE187" s="152">
        <f t="shared" si="431"/>
        <v>0</v>
      </c>
      <c r="AF187" s="152">
        <f t="shared" si="432"/>
        <v>0</v>
      </c>
      <c r="AG187" s="152">
        <f t="shared" si="433"/>
        <v>0</v>
      </c>
      <c r="AH187" s="152">
        <f t="shared" si="434"/>
        <v>0</v>
      </c>
      <c r="AI187" s="152">
        <f t="shared" si="435"/>
        <v>0</v>
      </c>
      <c r="AJ187" s="152">
        <f t="shared" si="436"/>
        <v>0</v>
      </c>
      <c r="AK187" s="152">
        <f t="shared" si="437"/>
        <v>0</v>
      </c>
      <c r="AL187" s="152">
        <f t="shared" si="438"/>
        <v>0</v>
      </c>
      <c r="AM187" s="152">
        <f t="shared" si="439"/>
        <v>0</v>
      </c>
    </row>
    <row r="188" spans="1:39" ht="15.6" x14ac:dyDescent="0.3">
      <c r="A188" s="370"/>
      <c r="B188" s="371"/>
      <c r="C188" s="372"/>
      <c r="D188" s="415">
        <f t="shared" si="440"/>
        <v>0</v>
      </c>
      <c r="E188" s="372">
        <v>0</v>
      </c>
      <c r="F188" s="372">
        <v>0</v>
      </c>
      <c r="G188" s="372">
        <v>0</v>
      </c>
      <c r="H188" s="372">
        <v>0</v>
      </c>
      <c r="I188" s="372">
        <v>0</v>
      </c>
      <c r="J188" s="372">
        <v>0</v>
      </c>
      <c r="K188" s="372">
        <v>0</v>
      </c>
      <c r="L188" s="372">
        <v>0</v>
      </c>
      <c r="M188" s="372">
        <v>0</v>
      </c>
      <c r="N188" s="372">
        <v>0</v>
      </c>
      <c r="O188" s="372">
        <v>0</v>
      </c>
      <c r="P188" s="372">
        <v>0</v>
      </c>
      <c r="Q188" s="372">
        <v>0</v>
      </c>
      <c r="R188" s="372">
        <v>0</v>
      </c>
      <c r="S188" s="372">
        <v>0</v>
      </c>
      <c r="T188" s="372">
        <v>0</v>
      </c>
      <c r="U188" s="413">
        <f t="shared" si="423"/>
        <v>0</v>
      </c>
      <c r="V188" s="374"/>
      <c r="W188" s="148"/>
      <c r="X188" s="152">
        <f t="shared" si="424"/>
        <v>0</v>
      </c>
      <c r="Y188" s="152">
        <f t="shared" si="425"/>
        <v>0</v>
      </c>
      <c r="Z188" s="152">
        <f t="shared" si="426"/>
        <v>0</v>
      </c>
      <c r="AA188" s="152">
        <f t="shared" si="427"/>
        <v>0</v>
      </c>
      <c r="AB188" s="152">
        <f t="shared" si="428"/>
        <v>0</v>
      </c>
      <c r="AC188" s="152">
        <f t="shared" si="429"/>
        <v>0</v>
      </c>
      <c r="AD188" s="152">
        <f t="shared" si="430"/>
        <v>0</v>
      </c>
      <c r="AE188" s="152">
        <f t="shared" si="431"/>
        <v>0</v>
      </c>
      <c r="AF188" s="152">
        <f t="shared" si="432"/>
        <v>0</v>
      </c>
      <c r="AG188" s="152">
        <f t="shared" si="433"/>
        <v>0</v>
      </c>
      <c r="AH188" s="152">
        <f t="shared" si="434"/>
        <v>0</v>
      </c>
      <c r="AI188" s="152">
        <f t="shared" si="435"/>
        <v>0</v>
      </c>
      <c r="AJ188" s="152">
        <f t="shared" si="436"/>
        <v>0</v>
      </c>
      <c r="AK188" s="152">
        <f t="shared" si="437"/>
        <v>0</v>
      </c>
      <c r="AL188" s="152">
        <f t="shared" si="438"/>
        <v>0</v>
      </c>
      <c r="AM188" s="152">
        <f t="shared" si="439"/>
        <v>0</v>
      </c>
    </row>
    <row r="189" spans="1:39" ht="15.6" x14ac:dyDescent="0.3">
      <c r="A189" s="370"/>
      <c r="B189" s="371"/>
      <c r="C189" s="372"/>
      <c r="D189" s="415">
        <f t="shared" si="440"/>
        <v>0</v>
      </c>
      <c r="E189" s="372">
        <v>0</v>
      </c>
      <c r="F189" s="372">
        <v>0</v>
      </c>
      <c r="G189" s="372">
        <v>0</v>
      </c>
      <c r="H189" s="372">
        <v>0</v>
      </c>
      <c r="I189" s="372">
        <v>0</v>
      </c>
      <c r="J189" s="372">
        <v>0</v>
      </c>
      <c r="K189" s="372">
        <v>0</v>
      </c>
      <c r="L189" s="372">
        <v>0</v>
      </c>
      <c r="M189" s="372">
        <v>0</v>
      </c>
      <c r="N189" s="372">
        <v>0</v>
      </c>
      <c r="O189" s="372">
        <v>0</v>
      </c>
      <c r="P189" s="372">
        <v>0</v>
      </c>
      <c r="Q189" s="372">
        <v>0</v>
      </c>
      <c r="R189" s="372">
        <v>0</v>
      </c>
      <c r="S189" s="372">
        <v>0</v>
      </c>
      <c r="T189" s="372">
        <v>0</v>
      </c>
      <c r="U189" s="413">
        <f t="shared" si="423"/>
        <v>0</v>
      </c>
      <c r="V189" s="374"/>
      <c r="W189" s="148"/>
      <c r="X189" s="152">
        <f t="shared" si="424"/>
        <v>0</v>
      </c>
      <c r="Y189" s="152">
        <f t="shared" si="425"/>
        <v>0</v>
      </c>
      <c r="Z189" s="152">
        <f t="shared" si="426"/>
        <v>0</v>
      </c>
      <c r="AA189" s="152">
        <f t="shared" si="427"/>
        <v>0</v>
      </c>
      <c r="AB189" s="152">
        <f t="shared" si="428"/>
        <v>0</v>
      </c>
      <c r="AC189" s="152">
        <f t="shared" si="429"/>
        <v>0</v>
      </c>
      <c r="AD189" s="152">
        <f t="shared" si="430"/>
        <v>0</v>
      </c>
      <c r="AE189" s="152">
        <f t="shared" si="431"/>
        <v>0</v>
      </c>
      <c r="AF189" s="152">
        <f t="shared" si="432"/>
        <v>0</v>
      </c>
      <c r="AG189" s="152">
        <f t="shared" si="433"/>
        <v>0</v>
      </c>
      <c r="AH189" s="152">
        <f t="shared" si="434"/>
        <v>0</v>
      </c>
      <c r="AI189" s="152">
        <f t="shared" si="435"/>
        <v>0</v>
      </c>
      <c r="AJ189" s="152">
        <f t="shared" si="436"/>
        <v>0</v>
      </c>
      <c r="AK189" s="152">
        <f t="shared" si="437"/>
        <v>0</v>
      </c>
      <c r="AL189" s="152">
        <f t="shared" si="438"/>
        <v>0</v>
      </c>
      <c r="AM189" s="152">
        <f t="shared" si="439"/>
        <v>0</v>
      </c>
    </row>
    <row r="190" spans="1:39" ht="15.6" x14ac:dyDescent="0.3">
      <c r="A190" s="370"/>
      <c r="B190" s="371"/>
      <c r="C190" s="372"/>
      <c r="D190" s="415">
        <f t="shared" si="440"/>
        <v>0</v>
      </c>
      <c r="E190" s="372">
        <v>0</v>
      </c>
      <c r="F190" s="372">
        <v>0</v>
      </c>
      <c r="G190" s="372">
        <v>0</v>
      </c>
      <c r="H190" s="372">
        <v>0</v>
      </c>
      <c r="I190" s="372">
        <v>0</v>
      </c>
      <c r="J190" s="372">
        <v>0</v>
      </c>
      <c r="K190" s="372">
        <v>0</v>
      </c>
      <c r="L190" s="372">
        <v>0</v>
      </c>
      <c r="M190" s="372">
        <v>0</v>
      </c>
      <c r="N190" s="372">
        <v>0</v>
      </c>
      <c r="O190" s="372">
        <v>0</v>
      </c>
      <c r="P190" s="372">
        <v>0</v>
      </c>
      <c r="Q190" s="372">
        <v>0</v>
      </c>
      <c r="R190" s="372">
        <v>0</v>
      </c>
      <c r="S190" s="372">
        <v>0</v>
      </c>
      <c r="T190" s="372">
        <v>0</v>
      </c>
      <c r="U190" s="413">
        <f t="shared" si="423"/>
        <v>0</v>
      </c>
      <c r="V190" s="374"/>
      <c r="W190" s="148"/>
      <c r="X190" s="152">
        <f t="shared" si="424"/>
        <v>0</v>
      </c>
      <c r="Y190" s="152">
        <f t="shared" si="425"/>
        <v>0</v>
      </c>
      <c r="Z190" s="152">
        <f t="shared" si="426"/>
        <v>0</v>
      </c>
      <c r="AA190" s="152">
        <f t="shared" si="427"/>
        <v>0</v>
      </c>
      <c r="AB190" s="152">
        <f t="shared" si="428"/>
        <v>0</v>
      </c>
      <c r="AC190" s="152">
        <f t="shared" si="429"/>
        <v>0</v>
      </c>
      <c r="AD190" s="152">
        <f t="shared" si="430"/>
        <v>0</v>
      </c>
      <c r="AE190" s="152">
        <f t="shared" si="431"/>
        <v>0</v>
      </c>
      <c r="AF190" s="152">
        <f t="shared" si="432"/>
        <v>0</v>
      </c>
      <c r="AG190" s="152">
        <f t="shared" si="433"/>
        <v>0</v>
      </c>
      <c r="AH190" s="152">
        <f t="shared" si="434"/>
        <v>0</v>
      </c>
      <c r="AI190" s="152">
        <f t="shared" si="435"/>
        <v>0</v>
      </c>
      <c r="AJ190" s="152">
        <f t="shared" si="436"/>
        <v>0</v>
      </c>
      <c r="AK190" s="152">
        <f t="shared" si="437"/>
        <v>0</v>
      </c>
      <c r="AL190" s="152">
        <f t="shared" si="438"/>
        <v>0</v>
      </c>
      <c r="AM190" s="152">
        <f t="shared" si="439"/>
        <v>0</v>
      </c>
    </row>
    <row r="191" spans="1:39" ht="15.6" x14ac:dyDescent="0.3">
      <c r="A191" s="370"/>
      <c r="B191" s="371"/>
      <c r="C191" s="372"/>
      <c r="D191" s="415">
        <f t="shared" si="440"/>
        <v>0</v>
      </c>
      <c r="E191" s="372">
        <v>0</v>
      </c>
      <c r="F191" s="372">
        <v>0</v>
      </c>
      <c r="G191" s="372">
        <v>0</v>
      </c>
      <c r="H191" s="372">
        <v>0</v>
      </c>
      <c r="I191" s="372">
        <v>0</v>
      </c>
      <c r="J191" s="372">
        <v>0</v>
      </c>
      <c r="K191" s="372">
        <v>0</v>
      </c>
      <c r="L191" s="372">
        <v>0</v>
      </c>
      <c r="M191" s="372">
        <v>0</v>
      </c>
      <c r="N191" s="372">
        <v>0</v>
      </c>
      <c r="O191" s="372">
        <v>0</v>
      </c>
      <c r="P191" s="372">
        <v>0</v>
      </c>
      <c r="Q191" s="372">
        <v>0</v>
      </c>
      <c r="R191" s="372">
        <v>0</v>
      </c>
      <c r="S191" s="372">
        <v>0</v>
      </c>
      <c r="T191" s="372">
        <v>0</v>
      </c>
      <c r="U191" s="413">
        <f t="shared" si="423"/>
        <v>0</v>
      </c>
      <c r="V191" s="374"/>
      <c r="W191" s="148"/>
      <c r="X191" s="152">
        <f t="shared" si="424"/>
        <v>0</v>
      </c>
      <c r="Y191" s="152">
        <f t="shared" si="425"/>
        <v>0</v>
      </c>
      <c r="Z191" s="152">
        <f t="shared" si="426"/>
        <v>0</v>
      </c>
      <c r="AA191" s="152">
        <f t="shared" si="427"/>
        <v>0</v>
      </c>
      <c r="AB191" s="152">
        <f t="shared" si="428"/>
        <v>0</v>
      </c>
      <c r="AC191" s="152">
        <f t="shared" si="429"/>
        <v>0</v>
      </c>
      <c r="AD191" s="152">
        <f t="shared" si="430"/>
        <v>0</v>
      </c>
      <c r="AE191" s="152">
        <f t="shared" si="431"/>
        <v>0</v>
      </c>
      <c r="AF191" s="152">
        <f t="shared" si="432"/>
        <v>0</v>
      </c>
      <c r="AG191" s="152">
        <f t="shared" si="433"/>
        <v>0</v>
      </c>
      <c r="AH191" s="152">
        <f t="shared" si="434"/>
        <v>0</v>
      </c>
      <c r="AI191" s="152">
        <f t="shared" si="435"/>
        <v>0</v>
      </c>
      <c r="AJ191" s="152">
        <f t="shared" si="436"/>
        <v>0</v>
      </c>
      <c r="AK191" s="152">
        <f t="shared" si="437"/>
        <v>0</v>
      </c>
      <c r="AL191" s="152">
        <f t="shared" si="438"/>
        <v>0</v>
      </c>
      <c r="AM191" s="152">
        <f t="shared" si="439"/>
        <v>0</v>
      </c>
    </row>
    <row r="192" spans="1:39" ht="15.6" x14ac:dyDescent="0.3">
      <c r="A192" s="370"/>
      <c r="B192" s="371"/>
      <c r="C192" s="372"/>
      <c r="D192" s="415">
        <f t="shared" si="440"/>
        <v>0</v>
      </c>
      <c r="E192" s="372">
        <v>0</v>
      </c>
      <c r="F192" s="372">
        <v>0</v>
      </c>
      <c r="G192" s="372">
        <v>0</v>
      </c>
      <c r="H192" s="372">
        <v>0</v>
      </c>
      <c r="I192" s="372">
        <v>0</v>
      </c>
      <c r="J192" s="372">
        <v>0</v>
      </c>
      <c r="K192" s="372">
        <v>0</v>
      </c>
      <c r="L192" s="372">
        <v>0</v>
      </c>
      <c r="M192" s="372">
        <v>0</v>
      </c>
      <c r="N192" s="372">
        <v>0</v>
      </c>
      <c r="O192" s="372">
        <v>0</v>
      </c>
      <c r="P192" s="372">
        <v>0</v>
      </c>
      <c r="Q192" s="372">
        <v>0</v>
      </c>
      <c r="R192" s="372">
        <v>0</v>
      </c>
      <c r="S192" s="372">
        <v>0</v>
      </c>
      <c r="T192" s="372">
        <v>0</v>
      </c>
      <c r="U192" s="413">
        <f t="shared" si="423"/>
        <v>0</v>
      </c>
      <c r="V192" s="374"/>
      <c r="W192" s="148"/>
      <c r="X192" s="152">
        <f t="shared" si="424"/>
        <v>0</v>
      </c>
      <c r="Y192" s="152">
        <f t="shared" si="425"/>
        <v>0</v>
      </c>
      <c r="Z192" s="152">
        <f t="shared" si="426"/>
        <v>0</v>
      </c>
      <c r="AA192" s="152">
        <f t="shared" si="427"/>
        <v>0</v>
      </c>
      <c r="AB192" s="152">
        <f t="shared" si="428"/>
        <v>0</v>
      </c>
      <c r="AC192" s="152">
        <f t="shared" si="429"/>
        <v>0</v>
      </c>
      <c r="AD192" s="152">
        <f t="shared" si="430"/>
        <v>0</v>
      </c>
      <c r="AE192" s="152">
        <f t="shared" si="431"/>
        <v>0</v>
      </c>
      <c r="AF192" s="152">
        <f t="shared" si="432"/>
        <v>0</v>
      </c>
      <c r="AG192" s="152">
        <f t="shared" si="433"/>
        <v>0</v>
      </c>
      <c r="AH192" s="152">
        <f t="shared" si="434"/>
        <v>0</v>
      </c>
      <c r="AI192" s="152">
        <f t="shared" si="435"/>
        <v>0</v>
      </c>
      <c r="AJ192" s="152">
        <f t="shared" si="436"/>
        <v>0</v>
      </c>
      <c r="AK192" s="152">
        <f t="shared" si="437"/>
        <v>0</v>
      </c>
      <c r="AL192" s="152">
        <f t="shared" si="438"/>
        <v>0</v>
      </c>
      <c r="AM192" s="152">
        <f t="shared" si="439"/>
        <v>0</v>
      </c>
    </row>
    <row r="193" spans="1:39" ht="15.6" x14ac:dyDescent="0.3">
      <c r="A193" s="370"/>
      <c r="B193" s="371"/>
      <c r="C193" s="372"/>
      <c r="D193" s="415">
        <f t="shared" si="440"/>
        <v>0</v>
      </c>
      <c r="E193" s="372">
        <v>0</v>
      </c>
      <c r="F193" s="372">
        <v>0</v>
      </c>
      <c r="G193" s="372">
        <v>0</v>
      </c>
      <c r="H193" s="372">
        <v>0</v>
      </c>
      <c r="I193" s="372">
        <v>0</v>
      </c>
      <c r="J193" s="372">
        <v>0</v>
      </c>
      <c r="K193" s="372">
        <v>0</v>
      </c>
      <c r="L193" s="372">
        <v>0</v>
      </c>
      <c r="M193" s="372">
        <v>0</v>
      </c>
      <c r="N193" s="372">
        <v>0</v>
      </c>
      <c r="O193" s="372">
        <v>0</v>
      </c>
      <c r="P193" s="372">
        <v>0</v>
      </c>
      <c r="Q193" s="372">
        <v>0</v>
      </c>
      <c r="R193" s="372">
        <v>0</v>
      </c>
      <c r="S193" s="372">
        <v>0</v>
      </c>
      <c r="T193" s="372">
        <v>0</v>
      </c>
      <c r="U193" s="413">
        <f t="shared" si="423"/>
        <v>0</v>
      </c>
      <c r="V193" s="374"/>
      <c r="W193" s="148"/>
      <c r="X193" s="152">
        <f t="shared" si="424"/>
        <v>0</v>
      </c>
      <c r="Y193" s="152">
        <f t="shared" si="425"/>
        <v>0</v>
      </c>
      <c r="Z193" s="152">
        <f t="shared" si="426"/>
        <v>0</v>
      </c>
      <c r="AA193" s="152">
        <f t="shared" si="427"/>
        <v>0</v>
      </c>
      <c r="AB193" s="152">
        <f t="shared" si="428"/>
        <v>0</v>
      </c>
      <c r="AC193" s="152">
        <f t="shared" si="429"/>
        <v>0</v>
      </c>
      <c r="AD193" s="152">
        <f t="shared" si="430"/>
        <v>0</v>
      </c>
      <c r="AE193" s="152">
        <f t="shared" si="431"/>
        <v>0</v>
      </c>
      <c r="AF193" s="152">
        <f t="shared" si="432"/>
        <v>0</v>
      </c>
      <c r="AG193" s="152">
        <f t="shared" si="433"/>
        <v>0</v>
      </c>
      <c r="AH193" s="152">
        <f t="shared" si="434"/>
        <v>0</v>
      </c>
      <c r="AI193" s="152">
        <f t="shared" si="435"/>
        <v>0</v>
      </c>
      <c r="AJ193" s="152">
        <f t="shared" si="436"/>
        <v>0</v>
      </c>
      <c r="AK193" s="152">
        <f t="shared" si="437"/>
        <v>0</v>
      </c>
      <c r="AL193" s="152">
        <f t="shared" si="438"/>
        <v>0</v>
      </c>
      <c r="AM193" s="152">
        <f t="shared" si="439"/>
        <v>0</v>
      </c>
    </row>
    <row r="194" spans="1:39" ht="15.6" x14ac:dyDescent="0.3">
      <c r="A194" s="370"/>
      <c r="B194" s="371"/>
      <c r="C194" s="372"/>
      <c r="D194" s="415">
        <f t="shared" si="440"/>
        <v>0</v>
      </c>
      <c r="E194" s="372">
        <v>0</v>
      </c>
      <c r="F194" s="372">
        <v>0</v>
      </c>
      <c r="G194" s="372">
        <v>0</v>
      </c>
      <c r="H194" s="372">
        <v>0</v>
      </c>
      <c r="I194" s="372">
        <v>0</v>
      </c>
      <c r="J194" s="372">
        <v>0</v>
      </c>
      <c r="K194" s="372">
        <v>0</v>
      </c>
      <c r="L194" s="372">
        <v>0</v>
      </c>
      <c r="M194" s="372">
        <v>0</v>
      </c>
      <c r="N194" s="372">
        <v>0</v>
      </c>
      <c r="O194" s="372">
        <v>0</v>
      </c>
      <c r="P194" s="372">
        <v>0</v>
      </c>
      <c r="Q194" s="372">
        <v>0</v>
      </c>
      <c r="R194" s="372">
        <v>0</v>
      </c>
      <c r="S194" s="372">
        <v>0</v>
      </c>
      <c r="T194" s="372">
        <v>0</v>
      </c>
      <c r="U194" s="413">
        <f t="shared" si="423"/>
        <v>0</v>
      </c>
      <c r="V194" s="374"/>
      <c r="W194" s="148"/>
      <c r="X194" s="152">
        <f t="shared" si="424"/>
        <v>0</v>
      </c>
      <c r="Y194" s="152">
        <f t="shared" si="425"/>
        <v>0</v>
      </c>
      <c r="Z194" s="152">
        <f t="shared" si="426"/>
        <v>0</v>
      </c>
      <c r="AA194" s="152">
        <f t="shared" si="427"/>
        <v>0</v>
      </c>
      <c r="AB194" s="152">
        <f t="shared" si="428"/>
        <v>0</v>
      </c>
      <c r="AC194" s="152">
        <f t="shared" si="429"/>
        <v>0</v>
      </c>
      <c r="AD194" s="152">
        <f t="shared" si="430"/>
        <v>0</v>
      </c>
      <c r="AE194" s="152">
        <f t="shared" si="431"/>
        <v>0</v>
      </c>
      <c r="AF194" s="152">
        <f t="shared" si="432"/>
        <v>0</v>
      </c>
      <c r="AG194" s="152">
        <f t="shared" si="433"/>
        <v>0</v>
      </c>
      <c r="AH194" s="152">
        <f t="shared" si="434"/>
        <v>0</v>
      </c>
      <c r="AI194" s="152">
        <f t="shared" si="435"/>
        <v>0</v>
      </c>
      <c r="AJ194" s="152">
        <f t="shared" si="436"/>
        <v>0</v>
      </c>
      <c r="AK194" s="152">
        <f t="shared" si="437"/>
        <v>0</v>
      </c>
      <c r="AL194" s="152">
        <f t="shared" si="438"/>
        <v>0</v>
      </c>
      <c r="AM194" s="152">
        <f t="shared" si="439"/>
        <v>0</v>
      </c>
    </row>
    <row r="195" spans="1:39" ht="15.6" x14ac:dyDescent="0.3">
      <c r="A195" s="370"/>
      <c r="B195" s="371"/>
      <c r="C195" s="372"/>
      <c r="D195" s="415">
        <f t="shared" si="440"/>
        <v>0</v>
      </c>
      <c r="E195" s="372">
        <v>0</v>
      </c>
      <c r="F195" s="372">
        <v>0</v>
      </c>
      <c r="G195" s="372">
        <v>0</v>
      </c>
      <c r="H195" s="372">
        <v>0</v>
      </c>
      <c r="I195" s="372">
        <v>0</v>
      </c>
      <c r="J195" s="372">
        <v>0</v>
      </c>
      <c r="K195" s="372">
        <v>0</v>
      </c>
      <c r="L195" s="372">
        <v>0</v>
      </c>
      <c r="M195" s="372">
        <v>0</v>
      </c>
      <c r="N195" s="372">
        <v>0</v>
      </c>
      <c r="O195" s="372">
        <v>0</v>
      </c>
      <c r="P195" s="372">
        <v>0</v>
      </c>
      <c r="Q195" s="372">
        <v>0</v>
      </c>
      <c r="R195" s="372">
        <v>0</v>
      </c>
      <c r="S195" s="372">
        <v>0</v>
      </c>
      <c r="T195" s="372">
        <v>0</v>
      </c>
      <c r="U195" s="413">
        <f t="shared" si="423"/>
        <v>0</v>
      </c>
      <c r="V195" s="374"/>
      <c r="W195" s="148"/>
      <c r="X195" s="152">
        <f t="shared" si="424"/>
        <v>0</v>
      </c>
      <c r="Y195" s="152">
        <f t="shared" si="425"/>
        <v>0</v>
      </c>
      <c r="Z195" s="152">
        <f t="shared" si="426"/>
        <v>0</v>
      </c>
      <c r="AA195" s="152">
        <f t="shared" si="427"/>
        <v>0</v>
      </c>
      <c r="AB195" s="152">
        <f t="shared" si="428"/>
        <v>0</v>
      </c>
      <c r="AC195" s="152">
        <f t="shared" si="429"/>
        <v>0</v>
      </c>
      <c r="AD195" s="152">
        <f t="shared" si="430"/>
        <v>0</v>
      </c>
      <c r="AE195" s="152">
        <f t="shared" si="431"/>
        <v>0</v>
      </c>
      <c r="AF195" s="152">
        <f t="shared" si="432"/>
        <v>0</v>
      </c>
      <c r="AG195" s="152">
        <f t="shared" si="433"/>
        <v>0</v>
      </c>
      <c r="AH195" s="152">
        <f t="shared" si="434"/>
        <v>0</v>
      </c>
      <c r="AI195" s="152">
        <f t="shared" si="435"/>
        <v>0</v>
      </c>
      <c r="AJ195" s="152">
        <f t="shared" si="436"/>
        <v>0</v>
      </c>
      <c r="AK195" s="152">
        <f t="shared" si="437"/>
        <v>0</v>
      </c>
      <c r="AL195" s="152">
        <f t="shared" si="438"/>
        <v>0</v>
      </c>
      <c r="AM195" s="152">
        <f t="shared" si="439"/>
        <v>0</v>
      </c>
    </row>
    <row r="196" spans="1:39" ht="15.6" x14ac:dyDescent="0.3">
      <c r="A196" s="370"/>
      <c r="B196" s="371"/>
      <c r="C196" s="372"/>
      <c r="D196" s="415">
        <f t="shared" si="440"/>
        <v>0</v>
      </c>
      <c r="E196" s="372">
        <v>0</v>
      </c>
      <c r="F196" s="372">
        <v>0</v>
      </c>
      <c r="G196" s="372">
        <v>0</v>
      </c>
      <c r="H196" s="372">
        <v>0</v>
      </c>
      <c r="I196" s="372">
        <v>0</v>
      </c>
      <c r="J196" s="372">
        <v>0</v>
      </c>
      <c r="K196" s="372">
        <v>0</v>
      </c>
      <c r="L196" s="372">
        <v>0</v>
      </c>
      <c r="M196" s="372">
        <v>0</v>
      </c>
      <c r="N196" s="372">
        <v>0</v>
      </c>
      <c r="O196" s="372">
        <v>0</v>
      </c>
      <c r="P196" s="372">
        <v>0</v>
      </c>
      <c r="Q196" s="372">
        <v>0</v>
      </c>
      <c r="R196" s="372">
        <v>0</v>
      </c>
      <c r="S196" s="372">
        <v>0</v>
      </c>
      <c r="T196" s="372">
        <v>0</v>
      </c>
      <c r="U196" s="413">
        <f t="shared" si="423"/>
        <v>0</v>
      </c>
      <c r="V196" s="374"/>
      <c r="W196" s="148"/>
      <c r="X196" s="152">
        <f t="shared" si="424"/>
        <v>0</v>
      </c>
      <c r="Y196" s="152">
        <f t="shared" si="425"/>
        <v>0</v>
      </c>
      <c r="Z196" s="152">
        <f t="shared" si="426"/>
        <v>0</v>
      </c>
      <c r="AA196" s="152">
        <f t="shared" si="427"/>
        <v>0</v>
      </c>
      <c r="AB196" s="152">
        <f t="shared" si="428"/>
        <v>0</v>
      </c>
      <c r="AC196" s="152">
        <f t="shared" si="429"/>
        <v>0</v>
      </c>
      <c r="AD196" s="152">
        <f t="shared" si="430"/>
        <v>0</v>
      </c>
      <c r="AE196" s="152">
        <f t="shared" si="431"/>
        <v>0</v>
      </c>
      <c r="AF196" s="152">
        <f t="shared" si="432"/>
        <v>0</v>
      </c>
      <c r="AG196" s="152">
        <f t="shared" si="433"/>
        <v>0</v>
      </c>
      <c r="AH196" s="152">
        <f t="shared" si="434"/>
        <v>0</v>
      </c>
      <c r="AI196" s="152">
        <f t="shared" si="435"/>
        <v>0</v>
      </c>
      <c r="AJ196" s="152">
        <f t="shared" si="436"/>
        <v>0</v>
      </c>
      <c r="AK196" s="152">
        <f t="shared" si="437"/>
        <v>0</v>
      </c>
      <c r="AL196" s="152">
        <f t="shared" si="438"/>
        <v>0</v>
      </c>
      <c r="AM196" s="152">
        <f t="shared" si="439"/>
        <v>0</v>
      </c>
    </row>
    <row r="197" spans="1:39" ht="15.6" x14ac:dyDescent="0.3">
      <c r="A197" s="370"/>
      <c r="B197" s="371"/>
      <c r="C197" s="372"/>
      <c r="D197" s="415">
        <f t="shared" si="440"/>
        <v>0</v>
      </c>
      <c r="E197" s="372">
        <v>0</v>
      </c>
      <c r="F197" s="372">
        <v>0</v>
      </c>
      <c r="G197" s="372">
        <v>0</v>
      </c>
      <c r="H197" s="372">
        <v>0</v>
      </c>
      <c r="I197" s="372">
        <v>0</v>
      </c>
      <c r="J197" s="372">
        <v>0</v>
      </c>
      <c r="K197" s="372">
        <v>0</v>
      </c>
      <c r="L197" s="372">
        <v>0</v>
      </c>
      <c r="M197" s="372">
        <v>0</v>
      </c>
      <c r="N197" s="372">
        <v>0</v>
      </c>
      <c r="O197" s="372">
        <v>0</v>
      </c>
      <c r="P197" s="372">
        <v>0</v>
      </c>
      <c r="Q197" s="372">
        <v>0</v>
      </c>
      <c r="R197" s="372">
        <v>0</v>
      </c>
      <c r="S197" s="372">
        <v>0</v>
      </c>
      <c r="T197" s="372">
        <v>0</v>
      </c>
      <c r="U197" s="413">
        <f t="shared" si="423"/>
        <v>0</v>
      </c>
      <c r="V197" s="374"/>
      <c r="W197" s="148"/>
      <c r="X197" s="152">
        <f t="shared" si="424"/>
        <v>0</v>
      </c>
      <c r="Y197" s="152">
        <f t="shared" si="425"/>
        <v>0</v>
      </c>
      <c r="Z197" s="152">
        <f t="shared" si="426"/>
        <v>0</v>
      </c>
      <c r="AA197" s="152">
        <f t="shared" si="427"/>
        <v>0</v>
      </c>
      <c r="AB197" s="152">
        <f t="shared" si="428"/>
        <v>0</v>
      </c>
      <c r="AC197" s="152">
        <f t="shared" si="429"/>
        <v>0</v>
      </c>
      <c r="AD197" s="152">
        <f t="shared" si="430"/>
        <v>0</v>
      </c>
      <c r="AE197" s="152">
        <f t="shared" si="431"/>
        <v>0</v>
      </c>
      <c r="AF197" s="152">
        <f t="shared" si="432"/>
        <v>0</v>
      </c>
      <c r="AG197" s="152">
        <f t="shared" si="433"/>
        <v>0</v>
      </c>
      <c r="AH197" s="152">
        <f t="shared" si="434"/>
        <v>0</v>
      </c>
      <c r="AI197" s="152">
        <f t="shared" si="435"/>
        <v>0</v>
      </c>
      <c r="AJ197" s="152">
        <f t="shared" si="436"/>
        <v>0</v>
      </c>
      <c r="AK197" s="152">
        <f t="shared" si="437"/>
        <v>0</v>
      </c>
      <c r="AL197" s="152">
        <f t="shared" si="438"/>
        <v>0</v>
      </c>
      <c r="AM197" s="152">
        <f t="shared" si="439"/>
        <v>0</v>
      </c>
    </row>
    <row r="198" spans="1:39" ht="15.6" x14ac:dyDescent="0.3">
      <c r="A198" s="370"/>
      <c r="B198" s="371"/>
      <c r="C198" s="372"/>
      <c r="D198" s="415">
        <f t="shared" si="440"/>
        <v>0</v>
      </c>
      <c r="E198" s="372">
        <v>0</v>
      </c>
      <c r="F198" s="372">
        <v>0</v>
      </c>
      <c r="G198" s="372">
        <v>0</v>
      </c>
      <c r="H198" s="372">
        <v>0</v>
      </c>
      <c r="I198" s="372">
        <v>0</v>
      </c>
      <c r="J198" s="372">
        <v>0</v>
      </c>
      <c r="K198" s="372">
        <v>0</v>
      </c>
      <c r="L198" s="372">
        <v>0</v>
      </c>
      <c r="M198" s="372">
        <v>0</v>
      </c>
      <c r="N198" s="372">
        <v>0</v>
      </c>
      <c r="O198" s="372">
        <v>0</v>
      </c>
      <c r="P198" s="372">
        <v>0</v>
      </c>
      <c r="Q198" s="372">
        <v>0</v>
      </c>
      <c r="R198" s="372">
        <v>0</v>
      </c>
      <c r="S198" s="372">
        <v>0</v>
      </c>
      <c r="T198" s="372">
        <v>0</v>
      </c>
      <c r="U198" s="413">
        <f t="shared" si="423"/>
        <v>0</v>
      </c>
      <c r="V198" s="374"/>
      <c r="W198" s="148"/>
      <c r="X198" s="152">
        <f t="shared" si="424"/>
        <v>0</v>
      </c>
      <c r="Y198" s="152">
        <f t="shared" si="425"/>
        <v>0</v>
      </c>
      <c r="Z198" s="152">
        <f t="shared" si="426"/>
        <v>0</v>
      </c>
      <c r="AA198" s="152">
        <f t="shared" si="427"/>
        <v>0</v>
      </c>
      <c r="AB198" s="152">
        <f t="shared" si="428"/>
        <v>0</v>
      </c>
      <c r="AC198" s="152">
        <f t="shared" si="429"/>
        <v>0</v>
      </c>
      <c r="AD198" s="152">
        <f t="shared" si="430"/>
        <v>0</v>
      </c>
      <c r="AE198" s="152">
        <f t="shared" si="431"/>
        <v>0</v>
      </c>
      <c r="AF198" s="152">
        <f t="shared" si="432"/>
        <v>0</v>
      </c>
      <c r="AG198" s="152">
        <f t="shared" si="433"/>
        <v>0</v>
      </c>
      <c r="AH198" s="152">
        <f t="shared" si="434"/>
        <v>0</v>
      </c>
      <c r="AI198" s="152">
        <f t="shared" si="435"/>
        <v>0</v>
      </c>
      <c r="AJ198" s="152">
        <f t="shared" si="436"/>
        <v>0</v>
      </c>
      <c r="AK198" s="152">
        <f t="shared" si="437"/>
        <v>0</v>
      </c>
      <c r="AL198" s="152">
        <f t="shared" si="438"/>
        <v>0</v>
      </c>
      <c r="AM198" s="152">
        <f t="shared" si="439"/>
        <v>0</v>
      </c>
    </row>
    <row r="199" spans="1:39" ht="3" customHeight="1" x14ac:dyDescent="0.3">
      <c r="A199" s="382"/>
      <c r="B199" s="383"/>
      <c r="C199" s="384"/>
      <c r="D199" s="416"/>
      <c r="E199" s="383"/>
      <c r="F199" s="383"/>
      <c r="G199" s="383"/>
      <c r="H199" s="383"/>
      <c r="I199" s="383"/>
      <c r="J199" s="383"/>
      <c r="K199" s="383"/>
      <c r="L199" s="383"/>
      <c r="M199" s="383"/>
      <c r="N199" s="383"/>
      <c r="O199" s="383"/>
      <c r="P199" s="383"/>
      <c r="Q199" s="383"/>
      <c r="R199" s="383"/>
      <c r="S199" s="383"/>
      <c r="T199" s="383"/>
      <c r="U199" s="383"/>
      <c r="V199" s="385"/>
      <c r="W199" s="148"/>
      <c r="X199" s="144"/>
      <c r="Y199" s="144"/>
      <c r="Z199" s="144"/>
      <c r="AA199" s="144"/>
      <c r="AB199" s="144"/>
      <c r="AC199" s="144"/>
      <c r="AD199" s="144"/>
      <c r="AE199" s="144"/>
      <c r="AF199" s="144"/>
      <c r="AG199" s="144"/>
      <c r="AH199" s="144"/>
      <c r="AI199" s="144"/>
      <c r="AJ199" s="144"/>
      <c r="AK199" s="144"/>
      <c r="AL199" s="144"/>
      <c r="AM199" s="144"/>
    </row>
    <row r="200" spans="1:39" ht="15.6" x14ac:dyDescent="0.3">
      <c r="A200" s="386" t="s">
        <v>129</v>
      </c>
      <c r="B200" s="405"/>
      <c r="C200" s="397"/>
      <c r="D200" s="415">
        <f>SUM(D184:D198)</f>
        <v>1</v>
      </c>
      <c r="E200" s="389">
        <f t="shared" ref="E200" si="441">SUM(X184:X198)</f>
        <v>0</v>
      </c>
      <c r="F200" s="389">
        <f t="shared" ref="F200" si="442">SUM(Y184:Y198)</f>
        <v>0</v>
      </c>
      <c r="G200" s="389">
        <f t="shared" ref="G200" si="443">SUM(Z184:Z198)</f>
        <v>0</v>
      </c>
      <c r="H200" s="389">
        <f t="shared" ref="H200" si="444">SUM(AA184:AA198)</f>
        <v>0</v>
      </c>
      <c r="I200" s="389">
        <f t="shared" ref="I200" si="445">SUM(AB184:AB198)</f>
        <v>0</v>
      </c>
      <c r="J200" s="389">
        <f t="shared" ref="J200" si="446">SUM(AC184:AC198)</f>
        <v>0</v>
      </c>
      <c r="K200" s="389">
        <f t="shared" ref="K200" si="447">SUM(AD184:AD198)</f>
        <v>0</v>
      </c>
      <c r="L200" s="389">
        <f t="shared" ref="L200" si="448">SUM(AE184:AE198)</f>
        <v>0</v>
      </c>
      <c r="M200" s="389">
        <f t="shared" ref="M200" si="449">SUM(AF184:AF198)</f>
        <v>0</v>
      </c>
      <c r="N200" s="389">
        <f t="shared" ref="N200" si="450">SUM(AG184:AG198)</f>
        <v>0</v>
      </c>
      <c r="O200" s="389">
        <f t="shared" ref="O200" si="451">SUM(AH184:AH198)</f>
        <v>0</v>
      </c>
      <c r="P200" s="389">
        <f t="shared" ref="P200" si="452">SUM(AI184:AI198)</f>
        <v>0</v>
      </c>
      <c r="Q200" s="389">
        <f t="shared" ref="Q200" si="453">SUM(AJ184:AJ198)</f>
        <v>0</v>
      </c>
      <c r="R200" s="389">
        <f t="shared" ref="R200" si="454">SUM(AK184:AK198)</f>
        <v>0</v>
      </c>
      <c r="S200" s="389">
        <f t="shared" ref="S200" si="455">SUM(AL184:AL198)</f>
        <v>0</v>
      </c>
      <c r="T200" s="389">
        <f t="shared" ref="T200" si="456">SUM(AM184:AM198)</f>
        <v>0</v>
      </c>
      <c r="U200" s="389"/>
      <c r="V200" s="390"/>
      <c r="W200" s="148"/>
      <c r="X200" s="144"/>
      <c r="Y200" s="144"/>
      <c r="Z200" s="144"/>
      <c r="AA200" s="144"/>
      <c r="AB200" s="144"/>
      <c r="AC200" s="144"/>
      <c r="AD200" s="144"/>
      <c r="AE200" s="144"/>
      <c r="AF200" s="144"/>
      <c r="AG200" s="144"/>
      <c r="AH200" s="144"/>
      <c r="AI200" s="144"/>
      <c r="AJ200" s="144"/>
      <c r="AK200" s="144"/>
      <c r="AL200" s="144"/>
      <c r="AM200" s="144"/>
    </row>
    <row r="201" spans="1:39" x14ac:dyDescent="0.3">
      <c r="A201" s="382"/>
      <c r="B201" s="406"/>
      <c r="C201" s="407"/>
      <c r="D201" s="422"/>
      <c r="E201" s="391">
        <f>E200/$D200</f>
        <v>0</v>
      </c>
      <c r="F201" s="391">
        <f t="shared" ref="F201:J201" si="457">F200/$D200</f>
        <v>0</v>
      </c>
      <c r="G201" s="391">
        <f t="shared" si="457"/>
        <v>0</v>
      </c>
      <c r="H201" s="391">
        <f t="shared" si="457"/>
        <v>0</v>
      </c>
      <c r="I201" s="391">
        <f t="shared" si="457"/>
        <v>0</v>
      </c>
      <c r="J201" s="391">
        <f t="shared" si="457"/>
        <v>0</v>
      </c>
      <c r="K201" s="391">
        <f t="shared" ref="K201:T201" si="458">K200/$D200</f>
        <v>0</v>
      </c>
      <c r="L201" s="391">
        <f t="shared" si="458"/>
        <v>0</v>
      </c>
      <c r="M201" s="391">
        <f t="shared" si="458"/>
        <v>0</v>
      </c>
      <c r="N201" s="391">
        <f t="shared" si="458"/>
        <v>0</v>
      </c>
      <c r="O201" s="391">
        <f t="shared" si="458"/>
        <v>0</v>
      </c>
      <c r="P201" s="391">
        <f t="shared" si="458"/>
        <v>0</v>
      </c>
      <c r="Q201" s="391">
        <f t="shared" si="458"/>
        <v>0</v>
      </c>
      <c r="R201" s="391">
        <f t="shared" si="458"/>
        <v>0</v>
      </c>
      <c r="S201" s="391">
        <f t="shared" si="458"/>
        <v>0</v>
      </c>
      <c r="T201" s="391">
        <f t="shared" si="458"/>
        <v>0</v>
      </c>
      <c r="U201" s="391"/>
      <c r="V201" s="385"/>
      <c r="W201" s="148"/>
      <c r="X201" s="167"/>
      <c r="Y201" s="349"/>
      <c r="Z201" s="349"/>
      <c r="AA201" s="349"/>
      <c r="AB201" s="349"/>
      <c r="AC201" s="349"/>
      <c r="AD201" s="349"/>
      <c r="AE201" s="349"/>
      <c r="AF201" s="349"/>
      <c r="AG201" s="349"/>
      <c r="AH201" s="349"/>
      <c r="AI201" s="349"/>
      <c r="AJ201" s="349"/>
      <c r="AK201" s="349"/>
      <c r="AL201" s="349"/>
      <c r="AM201" s="349"/>
    </row>
    <row r="202" spans="1:39" x14ac:dyDescent="0.3">
      <c r="A202" s="382"/>
      <c r="B202" s="383"/>
      <c r="C202" s="384"/>
      <c r="D202" s="416"/>
      <c r="E202" s="383"/>
      <c r="F202" s="383"/>
      <c r="G202" s="383"/>
      <c r="H202" s="383"/>
      <c r="I202" s="383"/>
      <c r="J202" s="383"/>
      <c r="K202" s="383"/>
      <c r="L202" s="383"/>
      <c r="M202" s="383"/>
      <c r="N202" s="383"/>
      <c r="O202" s="383"/>
      <c r="P202" s="383"/>
      <c r="Q202" s="383"/>
      <c r="R202" s="383"/>
      <c r="S202" s="383"/>
      <c r="T202" s="383"/>
      <c r="U202" s="383"/>
      <c r="V202" s="408"/>
      <c r="W202" s="148"/>
      <c r="X202" s="144"/>
      <c r="Y202" s="144"/>
      <c r="Z202" s="144"/>
      <c r="AA202" s="144"/>
      <c r="AB202" s="144"/>
      <c r="AC202" s="144"/>
      <c r="AD202" s="144"/>
      <c r="AE202" s="144"/>
      <c r="AF202" s="144"/>
      <c r="AG202" s="144"/>
      <c r="AH202" s="144"/>
      <c r="AI202" s="144"/>
      <c r="AJ202" s="144"/>
      <c r="AK202" s="144"/>
      <c r="AL202" s="144"/>
      <c r="AM202" s="144"/>
    </row>
    <row r="203" spans="1:39" ht="28.8" x14ac:dyDescent="0.3">
      <c r="A203" s="369">
        <v>11</v>
      </c>
      <c r="B203" s="377" t="s">
        <v>37</v>
      </c>
      <c r="C203" s="381" t="s">
        <v>254</v>
      </c>
      <c r="D203" s="414" t="s">
        <v>255</v>
      </c>
      <c r="E203" s="379" t="str">
        <f>E$3</f>
        <v>staff type 1</v>
      </c>
      <c r="F203" s="379" t="str">
        <f t="shared" ref="F203:T203" si="459">F$3</f>
        <v>staff type 2</v>
      </c>
      <c r="G203" s="379" t="str">
        <f t="shared" si="459"/>
        <v>staff type 3</v>
      </c>
      <c r="H203" s="379" t="str">
        <f t="shared" si="459"/>
        <v>staff type 4</v>
      </c>
      <c r="I203" s="379" t="str">
        <f t="shared" si="459"/>
        <v>staff type 5</v>
      </c>
      <c r="J203" s="379" t="str">
        <f t="shared" si="459"/>
        <v>staff type 6</v>
      </c>
      <c r="K203" s="379" t="str">
        <f t="shared" si="459"/>
        <v>staff type 7</v>
      </c>
      <c r="L203" s="379" t="str">
        <f t="shared" si="459"/>
        <v>staff type 8</v>
      </c>
      <c r="M203" s="379" t="str">
        <f t="shared" si="459"/>
        <v>staff type 9</v>
      </c>
      <c r="N203" s="379" t="str">
        <f t="shared" si="459"/>
        <v>staff type 10</v>
      </c>
      <c r="O203" s="379" t="str">
        <f t="shared" si="459"/>
        <v>staff type 11</v>
      </c>
      <c r="P203" s="379" t="str">
        <f t="shared" si="459"/>
        <v>staff type 12</v>
      </c>
      <c r="Q203" s="379" t="str">
        <f t="shared" si="459"/>
        <v>staff type 13</v>
      </c>
      <c r="R203" s="379" t="str">
        <f t="shared" si="459"/>
        <v>staff type 14</v>
      </c>
      <c r="S203" s="379" t="str">
        <f t="shared" si="459"/>
        <v>staff type 15</v>
      </c>
      <c r="T203" s="379" t="str">
        <f t="shared" si="459"/>
        <v>staff type 16</v>
      </c>
      <c r="U203" s="379" t="s">
        <v>132</v>
      </c>
      <c r="V203" s="380" t="s">
        <v>131</v>
      </c>
      <c r="W203" s="148"/>
      <c r="X203" s="167"/>
      <c r="Y203" s="349"/>
      <c r="Z203" s="349"/>
      <c r="AA203" s="349"/>
      <c r="AB203" s="349"/>
      <c r="AC203" s="349"/>
      <c r="AD203" s="349"/>
      <c r="AE203" s="349"/>
      <c r="AF203" s="349"/>
      <c r="AG203" s="349"/>
      <c r="AH203" s="349"/>
      <c r="AI203" s="349"/>
      <c r="AJ203" s="349"/>
      <c r="AK203" s="349"/>
      <c r="AL203" s="349"/>
      <c r="AM203" s="349"/>
    </row>
    <row r="204" spans="1:39" ht="15.6" x14ac:dyDescent="0.3">
      <c r="A204" s="370"/>
      <c r="B204" s="371">
        <v>1</v>
      </c>
      <c r="C204" s="372">
        <v>1</v>
      </c>
      <c r="D204" s="415">
        <f>IF(C204="",B204,B204*C204)</f>
        <v>1</v>
      </c>
      <c r="E204" s="372">
        <v>0</v>
      </c>
      <c r="F204" s="372">
        <v>0</v>
      </c>
      <c r="G204" s="372">
        <v>0</v>
      </c>
      <c r="H204" s="372">
        <v>0</v>
      </c>
      <c r="I204" s="372">
        <v>0</v>
      </c>
      <c r="J204" s="372">
        <v>0</v>
      </c>
      <c r="K204" s="372">
        <v>0</v>
      </c>
      <c r="L204" s="372">
        <v>0</v>
      </c>
      <c r="M204" s="372">
        <v>0</v>
      </c>
      <c r="N204" s="372">
        <v>0</v>
      </c>
      <c r="O204" s="372">
        <v>0</v>
      </c>
      <c r="P204" s="372">
        <v>0</v>
      </c>
      <c r="Q204" s="372">
        <v>0</v>
      </c>
      <c r="R204" s="372">
        <v>0</v>
      </c>
      <c r="S204" s="372">
        <v>0</v>
      </c>
      <c r="T204" s="372">
        <v>0</v>
      </c>
      <c r="U204" s="413">
        <f t="shared" ref="U204:U218" si="460">SUM(E204:T204)</f>
        <v>0</v>
      </c>
      <c r="V204" s="374"/>
      <c r="W204" s="148"/>
      <c r="X204" s="152">
        <f t="shared" ref="X204:X218" si="461">$D204*E204</f>
        <v>0</v>
      </c>
      <c r="Y204" s="152">
        <f t="shared" ref="Y204:Y218" si="462">$D204*F204</f>
        <v>0</v>
      </c>
      <c r="Z204" s="152">
        <f t="shared" ref="Z204:Z218" si="463">$D204*G204</f>
        <v>0</v>
      </c>
      <c r="AA204" s="152">
        <f t="shared" ref="AA204:AA218" si="464">$D204*H204</f>
        <v>0</v>
      </c>
      <c r="AB204" s="152">
        <f t="shared" ref="AB204:AB218" si="465">$D204*I204</f>
        <v>0</v>
      </c>
      <c r="AC204" s="152">
        <f t="shared" ref="AC204:AC218" si="466">$D204*J204</f>
        <v>0</v>
      </c>
      <c r="AD204" s="152">
        <f t="shared" ref="AD204:AD218" si="467">$D204*K204</f>
        <v>0</v>
      </c>
      <c r="AE204" s="152">
        <f t="shared" ref="AE204:AE218" si="468">$D204*L204</f>
        <v>0</v>
      </c>
      <c r="AF204" s="152">
        <f t="shared" ref="AF204:AF218" si="469">$D204*M204</f>
        <v>0</v>
      </c>
      <c r="AG204" s="152">
        <f t="shared" ref="AG204:AG218" si="470">$D204*N204</f>
        <v>0</v>
      </c>
      <c r="AH204" s="152">
        <f t="shared" ref="AH204:AH218" si="471">$D204*O204</f>
        <v>0</v>
      </c>
      <c r="AI204" s="152">
        <f t="shared" ref="AI204:AI218" si="472">$D204*P204</f>
        <v>0</v>
      </c>
      <c r="AJ204" s="152">
        <f t="shared" ref="AJ204:AJ218" si="473">$D204*Q204</f>
        <v>0</v>
      </c>
      <c r="AK204" s="152">
        <f t="shared" ref="AK204:AK218" si="474">$D204*R204</f>
        <v>0</v>
      </c>
      <c r="AL204" s="152">
        <f t="shared" ref="AL204:AL218" si="475">$D204*S204</f>
        <v>0</v>
      </c>
      <c r="AM204" s="152">
        <f t="shared" ref="AM204:AM218" si="476">$D204*T204</f>
        <v>0</v>
      </c>
    </row>
    <row r="205" spans="1:39" ht="15.6" x14ac:dyDescent="0.3">
      <c r="A205" s="370"/>
      <c r="B205" s="371"/>
      <c r="C205" s="372"/>
      <c r="D205" s="415">
        <f t="shared" ref="D205:D218" si="477">IF(C205="",B205,B205*C205)</f>
        <v>0</v>
      </c>
      <c r="E205" s="372">
        <v>0</v>
      </c>
      <c r="F205" s="372">
        <v>0</v>
      </c>
      <c r="G205" s="372">
        <v>0</v>
      </c>
      <c r="H205" s="372">
        <v>0</v>
      </c>
      <c r="I205" s="372">
        <v>0</v>
      </c>
      <c r="J205" s="372">
        <v>0</v>
      </c>
      <c r="K205" s="372">
        <v>0</v>
      </c>
      <c r="L205" s="372">
        <v>0</v>
      </c>
      <c r="M205" s="372">
        <v>0</v>
      </c>
      <c r="N205" s="372">
        <v>0</v>
      </c>
      <c r="O205" s="372">
        <v>0</v>
      </c>
      <c r="P205" s="372">
        <v>0</v>
      </c>
      <c r="Q205" s="372">
        <v>0</v>
      </c>
      <c r="R205" s="372">
        <v>0</v>
      </c>
      <c r="S205" s="372">
        <v>0</v>
      </c>
      <c r="T205" s="372">
        <v>0</v>
      </c>
      <c r="U205" s="413">
        <f t="shared" si="460"/>
        <v>0</v>
      </c>
      <c r="V205" s="374"/>
      <c r="W205" s="148"/>
      <c r="X205" s="152">
        <f t="shared" si="461"/>
        <v>0</v>
      </c>
      <c r="Y205" s="152">
        <f t="shared" si="462"/>
        <v>0</v>
      </c>
      <c r="Z205" s="152">
        <f t="shared" si="463"/>
        <v>0</v>
      </c>
      <c r="AA205" s="152">
        <f t="shared" si="464"/>
        <v>0</v>
      </c>
      <c r="AB205" s="152">
        <f t="shared" si="465"/>
        <v>0</v>
      </c>
      <c r="AC205" s="152">
        <f t="shared" si="466"/>
        <v>0</v>
      </c>
      <c r="AD205" s="152">
        <f t="shared" si="467"/>
        <v>0</v>
      </c>
      <c r="AE205" s="152">
        <f t="shared" si="468"/>
        <v>0</v>
      </c>
      <c r="AF205" s="152">
        <f t="shared" si="469"/>
        <v>0</v>
      </c>
      <c r="AG205" s="152">
        <f t="shared" si="470"/>
        <v>0</v>
      </c>
      <c r="AH205" s="152">
        <f t="shared" si="471"/>
        <v>0</v>
      </c>
      <c r="AI205" s="152">
        <f t="shared" si="472"/>
        <v>0</v>
      </c>
      <c r="AJ205" s="152">
        <f t="shared" si="473"/>
        <v>0</v>
      </c>
      <c r="AK205" s="152">
        <f t="shared" si="474"/>
        <v>0</v>
      </c>
      <c r="AL205" s="152">
        <f t="shared" si="475"/>
        <v>0</v>
      </c>
      <c r="AM205" s="152">
        <f t="shared" si="476"/>
        <v>0</v>
      </c>
    </row>
    <row r="206" spans="1:39" ht="15.6" x14ac:dyDescent="0.3">
      <c r="A206" s="370"/>
      <c r="B206" s="371"/>
      <c r="C206" s="372"/>
      <c r="D206" s="415">
        <f t="shared" si="477"/>
        <v>0</v>
      </c>
      <c r="E206" s="372">
        <v>0</v>
      </c>
      <c r="F206" s="372">
        <v>0</v>
      </c>
      <c r="G206" s="372">
        <v>0</v>
      </c>
      <c r="H206" s="372">
        <v>0</v>
      </c>
      <c r="I206" s="372">
        <v>0</v>
      </c>
      <c r="J206" s="372">
        <v>0</v>
      </c>
      <c r="K206" s="372">
        <v>0</v>
      </c>
      <c r="L206" s="372">
        <v>0</v>
      </c>
      <c r="M206" s="372">
        <v>0</v>
      </c>
      <c r="N206" s="372">
        <v>0</v>
      </c>
      <c r="O206" s="372">
        <v>0</v>
      </c>
      <c r="P206" s="372">
        <v>0</v>
      </c>
      <c r="Q206" s="372">
        <v>0</v>
      </c>
      <c r="R206" s="372">
        <v>0</v>
      </c>
      <c r="S206" s="372">
        <v>0</v>
      </c>
      <c r="T206" s="372">
        <v>0</v>
      </c>
      <c r="U206" s="413">
        <f t="shared" si="460"/>
        <v>0</v>
      </c>
      <c r="V206" s="374"/>
      <c r="W206" s="148"/>
      <c r="X206" s="152">
        <f t="shared" si="461"/>
        <v>0</v>
      </c>
      <c r="Y206" s="152">
        <f t="shared" si="462"/>
        <v>0</v>
      </c>
      <c r="Z206" s="152">
        <f t="shared" si="463"/>
        <v>0</v>
      </c>
      <c r="AA206" s="152">
        <f t="shared" si="464"/>
        <v>0</v>
      </c>
      <c r="AB206" s="152">
        <f t="shared" si="465"/>
        <v>0</v>
      </c>
      <c r="AC206" s="152">
        <f t="shared" si="466"/>
        <v>0</v>
      </c>
      <c r="AD206" s="152">
        <f t="shared" si="467"/>
        <v>0</v>
      </c>
      <c r="AE206" s="152">
        <f t="shared" si="468"/>
        <v>0</v>
      </c>
      <c r="AF206" s="152">
        <f t="shared" si="469"/>
        <v>0</v>
      </c>
      <c r="AG206" s="152">
        <f t="shared" si="470"/>
        <v>0</v>
      </c>
      <c r="AH206" s="152">
        <f t="shared" si="471"/>
        <v>0</v>
      </c>
      <c r="AI206" s="152">
        <f t="shared" si="472"/>
        <v>0</v>
      </c>
      <c r="AJ206" s="152">
        <f t="shared" si="473"/>
        <v>0</v>
      </c>
      <c r="AK206" s="152">
        <f t="shared" si="474"/>
        <v>0</v>
      </c>
      <c r="AL206" s="152">
        <f t="shared" si="475"/>
        <v>0</v>
      </c>
      <c r="AM206" s="152">
        <f t="shared" si="476"/>
        <v>0</v>
      </c>
    </row>
    <row r="207" spans="1:39" ht="15.6" x14ac:dyDescent="0.3">
      <c r="A207" s="370"/>
      <c r="B207" s="371"/>
      <c r="C207" s="372"/>
      <c r="D207" s="415">
        <f t="shared" si="477"/>
        <v>0</v>
      </c>
      <c r="E207" s="372">
        <v>0</v>
      </c>
      <c r="F207" s="372">
        <v>0</v>
      </c>
      <c r="G207" s="372">
        <v>0</v>
      </c>
      <c r="H207" s="372">
        <v>0</v>
      </c>
      <c r="I207" s="372">
        <v>0</v>
      </c>
      <c r="J207" s="372">
        <v>0</v>
      </c>
      <c r="K207" s="372">
        <v>0</v>
      </c>
      <c r="L207" s="372">
        <v>0</v>
      </c>
      <c r="M207" s="372">
        <v>0</v>
      </c>
      <c r="N207" s="372">
        <v>0</v>
      </c>
      <c r="O207" s="372">
        <v>0</v>
      </c>
      <c r="P207" s="372">
        <v>0</v>
      </c>
      <c r="Q207" s="372">
        <v>0</v>
      </c>
      <c r="R207" s="372">
        <v>0</v>
      </c>
      <c r="S207" s="372">
        <v>0</v>
      </c>
      <c r="T207" s="372">
        <v>0</v>
      </c>
      <c r="U207" s="413">
        <f t="shared" si="460"/>
        <v>0</v>
      </c>
      <c r="V207" s="374"/>
      <c r="W207" s="148"/>
      <c r="X207" s="152">
        <f t="shared" si="461"/>
        <v>0</v>
      </c>
      <c r="Y207" s="152">
        <f t="shared" si="462"/>
        <v>0</v>
      </c>
      <c r="Z207" s="152">
        <f t="shared" si="463"/>
        <v>0</v>
      </c>
      <c r="AA207" s="152">
        <f t="shared" si="464"/>
        <v>0</v>
      </c>
      <c r="AB207" s="152">
        <f t="shared" si="465"/>
        <v>0</v>
      </c>
      <c r="AC207" s="152">
        <f t="shared" si="466"/>
        <v>0</v>
      </c>
      <c r="AD207" s="152">
        <f t="shared" si="467"/>
        <v>0</v>
      </c>
      <c r="AE207" s="152">
        <f t="shared" si="468"/>
        <v>0</v>
      </c>
      <c r="AF207" s="152">
        <f t="shared" si="469"/>
        <v>0</v>
      </c>
      <c r="AG207" s="152">
        <f t="shared" si="470"/>
        <v>0</v>
      </c>
      <c r="AH207" s="152">
        <f t="shared" si="471"/>
        <v>0</v>
      </c>
      <c r="AI207" s="152">
        <f t="shared" si="472"/>
        <v>0</v>
      </c>
      <c r="AJ207" s="152">
        <f t="shared" si="473"/>
        <v>0</v>
      </c>
      <c r="AK207" s="152">
        <f t="shared" si="474"/>
        <v>0</v>
      </c>
      <c r="AL207" s="152">
        <f t="shared" si="475"/>
        <v>0</v>
      </c>
      <c r="AM207" s="152">
        <f t="shared" si="476"/>
        <v>0</v>
      </c>
    </row>
    <row r="208" spans="1:39" ht="15.6" x14ac:dyDescent="0.3">
      <c r="A208" s="370"/>
      <c r="B208" s="371"/>
      <c r="C208" s="372"/>
      <c r="D208" s="415">
        <f t="shared" si="477"/>
        <v>0</v>
      </c>
      <c r="E208" s="372">
        <v>0</v>
      </c>
      <c r="F208" s="372">
        <v>0</v>
      </c>
      <c r="G208" s="372">
        <v>0</v>
      </c>
      <c r="H208" s="372">
        <v>0</v>
      </c>
      <c r="I208" s="372">
        <v>0</v>
      </c>
      <c r="J208" s="372">
        <v>0</v>
      </c>
      <c r="K208" s="372">
        <v>0</v>
      </c>
      <c r="L208" s="372">
        <v>0</v>
      </c>
      <c r="M208" s="372">
        <v>0</v>
      </c>
      <c r="N208" s="372">
        <v>0</v>
      </c>
      <c r="O208" s="372">
        <v>0</v>
      </c>
      <c r="P208" s="372">
        <v>0</v>
      </c>
      <c r="Q208" s="372">
        <v>0</v>
      </c>
      <c r="R208" s="372">
        <v>0</v>
      </c>
      <c r="S208" s="372">
        <v>0</v>
      </c>
      <c r="T208" s="372">
        <v>0</v>
      </c>
      <c r="U208" s="413">
        <f t="shared" si="460"/>
        <v>0</v>
      </c>
      <c r="V208" s="374"/>
      <c r="W208" s="148"/>
      <c r="X208" s="152">
        <f t="shared" si="461"/>
        <v>0</v>
      </c>
      <c r="Y208" s="152">
        <f t="shared" si="462"/>
        <v>0</v>
      </c>
      <c r="Z208" s="152">
        <f t="shared" si="463"/>
        <v>0</v>
      </c>
      <c r="AA208" s="152">
        <f t="shared" si="464"/>
        <v>0</v>
      </c>
      <c r="AB208" s="152">
        <f t="shared" si="465"/>
        <v>0</v>
      </c>
      <c r="AC208" s="152">
        <f t="shared" si="466"/>
        <v>0</v>
      </c>
      <c r="AD208" s="152">
        <f t="shared" si="467"/>
        <v>0</v>
      </c>
      <c r="AE208" s="152">
        <f t="shared" si="468"/>
        <v>0</v>
      </c>
      <c r="AF208" s="152">
        <f t="shared" si="469"/>
        <v>0</v>
      </c>
      <c r="AG208" s="152">
        <f t="shared" si="470"/>
        <v>0</v>
      </c>
      <c r="AH208" s="152">
        <f t="shared" si="471"/>
        <v>0</v>
      </c>
      <c r="AI208" s="152">
        <f t="shared" si="472"/>
        <v>0</v>
      </c>
      <c r="AJ208" s="152">
        <f t="shared" si="473"/>
        <v>0</v>
      </c>
      <c r="AK208" s="152">
        <f t="shared" si="474"/>
        <v>0</v>
      </c>
      <c r="AL208" s="152">
        <f t="shared" si="475"/>
        <v>0</v>
      </c>
      <c r="AM208" s="152">
        <f t="shared" si="476"/>
        <v>0</v>
      </c>
    </row>
    <row r="209" spans="1:39" ht="15.6" x14ac:dyDescent="0.3">
      <c r="A209" s="370"/>
      <c r="B209" s="371"/>
      <c r="C209" s="372"/>
      <c r="D209" s="415">
        <f t="shared" si="477"/>
        <v>0</v>
      </c>
      <c r="E209" s="372">
        <v>0</v>
      </c>
      <c r="F209" s="372">
        <v>0</v>
      </c>
      <c r="G209" s="372">
        <v>0</v>
      </c>
      <c r="H209" s="372">
        <v>0</v>
      </c>
      <c r="I209" s="372">
        <v>0</v>
      </c>
      <c r="J209" s="372">
        <v>0</v>
      </c>
      <c r="K209" s="372">
        <v>0</v>
      </c>
      <c r="L209" s="372">
        <v>0</v>
      </c>
      <c r="M209" s="372">
        <v>0</v>
      </c>
      <c r="N209" s="372">
        <v>0</v>
      </c>
      <c r="O209" s="372">
        <v>0</v>
      </c>
      <c r="P209" s="372">
        <v>0</v>
      </c>
      <c r="Q209" s="372">
        <v>0</v>
      </c>
      <c r="R209" s="372">
        <v>0</v>
      </c>
      <c r="S209" s="372">
        <v>0</v>
      </c>
      <c r="T209" s="372">
        <v>0</v>
      </c>
      <c r="U209" s="413">
        <f t="shared" si="460"/>
        <v>0</v>
      </c>
      <c r="V209" s="374"/>
      <c r="W209" s="148"/>
      <c r="X209" s="152">
        <f t="shared" si="461"/>
        <v>0</v>
      </c>
      <c r="Y209" s="152">
        <f t="shared" si="462"/>
        <v>0</v>
      </c>
      <c r="Z209" s="152">
        <f t="shared" si="463"/>
        <v>0</v>
      </c>
      <c r="AA209" s="152">
        <f t="shared" si="464"/>
        <v>0</v>
      </c>
      <c r="AB209" s="152">
        <f t="shared" si="465"/>
        <v>0</v>
      </c>
      <c r="AC209" s="152">
        <f t="shared" si="466"/>
        <v>0</v>
      </c>
      <c r="AD209" s="152">
        <f t="shared" si="467"/>
        <v>0</v>
      </c>
      <c r="AE209" s="152">
        <f t="shared" si="468"/>
        <v>0</v>
      </c>
      <c r="AF209" s="152">
        <f t="shared" si="469"/>
        <v>0</v>
      </c>
      <c r="AG209" s="152">
        <f t="shared" si="470"/>
        <v>0</v>
      </c>
      <c r="AH209" s="152">
        <f t="shared" si="471"/>
        <v>0</v>
      </c>
      <c r="AI209" s="152">
        <f t="shared" si="472"/>
        <v>0</v>
      </c>
      <c r="AJ209" s="152">
        <f t="shared" si="473"/>
        <v>0</v>
      </c>
      <c r="AK209" s="152">
        <f t="shared" si="474"/>
        <v>0</v>
      </c>
      <c r="AL209" s="152">
        <f t="shared" si="475"/>
        <v>0</v>
      </c>
      <c r="AM209" s="152">
        <f t="shared" si="476"/>
        <v>0</v>
      </c>
    </row>
    <row r="210" spans="1:39" ht="15.6" x14ac:dyDescent="0.3">
      <c r="A210" s="370"/>
      <c r="B210" s="371"/>
      <c r="C210" s="372"/>
      <c r="D210" s="415">
        <f t="shared" si="477"/>
        <v>0</v>
      </c>
      <c r="E210" s="372">
        <v>0</v>
      </c>
      <c r="F210" s="372">
        <v>0</v>
      </c>
      <c r="G210" s="372">
        <v>0</v>
      </c>
      <c r="H210" s="372">
        <v>0</v>
      </c>
      <c r="I210" s="372">
        <v>0</v>
      </c>
      <c r="J210" s="372">
        <v>0</v>
      </c>
      <c r="K210" s="372">
        <v>0</v>
      </c>
      <c r="L210" s="372">
        <v>0</v>
      </c>
      <c r="M210" s="372">
        <v>0</v>
      </c>
      <c r="N210" s="372">
        <v>0</v>
      </c>
      <c r="O210" s="372">
        <v>0</v>
      </c>
      <c r="P210" s="372">
        <v>0</v>
      </c>
      <c r="Q210" s="372">
        <v>0</v>
      </c>
      <c r="R210" s="372">
        <v>0</v>
      </c>
      <c r="S210" s="372">
        <v>0</v>
      </c>
      <c r="T210" s="372">
        <v>0</v>
      </c>
      <c r="U210" s="413">
        <f t="shared" si="460"/>
        <v>0</v>
      </c>
      <c r="V210" s="374"/>
      <c r="W210" s="148"/>
      <c r="X210" s="152">
        <f t="shared" si="461"/>
        <v>0</v>
      </c>
      <c r="Y210" s="152">
        <f t="shared" si="462"/>
        <v>0</v>
      </c>
      <c r="Z210" s="152">
        <f t="shared" si="463"/>
        <v>0</v>
      </c>
      <c r="AA210" s="152">
        <f t="shared" si="464"/>
        <v>0</v>
      </c>
      <c r="AB210" s="152">
        <f t="shared" si="465"/>
        <v>0</v>
      </c>
      <c r="AC210" s="152">
        <f t="shared" si="466"/>
        <v>0</v>
      </c>
      <c r="AD210" s="152">
        <f t="shared" si="467"/>
        <v>0</v>
      </c>
      <c r="AE210" s="152">
        <f t="shared" si="468"/>
        <v>0</v>
      </c>
      <c r="AF210" s="152">
        <f t="shared" si="469"/>
        <v>0</v>
      </c>
      <c r="AG210" s="152">
        <f t="shared" si="470"/>
        <v>0</v>
      </c>
      <c r="AH210" s="152">
        <f t="shared" si="471"/>
        <v>0</v>
      </c>
      <c r="AI210" s="152">
        <f t="shared" si="472"/>
        <v>0</v>
      </c>
      <c r="AJ210" s="152">
        <f t="shared" si="473"/>
        <v>0</v>
      </c>
      <c r="AK210" s="152">
        <f t="shared" si="474"/>
        <v>0</v>
      </c>
      <c r="AL210" s="152">
        <f t="shared" si="475"/>
        <v>0</v>
      </c>
      <c r="AM210" s="152">
        <f t="shared" si="476"/>
        <v>0</v>
      </c>
    </row>
    <row r="211" spans="1:39" ht="15.6" x14ac:dyDescent="0.3">
      <c r="A211" s="370"/>
      <c r="B211" s="371"/>
      <c r="C211" s="372"/>
      <c r="D211" s="415">
        <f t="shared" si="477"/>
        <v>0</v>
      </c>
      <c r="E211" s="372">
        <v>0</v>
      </c>
      <c r="F211" s="372">
        <v>0</v>
      </c>
      <c r="G211" s="372">
        <v>0</v>
      </c>
      <c r="H211" s="372">
        <v>0</v>
      </c>
      <c r="I211" s="372">
        <v>0</v>
      </c>
      <c r="J211" s="372">
        <v>0</v>
      </c>
      <c r="K211" s="372">
        <v>0</v>
      </c>
      <c r="L211" s="372">
        <v>0</v>
      </c>
      <c r="M211" s="372">
        <v>0</v>
      </c>
      <c r="N211" s="372">
        <v>0</v>
      </c>
      <c r="O211" s="372">
        <v>0</v>
      </c>
      <c r="P211" s="372">
        <v>0</v>
      </c>
      <c r="Q211" s="372">
        <v>0</v>
      </c>
      <c r="R211" s="372">
        <v>0</v>
      </c>
      <c r="S211" s="372">
        <v>0</v>
      </c>
      <c r="T211" s="372">
        <v>0</v>
      </c>
      <c r="U211" s="413">
        <f t="shared" si="460"/>
        <v>0</v>
      </c>
      <c r="V211" s="374"/>
      <c r="W211" s="148"/>
      <c r="X211" s="152">
        <f t="shared" si="461"/>
        <v>0</v>
      </c>
      <c r="Y211" s="152">
        <f t="shared" si="462"/>
        <v>0</v>
      </c>
      <c r="Z211" s="152">
        <f t="shared" si="463"/>
        <v>0</v>
      </c>
      <c r="AA211" s="152">
        <f t="shared" si="464"/>
        <v>0</v>
      </c>
      <c r="AB211" s="152">
        <f t="shared" si="465"/>
        <v>0</v>
      </c>
      <c r="AC211" s="152">
        <f t="shared" si="466"/>
        <v>0</v>
      </c>
      <c r="AD211" s="152">
        <f t="shared" si="467"/>
        <v>0</v>
      </c>
      <c r="AE211" s="152">
        <f t="shared" si="468"/>
        <v>0</v>
      </c>
      <c r="AF211" s="152">
        <f t="shared" si="469"/>
        <v>0</v>
      </c>
      <c r="AG211" s="152">
        <f t="shared" si="470"/>
        <v>0</v>
      </c>
      <c r="AH211" s="152">
        <f t="shared" si="471"/>
        <v>0</v>
      </c>
      <c r="AI211" s="152">
        <f t="shared" si="472"/>
        <v>0</v>
      </c>
      <c r="AJ211" s="152">
        <f t="shared" si="473"/>
        <v>0</v>
      </c>
      <c r="AK211" s="152">
        <f t="shared" si="474"/>
        <v>0</v>
      </c>
      <c r="AL211" s="152">
        <f t="shared" si="475"/>
        <v>0</v>
      </c>
      <c r="AM211" s="152">
        <f t="shared" si="476"/>
        <v>0</v>
      </c>
    </row>
    <row r="212" spans="1:39" ht="15.6" x14ac:dyDescent="0.3">
      <c r="A212" s="370"/>
      <c r="B212" s="371"/>
      <c r="C212" s="372"/>
      <c r="D212" s="415">
        <f t="shared" si="477"/>
        <v>0</v>
      </c>
      <c r="E212" s="372">
        <v>0</v>
      </c>
      <c r="F212" s="372">
        <v>0</v>
      </c>
      <c r="G212" s="372">
        <v>0</v>
      </c>
      <c r="H212" s="372">
        <v>0</v>
      </c>
      <c r="I212" s="372">
        <v>0</v>
      </c>
      <c r="J212" s="372">
        <v>0</v>
      </c>
      <c r="K212" s="372">
        <v>0</v>
      </c>
      <c r="L212" s="372">
        <v>0</v>
      </c>
      <c r="M212" s="372">
        <v>0</v>
      </c>
      <c r="N212" s="372">
        <v>0</v>
      </c>
      <c r="O212" s="372">
        <v>0</v>
      </c>
      <c r="P212" s="372">
        <v>0</v>
      </c>
      <c r="Q212" s="372">
        <v>0</v>
      </c>
      <c r="R212" s="372">
        <v>0</v>
      </c>
      <c r="S212" s="372">
        <v>0</v>
      </c>
      <c r="T212" s="372">
        <v>0</v>
      </c>
      <c r="U212" s="413">
        <f t="shared" si="460"/>
        <v>0</v>
      </c>
      <c r="V212" s="374"/>
      <c r="W212" s="148"/>
      <c r="X212" s="152">
        <f t="shared" si="461"/>
        <v>0</v>
      </c>
      <c r="Y212" s="152">
        <f t="shared" si="462"/>
        <v>0</v>
      </c>
      <c r="Z212" s="152">
        <f t="shared" si="463"/>
        <v>0</v>
      </c>
      <c r="AA212" s="152">
        <f t="shared" si="464"/>
        <v>0</v>
      </c>
      <c r="AB212" s="152">
        <f t="shared" si="465"/>
        <v>0</v>
      </c>
      <c r="AC212" s="152">
        <f t="shared" si="466"/>
        <v>0</v>
      </c>
      <c r="AD212" s="152">
        <f t="shared" si="467"/>
        <v>0</v>
      </c>
      <c r="AE212" s="152">
        <f t="shared" si="468"/>
        <v>0</v>
      </c>
      <c r="AF212" s="152">
        <f t="shared" si="469"/>
        <v>0</v>
      </c>
      <c r="AG212" s="152">
        <f t="shared" si="470"/>
        <v>0</v>
      </c>
      <c r="AH212" s="152">
        <f t="shared" si="471"/>
        <v>0</v>
      </c>
      <c r="AI212" s="152">
        <f t="shared" si="472"/>
        <v>0</v>
      </c>
      <c r="AJ212" s="152">
        <f t="shared" si="473"/>
        <v>0</v>
      </c>
      <c r="AK212" s="152">
        <f t="shared" si="474"/>
        <v>0</v>
      </c>
      <c r="AL212" s="152">
        <f t="shared" si="475"/>
        <v>0</v>
      </c>
      <c r="AM212" s="152">
        <f t="shared" si="476"/>
        <v>0</v>
      </c>
    </row>
    <row r="213" spans="1:39" ht="15.6" x14ac:dyDescent="0.3">
      <c r="A213" s="370"/>
      <c r="B213" s="371"/>
      <c r="C213" s="372"/>
      <c r="D213" s="415">
        <f t="shared" si="477"/>
        <v>0</v>
      </c>
      <c r="E213" s="372">
        <v>0</v>
      </c>
      <c r="F213" s="372">
        <v>0</v>
      </c>
      <c r="G213" s="372">
        <v>0</v>
      </c>
      <c r="H213" s="372">
        <v>0</v>
      </c>
      <c r="I213" s="372">
        <v>0</v>
      </c>
      <c r="J213" s="372">
        <v>0</v>
      </c>
      <c r="K213" s="372">
        <v>0</v>
      </c>
      <c r="L213" s="372">
        <v>0</v>
      </c>
      <c r="M213" s="372">
        <v>0</v>
      </c>
      <c r="N213" s="372">
        <v>0</v>
      </c>
      <c r="O213" s="372">
        <v>0</v>
      </c>
      <c r="P213" s="372">
        <v>0</v>
      </c>
      <c r="Q213" s="372">
        <v>0</v>
      </c>
      <c r="R213" s="372">
        <v>0</v>
      </c>
      <c r="S213" s="372">
        <v>0</v>
      </c>
      <c r="T213" s="372">
        <v>0</v>
      </c>
      <c r="U213" s="413">
        <f t="shared" si="460"/>
        <v>0</v>
      </c>
      <c r="V213" s="374"/>
      <c r="W213" s="148"/>
      <c r="X213" s="152">
        <f t="shared" si="461"/>
        <v>0</v>
      </c>
      <c r="Y213" s="152">
        <f t="shared" si="462"/>
        <v>0</v>
      </c>
      <c r="Z213" s="152">
        <f t="shared" si="463"/>
        <v>0</v>
      </c>
      <c r="AA213" s="152">
        <f t="shared" si="464"/>
        <v>0</v>
      </c>
      <c r="AB213" s="152">
        <f t="shared" si="465"/>
        <v>0</v>
      </c>
      <c r="AC213" s="152">
        <f t="shared" si="466"/>
        <v>0</v>
      </c>
      <c r="AD213" s="152">
        <f t="shared" si="467"/>
        <v>0</v>
      </c>
      <c r="AE213" s="152">
        <f t="shared" si="468"/>
        <v>0</v>
      </c>
      <c r="AF213" s="152">
        <f t="shared" si="469"/>
        <v>0</v>
      </c>
      <c r="AG213" s="152">
        <f t="shared" si="470"/>
        <v>0</v>
      </c>
      <c r="AH213" s="152">
        <f t="shared" si="471"/>
        <v>0</v>
      </c>
      <c r="AI213" s="152">
        <f t="shared" si="472"/>
        <v>0</v>
      </c>
      <c r="AJ213" s="152">
        <f t="shared" si="473"/>
        <v>0</v>
      </c>
      <c r="AK213" s="152">
        <f t="shared" si="474"/>
        <v>0</v>
      </c>
      <c r="AL213" s="152">
        <f t="shared" si="475"/>
        <v>0</v>
      </c>
      <c r="AM213" s="152">
        <f t="shared" si="476"/>
        <v>0</v>
      </c>
    </row>
    <row r="214" spans="1:39" ht="15.6" x14ac:dyDescent="0.3">
      <c r="A214" s="370"/>
      <c r="B214" s="371"/>
      <c r="C214" s="372"/>
      <c r="D214" s="415">
        <f t="shared" si="477"/>
        <v>0</v>
      </c>
      <c r="E214" s="372">
        <v>0</v>
      </c>
      <c r="F214" s="372">
        <v>0</v>
      </c>
      <c r="G214" s="372">
        <v>0</v>
      </c>
      <c r="H214" s="372">
        <v>0</v>
      </c>
      <c r="I214" s="372">
        <v>0</v>
      </c>
      <c r="J214" s="372">
        <v>0</v>
      </c>
      <c r="K214" s="372">
        <v>0</v>
      </c>
      <c r="L214" s="372">
        <v>0</v>
      </c>
      <c r="M214" s="372">
        <v>0</v>
      </c>
      <c r="N214" s="372">
        <v>0</v>
      </c>
      <c r="O214" s="372">
        <v>0</v>
      </c>
      <c r="P214" s="372">
        <v>0</v>
      </c>
      <c r="Q214" s="372">
        <v>0</v>
      </c>
      <c r="R214" s="372">
        <v>0</v>
      </c>
      <c r="S214" s="372">
        <v>0</v>
      </c>
      <c r="T214" s="372">
        <v>0</v>
      </c>
      <c r="U214" s="413">
        <f t="shared" si="460"/>
        <v>0</v>
      </c>
      <c r="V214" s="374"/>
      <c r="W214" s="148"/>
      <c r="X214" s="152">
        <f t="shared" si="461"/>
        <v>0</v>
      </c>
      <c r="Y214" s="152">
        <f t="shared" si="462"/>
        <v>0</v>
      </c>
      <c r="Z214" s="152">
        <f t="shared" si="463"/>
        <v>0</v>
      </c>
      <c r="AA214" s="152">
        <f t="shared" si="464"/>
        <v>0</v>
      </c>
      <c r="AB214" s="152">
        <f t="shared" si="465"/>
        <v>0</v>
      </c>
      <c r="AC214" s="152">
        <f t="shared" si="466"/>
        <v>0</v>
      </c>
      <c r="AD214" s="152">
        <f t="shared" si="467"/>
        <v>0</v>
      </c>
      <c r="AE214" s="152">
        <f t="shared" si="468"/>
        <v>0</v>
      </c>
      <c r="AF214" s="152">
        <f t="shared" si="469"/>
        <v>0</v>
      </c>
      <c r="AG214" s="152">
        <f t="shared" si="470"/>
        <v>0</v>
      </c>
      <c r="AH214" s="152">
        <f t="shared" si="471"/>
        <v>0</v>
      </c>
      <c r="AI214" s="152">
        <f t="shared" si="472"/>
        <v>0</v>
      </c>
      <c r="AJ214" s="152">
        <f t="shared" si="473"/>
        <v>0</v>
      </c>
      <c r="AK214" s="152">
        <f t="shared" si="474"/>
        <v>0</v>
      </c>
      <c r="AL214" s="152">
        <f t="shared" si="475"/>
        <v>0</v>
      </c>
      <c r="AM214" s="152">
        <f t="shared" si="476"/>
        <v>0</v>
      </c>
    </row>
    <row r="215" spans="1:39" ht="15.6" x14ac:dyDescent="0.3">
      <c r="A215" s="370"/>
      <c r="B215" s="371"/>
      <c r="C215" s="372"/>
      <c r="D215" s="415">
        <f t="shared" si="477"/>
        <v>0</v>
      </c>
      <c r="E215" s="372">
        <v>0</v>
      </c>
      <c r="F215" s="372">
        <v>0</v>
      </c>
      <c r="G215" s="372">
        <v>0</v>
      </c>
      <c r="H215" s="372">
        <v>0</v>
      </c>
      <c r="I215" s="372">
        <v>0</v>
      </c>
      <c r="J215" s="372">
        <v>0</v>
      </c>
      <c r="K215" s="372">
        <v>0</v>
      </c>
      <c r="L215" s="372">
        <v>0</v>
      </c>
      <c r="M215" s="372">
        <v>0</v>
      </c>
      <c r="N215" s="372">
        <v>0</v>
      </c>
      <c r="O215" s="372">
        <v>0</v>
      </c>
      <c r="P215" s="372">
        <v>0</v>
      </c>
      <c r="Q215" s="372">
        <v>0</v>
      </c>
      <c r="R215" s="372">
        <v>0</v>
      </c>
      <c r="S215" s="372">
        <v>0</v>
      </c>
      <c r="T215" s="372">
        <v>0</v>
      </c>
      <c r="U215" s="413">
        <f t="shared" si="460"/>
        <v>0</v>
      </c>
      <c r="V215" s="374"/>
      <c r="W215" s="148"/>
      <c r="X215" s="152">
        <f t="shared" si="461"/>
        <v>0</v>
      </c>
      <c r="Y215" s="152">
        <f t="shared" si="462"/>
        <v>0</v>
      </c>
      <c r="Z215" s="152">
        <f t="shared" si="463"/>
        <v>0</v>
      </c>
      <c r="AA215" s="152">
        <f t="shared" si="464"/>
        <v>0</v>
      </c>
      <c r="AB215" s="152">
        <f t="shared" si="465"/>
        <v>0</v>
      </c>
      <c r="AC215" s="152">
        <f t="shared" si="466"/>
        <v>0</v>
      </c>
      <c r="AD215" s="152">
        <f t="shared" si="467"/>
        <v>0</v>
      </c>
      <c r="AE215" s="152">
        <f t="shared" si="468"/>
        <v>0</v>
      </c>
      <c r="AF215" s="152">
        <f t="shared" si="469"/>
        <v>0</v>
      </c>
      <c r="AG215" s="152">
        <f t="shared" si="470"/>
        <v>0</v>
      </c>
      <c r="AH215" s="152">
        <f t="shared" si="471"/>
        <v>0</v>
      </c>
      <c r="AI215" s="152">
        <f t="shared" si="472"/>
        <v>0</v>
      </c>
      <c r="AJ215" s="152">
        <f t="shared" si="473"/>
        <v>0</v>
      </c>
      <c r="AK215" s="152">
        <f t="shared" si="474"/>
        <v>0</v>
      </c>
      <c r="AL215" s="152">
        <f t="shared" si="475"/>
        <v>0</v>
      </c>
      <c r="AM215" s="152">
        <f t="shared" si="476"/>
        <v>0</v>
      </c>
    </row>
    <row r="216" spans="1:39" ht="15.6" x14ac:dyDescent="0.3">
      <c r="A216" s="370"/>
      <c r="B216" s="371"/>
      <c r="C216" s="372"/>
      <c r="D216" s="415">
        <f t="shared" si="477"/>
        <v>0</v>
      </c>
      <c r="E216" s="372">
        <v>0</v>
      </c>
      <c r="F216" s="372">
        <v>0</v>
      </c>
      <c r="G216" s="372">
        <v>0</v>
      </c>
      <c r="H216" s="372">
        <v>0</v>
      </c>
      <c r="I216" s="372">
        <v>0</v>
      </c>
      <c r="J216" s="372">
        <v>0</v>
      </c>
      <c r="K216" s="372">
        <v>0</v>
      </c>
      <c r="L216" s="372">
        <v>0</v>
      </c>
      <c r="M216" s="372">
        <v>0</v>
      </c>
      <c r="N216" s="372">
        <v>0</v>
      </c>
      <c r="O216" s="372">
        <v>0</v>
      </c>
      <c r="P216" s="372">
        <v>0</v>
      </c>
      <c r="Q216" s="372">
        <v>0</v>
      </c>
      <c r="R216" s="372">
        <v>0</v>
      </c>
      <c r="S216" s="372">
        <v>0</v>
      </c>
      <c r="T216" s="372">
        <v>0</v>
      </c>
      <c r="U216" s="413">
        <f t="shared" si="460"/>
        <v>0</v>
      </c>
      <c r="V216" s="374"/>
      <c r="W216" s="148"/>
      <c r="X216" s="152">
        <f t="shared" si="461"/>
        <v>0</v>
      </c>
      <c r="Y216" s="152">
        <f t="shared" si="462"/>
        <v>0</v>
      </c>
      <c r="Z216" s="152">
        <f t="shared" si="463"/>
        <v>0</v>
      </c>
      <c r="AA216" s="152">
        <f t="shared" si="464"/>
        <v>0</v>
      </c>
      <c r="AB216" s="152">
        <f t="shared" si="465"/>
        <v>0</v>
      </c>
      <c r="AC216" s="152">
        <f t="shared" si="466"/>
        <v>0</v>
      </c>
      <c r="AD216" s="152">
        <f t="shared" si="467"/>
        <v>0</v>
      </c>
      <c r="AE216" s="152">
        <f t="shared" si="468"/>
        <v>0</v>
      </c>
      <c r="AF216" s="152">
        <f t="shared" si="469"/>
        <v>0</v>
      </c>
      <c r="AG216" s="152">
        <f t="shared" si="470"/>
        <v>0</v>
      </c>
      <c r="AH216" s="152">
        <f t="shared" si="471"/>
        <v>0</v>
      </c>
      <c r="AI216" s="152">
        <f t="shared" si="472"/>
        <v>0</v>
      </c>
      <c r="AJ216" s="152">
        <f t="shared" si="473"/>
        <v>0</v>
      </c>
      <c r="AK216" s="152">
        <f t="shared" si="474"/>
        <v>0</v>
      </c>
      <c r="AL216" s="152">
        <f t="shared" si="475"/>
        <v>0</v>
      </c>
      <c r="AM216" s="152">
        <f t="shared" si="476"/>
        <v>0</v>
      </c>
    </row>
    <row r="217" spans="1:39" ht="15.6" x14ac:dyDescent="0.3">
      <c r="A217" s="370"/>
      <c r="B217" s="371"/>
      <c r="C217" s="372"/>
      <c r="D217" s="415">
        <f t="shared" si="477"/>
        <v>0</v>
      </c>
      <c r="E217" s="372">
        <v>0</v>
      </c>
      <c r="F217" s="372">
        <v>0</v>
      </c>
      <c r="G217" s="372">
        <v>0</v>
      </c>
      <c r="H217" s="372">
        <v>0</v>
      </c>
      <c r="I217" s="372">
        <v>0</v>
      </c>
      <c r="J217" s="372">
        <v>0</v>
      </c>
      <c r="K217" s="372">
        <v>0</v>
      </c>
      <c r="L217" s="372">
        <v>0</v>
      </c>
      <c r="M217" s="372">
        <v>0</v>
      </c>
      <c r="N217" s="372">
        <v>0</v>
      </c>
      <c r="O217" s="372">
        <v>0</v>
      </c>
      <c r="P217" s="372">
        <v>0</v>
      </c>
      <c r="Q217" s="372">
        <v>0</v>
      </c>
      <c r="R217" s="372">
        <v>0</v>
      </c>
      <c r="S217" s="372">
        <v>0</v>
      </c>
      <c r="T217" s="372">
        <v>0</v>
      </c>
      <c r="U217" s="413">
        <f t="shared" si="460"/>
        <v>0</v>
      </c>
      <c r="V217" s="374"/>
      <c r="W217" s="148"/>
      <c r="X217" s="152">
        <f t="shared" si="461"/>
        <v>0</v>
      </c>
      <c r="Y217" s="152">
        <f t="shared" si="462"/>
        <v>0</v>
      </c>
      <c r="Z217" s="152">
        <f t="shared" si="463"/>
        <v>0</v>
      </c>
      <c r="AA217" s="152">
        <f t="shared" si="464"/>
        <v>0</v>
      </c>
      <c r="AB217" s="152">
        <f t="shared" si="465"/>
        <v>0</v>
      </c>
      <c r="AC217" s="152">
        <f t="shared" si="466"/>
        <v>0</v>
      </c>
      <c r="AD217" s="152">
        <f t="shared" si="467"/>
        <v>0</v>
      </c>
      <c r="AE217" s="152">
        <f t="shared" si="468"/>
        <v>0</v>
      </c>
      <c r="AF217" s="152">
        <f t="shared" si="469"/>
        <v>0</v>
      </c>
      <c r="AG217" s="152">
        <f t="shared" si="470"/>
        <v>0</v>
      </c>
      <c r="AH217" s="152">
        <f t="shared" si="471"/>
        <v>0</v>
      </c>
      <c r="AI217" s="152">
        <f t="shared" si="472"/>
        <v>0</v>
      </c>
      <c r="AJ217" s="152">
        <f t="shared" si="473"/>
        <v>0</v>
      </c>
      <c r="AK217" s="152">
        <f t="shared" si="474"/>
        <v>0</v>
      </c>
      <c r="AL217" s="152">
        <f t="shared" si="475"/>
        <v>0</v>
      </c>
      <c r="AM217" s="152">
        <f t="shared" si="476"/>
        <v>0</v>
      </c>
    </row>
    <row r="218" spans="1:39" ht="15.6" x14ac:dyDescent="0.3">
      <c r="A218" s="370"/>
      <c r="B218" s="371"/>
      <c r="C218" s="372"/>
      <c r="D218" s="415">
        <f t="shared" si="477"/>
        <v>0</v>
      </c>
      <c r="E218" s="372">
        <v>0</v>
      </c>
      <c r="F218" s="372">
        <v>0</v>
      </c>
      <c r="G218" s="372">
        <v>0</v>
      </c>
      <c r="H218" s="372">
        <v>0</v>
      </c>
      <c r="I218" s="372">
        <v>0</v>
      </c>
      <c r="J218" s="372">
        <v>0</v>
      </c>
      <c r="K218" s="372">
        <v>0</v>
      </c>
      <c r="L218" s="372">
        <v>0</v>
      </c>
      <c r="M218" s="372">
        <v>0</v>
      </c>
      <c r="N218" s="372">
        <v>0</v>
      </c>
      <c r="O218" s="372">
        <v>0</v>
      </c>
      <c r="P218" s="372">
        <v>0</v>
      </c>
      <c r="Q218" s="372">
        <v>0</v>
      </c>
      <c r="R218" s="372">
        <v>0</v>
      </c>
      <c r="S218" s="372">
        <v>0</v>
      </c>
      <c r="T218" s="372">
        <v>0</v>
      </c>
      <c r="U218" s="413">
        <f t="shared" si="460"/>
        <v>0</v>
      </c>
      <c r="V218" s="374"/>
      <c r="W218" s="148"/>
      <c r="X218" s="152">
        <f t="shared" si="461"/>
        <v>0</v>
      </c>
      <c r="Y218" s="152">
        <f t="shared" si="462"/>
        <v>0</v>
      </c>
      <c r="Z218" s="152">
        <f t="shared" si="463"/>
        <v>0</v>
      </c>
      <c r="AA218" s="152">
        <f t="shared" si="464"/>
        <v>0</v>
      </c>
      <c r="AB218" s="152">
        <f t="shared" si="465"/>
        <v>0</v>
      </c>
      <c r="AC218" s="152">
        <f t="shared" si="466"/>
        <v>0</v>
      </c>
      <c r="AD218" s="152">
        <f t="shared" si="467"/>
        <v>0</v>
      </c>
      <c r="AE218" s="152">
        <f t="shared" si="468"/>
        <v>0</v>
      </c>
      <c r="AF218" s="152">
        <f t="shared" si="469"/>
        <v>0</v>
      </c>
      <c r="AG218" s="152">
        <f t="shared" si="470"/>
        <v>0</v>
      </c>
      <c r="AH218" s="152">
        <f t="shared" si="471"/>
        <v>0</v>
      </c>
      <c r="AI218" s="152">
        <f t="shared" si="472"/>
        <v>0</v>
      </c>
      <c r="AJ218" s="152">
        <f t="shared" si="473"/>
        <v>0</v>
      </c>
      <c r="AK218" s="152">
        <f t="shared" si="474"/>
        <v>0</v>
      </c>
      <c r="AL218" s="152">
        <f t="shared" si="475"/>
        <v>0</v>
      </c>
      <c r="AM218" s="152">
        <f t="shared" si="476"/>
        <v>0</v>
      </c>
    </row>
    <row r="219" spans="1:39" ht="3" customHeight="1" x14ac:dyDescent="0.3">
      <c r="A219" s="382"/>
      <c r="B219" s="383"/>
      <c r="C219" s="384"/>
      <c r="D219" s="416"/>
      <c r="E219" s="383"/>
      <c r="F219" s="383"/>
      <c r="G219" s="383"/>
      <c r="H219" s="383"/>
      <c r="I219" s="383"/>
      <c r="J219" s="383"/>
      <c r="K219" s="383"/>
      <c r="L219" s="383"/>
      <c r="M219" s="383"/>
      <c r="N219" s="383"/>
      <c r="O219" s="383"/>
      <c r="P219" s="383"/>
      <c r="Q219" s="383"/>
      <c r="R219" s="383"/>
      <c r="S219" s="383"/>
      <c r="T219" s="383"/>
      <c r="U219" s="383"/>
      <c r="V219" s="385"/>
      <c r="W219" s="148"/>
      <c r="X219" s="144"/>
      <c r="Y219" s="144"/>
      <c r="Z219" s="144"/>
      <c r="AA219" s="144"/>
      <c r="AB219" s="144"/>
      <c r="AC219" s="144"/>
      <c r="AD219" s="144"/>
      <c r="AE219" s="144"/>
      <c r="AF219" s="144"/>
      <c r="AG219" s="144"/>
      <c r="AH219" s="144"/>
      <c r="AI219" s="144"/>
      <c r="AJ219" s="144"/>
      <c r="AK219" s="144"/>
      <c r="AL219" s="144"/>
      <c r="AM219" s="144"/>
    </row>
    <row r="220" spans="1:39" ht="15.6" x14ac:dyDescent="0.3">
      <c r="A220" s="386" t="s">
        <v>129</v>
      </c>
      <c r="B220" s="405"/>
      <c r="C220" s="397"/>
      <c r="D220" s="415">
        <f>SUM(D204:D218)</f>
        <v>1</v>
      </c>
      <c r="E220" s="389">
        <f t="shared" ref="E220" si="478">SUM(X204:X218)</f>
        <v>0</v>
      </c>
      <c r="F220" s="389">
        <f t="shared" ref="F220" si="479">SUM(Y204:Y218)</f>
        <v>0</v>
      </c>
      <c r="G220" s="389">
        <f t="shared" ref="G220" si="480">SUM(Z204:Z218)</f>
        <v>0</v>
      </c>
      <c r="H220" s="389">
        <f t="shared" ref="H220" si="481">SUM(AA204:AA218)</f>
        <v>0</v>
      </c>
      <c r="I220" s="389">
        <f t="shared" ref="I220" si="482">SUM(AB204:AB218)</f>
        <v>0</v>
      </c>
      <c r="J220" s="389">
        <f t="shared" ref="J220" si="483">SUM(AC204:AC218)</f>
        <v>0</v>
      </c>
      <c r="K220" s="389">
        <f t="shared" ref="K220" si="484">SUM(AD204:AD218)</f>
        <v>0</v>
      </c>
      <c r="L220" s="389">
        <f t="shared" ref="L220" si="485">SUM(AE204:AE218)</f>
        <v>0</v>
      </c>
      <c r="M220" s="389">
        <f t="shared" ref="M220" si="486">SUM(AF204:AF218)</f>
        <v>0</v>
      </c>
      <c r="N220" s="389">
        <f t="shared" ref="N220" si="487">SUM(AG204:AG218)</f>
        <v>0</v>
      </c>
      <c r="O220" s="389">
        <f t="shared" ref="O220" si="488">SUM(AH204:AH218)</f>
        <v>0</v>
      </c>
      <c r="P220" s="389">
        <f t="shared" ref="P220" si="489">SUM(AI204:AI218)</f>
        <v>0</v>
      </c>
      <c r="Q220" s="389">
        <f t="shared" ref="Q220" si="490">SUM(AJ204:AJ218)</f>
        <v>0</v>
      </c>
      <c r="R220" s="389">
        <f t="shared" ref="R220" si="491">SUM(AK204:AK218)</f>
        <v>0</v>
      </c>
      <c r="S220" s="389">
        <f t="shared" ref="S220" si="492">SUM(AL204:AL218)</f>
        <v>0</v>
      </c>
      <c r="T220" s="389">
        <f t="shared" ref="T220" si="493">SUM(AM204:AM218)</f>
        <v>0</v>
      </c>
      <c r="U220" s="389"/>
      <c r="V220" s="390"/>
      <c r="W220" s="148"/>
      <c r="X220" s="144"/>
      <c r="Y220" s="144"/>
      <c r="Z220" s="144"/>
      <c r="AA220" s="144"/>
      <c r="AB220" s="144"/>
      <c r="AC220" s="144"/>
      <c r="AD220" s="144"/>
      <c r="AE220" s="144"/>
      <c r="AF220" s="144"/>
      <c r="AG220" s="144"/>
      <c r="AH220" s="144"/>
      <c r="AI220" s="144"/>
      <c r="AJ220" s="144"/>
      <c r="AK220" s="144"/>
      <c r="AL220" s="144"/>
      <c r="AM220" s="144"/>
    </row>
    <row r="221" spans="1:39" x14ac:dyDescent="0.3">
      <c r="A221" s="382"/>
      <c r="B221" s="406"/>
      <c r="C221" s="407"/>
      <c r="D221" s="422"/>
      <c r="E221" s="391">
        <f>E220/$D220</f>
        <v>0</v>
      </c>
      <c r="F221" s="391">
        <f t="shared" ref="F221:J221" si="494">F220/$D220</f>
        <v>0</v>
      </c>
      <c r="G221" s="391">
        <f t="shared" si="494"/>
        <v>0</v>
      </c>
      <c r="H221" s="391">
        <f t="shared" si="494"/>
        <v>0</v>
      </c>
      <c r="I221" s="391">
        <f t="shared" si="494"/>
        <v>0</v>
      </c>
      <c r="J221" s="391">
        <f t="shared" si="494"/>
        <v>0</v>
      </c>
      <c r="K221" s="391">
        <f t="shared" ref="K221:T221" si="495">K220/$D220</f>
        <v>0</v>
      </c>
      <c r="L221" s="391">
        <f t="shared" si="495"/>
        <v>0</v>
      </c>
      <c r="M221" s="391">
        <f t="shared" si="495"/>
        <v>0</v>
      </c>
      <c r="N221" s="391">
        <f t="shared" si="495"/>
        <v>0</v>
      </c>
      <c r="O221" s="391">
        <f t="shared" si="495"/>
        <v>0</v>
      </c>
      <c r="P221" s="391">
        <f t="shared" si="495"/>
        <v>0</v>
      </c>
      <c r="Q221" s="391">
        <f t="shared" si="495"/>
        <v>0</v>
      </c>
      <c r="R221" s="391">
        <f t="shared" si="495"/>
        <v>0</v>
      </c>
      <c r="S221" s="391">
        <f t="shared" si="495"/>
        <v>0</v>
      </c>
      <c r="T221" s="391">
        <f t="shared" si="495"/>
        <v>0</v>
      </c>
      <c r="U221" s="391"/>
      <c r="V221" s="385"/>
      <c r="W221" s="148"/>
      <c r="X221" s="167"/>
      <c r="Y221" s="349"/>
      <c r="Z221" s="349"/>
      <c r="AA221" s="349"/>
      <c r="AB221" s="349"/>
      <c r="AC221" s="349"/>
      <c r="AD221" s="349"/>
      <c r="AE221" s="349"/>
      <c r="AF221" s="349"/>
      <c r="AG221" s="349"/>
      <c r="AH221" s="349"/>
      <c r="AI221" s="349"/>
      <c r="AJ221" s="349"/>
      <c r="AK221" s="349"/>
      <c r="AL221" s="349"/>
      <c r="AM221" s="349"/>
    </row>
    <row r="222" spans="1:39" x14ac:dyDescent="0.3">
      <c r="A222" s="382"/>
      <c r="B222" s="383"/>
      <c r="C222" s="384"/>
      <c r="D222" s="416"/>
      <c r="E222" s="383"/>
      <c r="F222" s="383"/>
      <c r="G222" s="383"/>
      <c r="H222" s="383"/>
      <c r="I222" s="383"/>
      <c r="J222" s="383"/>
      <c r="K222" s="383"/>
      <c r="L222" s="383"/>
      <c r="M222" s="383"/>
      <c r="N222" s="383"/>
      <c r="O222" s="383"/>
      <c r="P222" s="383"/>
      <c r="Q222" s="383"/>
      <c r="R222" s="383"/>
      <c r="S222" s="383"/>
      <c r="T222" s="383"/>
      <c r="U222" s="383"/>
      <c r="V222" s="408"/>
      <c r="W222" s="148"/>
      <c r="X222" s="144"/>
      <c r="Y222" s="144"/>
      <c r="Z222" s="144"/>
      <c r="AA222" s="144"/>
      <c r="AB222" s="144"/>
      <c r="AC222" s="144"/>
      <c r="AD222" s="144"/>
      <c r="AE222" s="144"/>
      <c r="AF222" s="144"/>
      <c r="AG222" s="144"/>
      <c r="AH222" s="144"/>
      <c r="AI222" s="144"/>
      <c r="AJ222" s="144"/>
      <c r="AK222" s="144"/>
      <c r="AL222" s="144"/>
      <c r="AM222" s="144"/>
    </row>
    <row r="223" spans="1:39" ht="28.8" x14ac:dyDescent="0.3">
      <c r="A223" s="369">
        <v>12</v>
      </c>
      <c r="B223" s="377" t="s">
        <v>37</v>
      </c>
      <c r="C223" s="381" t="s">
        <v>254</v>
      </c>
      <c r="D223" s="414" t="s">
        <v>255</v>
      </c>
      <c r="E223" s="379" t="str">
        <f>E$3</f>
        <v>staff type 1</v>
      </c>
      <c r="F223" s="379" t="str">
        <f t="shared" ref="F223:T223" si="496">F$3</f>
        <v>staff type 2</v>
      </c>
      <c r="G223" s="379" t="str">
        <f t="shared" si="496"/>
        <v>staff type 3</v>
      </c>
      <c r="H223" s="379" t="str">
        <f t="shared" si="496"/>
        <v>staff type 4</v>
      </c>
      <c r="I223" s="379" t="str">
        <f t="shared" si="496"/>
        <v>staff type 5</v>
      </c>
      <c r="J223" s="379" t="str">
        <f t="shared" si="496"/>
        <v>staff type 6</v>
      </c>
      <c r="K223" s="379" t="str">
        <f t="shared" si="496"/>
        <v>staff type 7</v>
      </c>
      <c r="L223" s="379" t="str">
        <f t="shared" si="496"/>
        <v>staff type 8</v>
      </c>
      <c r="M223" s="379" t="str">
        <f t="shared" si="496"/>
        <v>staff type 9</v>
      </c>
      <c r="N223" s="379" t="str">
        <f t="shared" si="496"/>
        <v>staff type 10</v>
      </c>
      <c r="O223" s="379" t="str">
        <f t="shared" si="496"/>
        <v>staff type 11</v>
      </c>
      <c r="P223" s="379" t="str">
        <f t="shared" si="496"/>
        <v>staff type 12</v>
      </c>
      <c r="Q223" s="379" t="str">
        <f t="shared" si="496"/>
        <v>staff type 13</v>
      </c>
      <c r="R223" s="379" t="str">
        <f t="shared" si="496"/>
        <v>staff type 14</v>
      </c>
      <c r="S223" s="379" t="str">
        <f t="shared" si="496"/>
        <v>staff type 15</v>
      </c>
      <c r="T223" s="379" t="str">
        <f t="shared" si="496"/>
        <v>staff type 16</v>
      </c>
      <c r="U223" s="379" t="s">
        <v>132</v>
      </c>
      <c r="V223" s="380" t="s">
        <v>131</v>
      </c>
      <c r="W223" s="148"/>
      <c r="X223" s="167"/>
      <c r="Y223" s="349"/>
      <c r="Z223" s="349"/>
      <c r="AA223" s="349"/>
      <c r="AB223" s="349"/>
      <c r="AC223" s="349"/>
      <c r="AD223" s="349"/>
      <c r="AE223" s="349"/>
      <c r="AF223" s="349"/>
      <c r="AG223" s="349"/>
      <c r="AH223" s="349"/>
      <c r="AI223" s="349"/>
      <c r="AJ223" s="349"/>
      <c r="AK223" s="349"/>
      <c r="AL223" s="349"/>
      <c r="AM223" s="349"/>
    </row>
    <row r="224" spans="1:39" ht="15.6" x14ac:dyDescent="0.3">
      <c r="A224" s="370"/>
      <c r="B224" s="371">
        <v>1</v>
      </c>
      <c r="C224" s="372">
        <v>1</v>
      </c>
      <c r="D224" s="415">
        <f>IF(C224="",B224,B224*C224)</f>
        <v>1</v>
      </c>
      <c r="E224" s="372">
        <v>0</v>
      </c>
      <c r="F224" s="372">
        <v>0</v>
      </c>
      <c r="G224" s="372">
        <v>0</v>
      </c>
      <c r="H224" s="372">
        <v>0</v>
      </c>
      <c r="I224" s="372">
        <v>0</v>
      </c>
      <c r="J224" s="372">
        <v>0</v>
      </c>
      <c r="K224" s="372">
        <v>0</v>
      </c>
      <c r="L224" s="372">
        <v>0</v>
      </c>
      <c r="M224" s="372">
        <v>0</v>
      </c>
      <c r="N224" s="372">
        <v>0</v>
      </c>
      <c r="O224" s="372">
        <v>0</v>
      </c>
      <c r="P224" s="372">
        <v>0</v>
      </c>
      <c r="Q224" s="372">
        <v>0</v>
      </c>
      <c r="R224" s="372">
        <v>0</v>
      </c>
      <c r="S224" s="372">
        <v>0</v>
      </c>
      <c r="T224" s="372">
        <v>0</v>
      </c>
      <c r="U224" s="413">
        <f t="shared" ref="U224:U238" si="497">SUM(E224:T224)</f>
        <v>0</v>
      </c>
      <c r="V224" s="374"/>
      <c r="W224" s="148"/>
      <c r="X224" s="152">
        <f t="shared" ref="X224:X238" si="498">$D224*E224</f>
        <v>0</v>
      </c>
      <c r="Y224" s="152">
        <f t="shared" ref="Y224:Y238" si="499">$D224*F224</f>
        <v>0</v>
      </c>
      <c r="Z224" s="152">
        <f t="shared" ref="Z224:Z238" si="500">$D224*G224</f>
        <v>0</v>
      </c>
      <c r="AA224" s="152">
        <f t="shared" ref="AA224:AA238" si="501">$D224*H224</f>
        <v>0</v>
      </c>
      <c r="AB224" s="152">
        <f t="shared" ref="AB224:AB238" si="502">$D224*I224</f>
        <v>0</v>
      </c>
      <c r="AC224" s="152">
        <f t="shared" ref="AC224:AC238" si="503">$D224*J224</f>
        <v>0</v>
      </c>
      <c r="AD224" s="152">
        <f t="shared" ref="AD224:AD238" si="504">$D224*K224</f>
        <v>0</v>
      </c>
      <c r="AE224" s="152">
        <f t="shared" ref="AE224:AE238" si="505">$D224*L224</f>
        <v>0</v>
      </c>
      <c r="AF224" s="152">
        <f t="shared" ref="AF224:AF238" si="506">$D224*M224</f>
        <v>0</v>
      </c>
      <c r="AG224" s="152">
        <f t="shared" ref="AG224:AG238" si="507">$D224*N224</f>
        <v>0</v>
      </c>
      <c r="AH224" s="152">
        <f t="shared" ref="AH224:AH238" si="508">$D224*O224</f>
        <v>0</v>
      </c>
      <c r="AI224" s="152">
        <f t="shared" ref="AI224:AI238" si="509">$D224*P224</f>
        <v>0</v>
      </c>
      <c r="AJ224" s="152">
        <f t="shared" ref="AJ224:AJ238" si="510">$D224*Q224</f>
        <v>0</v>
      </c>
      <c r="AK224" s="152">
        <f t="shared" ref="AK224:AK238" si="511">$D224*R224</f>
        <v>0</v>
      </c>
      <c r="AL224" s="152">
        <f t="shared" ref="AL224:AL238" si="512">$D224*S224</f>
        <v>0</v>
      </c>
      <c r="AM224" s="152">
        <f t="shared" ref="AM224:AM238" si="513">$D224*T224</f>
        <v>0</v>
      </c>
    </row>
    <row r="225" spans="1:39" ht="15.6" x14ac:dyDescent="0.3">
      <c r="A225" s="370"/>
      <c r="B225" s="371"/>
      <c r="C225" s="372"/>
      <c r="D225" s="415">
        <f t="shared" ref="D225:D238" si="514">IF(C225="",B225,B225*C225)</f>
        <v>0</v>
      </c>
      <c r="E225" s="372">
        <v>0</v>
      </c>
      <c r="F225" s="372">
        <v>0</v>
      </c>
      <c r="G225" s="372">
        <v>0</v>
      </c>
      <c r="H225" s="372">
        <v>0</v>
      </c>
      <c r="I225" s="372">
        <v>0</v>
      </c>
      <c r="J225" s="372">
        <v>0</v>
      </c>
      <c r="K225" s="372">
        <v>0</v>
      </c>
      <c r="L225" s="372">
        <v>0</v>
      </c>
      <c r="M225" s="372">
        <v>0</v>
      </c>
      <c r="N225" s="372">
        <v>0</v>
      </c>
      <c r="O225" s="372">
        <v>0</v>
      </c>
      <c r="P225" s="372">
        <v>0</v>
      </c>
      <c r="Q225" s="372">
        <v>0</v>
      </c>
      <c r="R225" s="372">
        <v>0</v>
      </c>
      <c r="S225" s="372">
        <v>0</v>
      </c>
      <c r="T225" s="372">
        <v>0</v>
      </c>
      <c r="U225" s="413">
        <f t="shared" si="497"/>
        <v>0</v>
      </c>
      <c r="V225" s="374"/>
      <c r="W225" s="148"/>
      <c r="X225" s="152">
        <f t="shared" si="498"/>
        <v>0</v>
      </c>
      <c r="Y225" s="152">
        <f t="shared" si="499"/>
        <v>0</v>
      </c>
      <c r="Z225" s="152">
        <f t="shared" si="500"/>
        <v>0</v>
      </c>
      <c r="AA225" s="152">
        <f t="shared" si="501"/>
        <v>0</v>
      </c>
      <c r="AB225" s="152">
        <f t="shared" si="502"/>
        <v>0</v>
      </c>
      <c r="AC225" s="152">
        <f t="shared" si="503"/>
        <v>0</v>
      </c>
      <c r="AD225" s="152">
        <f t="shared" si="504"/>
        <v>0</v>
      </c>
      <c r="AE225" s="152">
        <f t="shared" si="505"/>
        <v>0</v>
      </c>
      <c r="AF225" s="152">
        <f t="shared" si="506"/>
        <v>0</v>
      </c>
      <c r="AG225" s="152">
        <f t="shared" si="507"/>
        <v>0</v>
      </c>
      <c r="AH225" s="152">
        <f t="shared" si="508"/>
        <v>0</v>
      </c>
      <c r="AI225" s="152">
        <f t="shared" si="509"/>
        <v>0</v>
      </c>
      <c r="AJ225" s="152">
        <f t="shared" si="510"/>
        <v>0</v>
      </c>
      <c r="AK225" s="152">
        <f t="shared" si="511"/>
        <v>0</v>
      </c>
      <c r="AL225" s="152">
        <f t="shared" si="512"/>
        <v>0</v>
      </c>
      <c r="AM225" s="152">
        <f t="shared" si="513"/>
        <v>0</v>
      </c>
    </row>
    <row r="226" spans="1:39" ht="15.6" x14ac:dyDescent="0.3">
      <c r="A226" s="370"/>
      <c r="B226" s="371"/>
      <c r="C226" s="372"/>
      <c r="D226" s="415">
        <f t="shared" si="514"/>
        <v>0</v>
      </c>
      <c r="E226" s="372">
        <v>0</v>
      </c>
      <c r="F226" s="372">
        <v>0</v>
      </c>
      <c r="G226" s="372">
        <v>0</v>
      </c>
      <c r="H226" s="372">
        <v>0</v>
      </c>
      <c r="I226" s="372">
        <v>0</v>
      </c>
      <c r="J226" s="372">
        <v>0</v>
      </c>
      <c r="K226" s="372">
        <v>0</v>
      </c>
      <c r="L226" s="372">
        <v>0</v>
      </c>
      <c r="M226" s="372">
        <v>0</v>
      </c>
      <c r="N226" s="372">
        <v>0</v>
      </c>
      <c r="O226" s="372">
        <v>0</v>
      </c>
      <c r="P226" s="372">
        <v>0</v>
      </c>
      <c r="Q226" s="372">
        <v>0</v>
      </c>
      <c r="R226" s="372">
        <v>0</v>
      </c>
      <c r="S226" s="372">
        <v>0</v>
      </c>
      <c r="T226" s="372">
        <v>0</v>
      </c>
      <c r="U226" s="413">
        <f t="shared" si="497"/>
        <v>0</v>
      </c>
      <c r="V226" s="374"/>
      <c r="W226" s="148"/>
      <c r="X226" s="152">
        <f t="shared" si="498"/>
        <v>0</v>
      </c>
      <c r="Y226" s="152">
        <f t="shared" si="499"/>
        <v>0</v>
      </c>
      <c r="Z226" s="152">
        <f t="shared" si="500"/>
        <v>0</v>
      </c>
      <c r="AA226" s="152">
        <f t="shared" si="501"/>
        <v>0</v>
      </c>
      <c r="AB226" s="152">
        <f t="shared" si="502"/>
        <v>0</v>
      </c>
      <c r="AC226" s="152">
        <f t="shared" si="503"/>
        <v>0</v>
      </c>
      <c r="AD226" s="152">
        <f t="shared" si="504"/>
        <v>0</v>
      </c>
      <c r="AE226" s="152">
        <f t="shared" si="505"/>
        <v>0</v>
      </c>
      <c r="AF226" s="152">
        <f t="shared" si="506"/>
        <v>0</v>
      </c>
      <c r="AG226" s="152">
        <f t="shared" si="507"/>
        <v>0</v>
      </c>
      <c r="AH226" s="152">
        <f t="shared" si="508"/>
        <v>0</v>
      </c>
      <c r="AI226" s="152">
        <f t="shared" si="509"/>
        <v>0</v>
      </c>
      <c r="AJ226" s="152">
        <f t="shared" si="510"/>
        <v>0</v>
      </c>
      <c r="AK226" s="152">
        <f t="shared" si="511"/>
        <v>0</v>
      </c>
      <c r="AL226" s="152">
        <f t="shared" si="512"/>
        <v>0</v>
      </c>
      <c r="AM226" s="152">
        <f t="shared" si="513"/>
        <v>0</v>
      </c>
    </row>
    <row r="227" spans="1:39" ht="15.6" x14ac:dyDescent="0.3">
      <c r="A227" s="370"/>
      <c r="B227" s="371"/>
      <c r="C227" s="372"/>
      <c r="D227" s="415">
        <f t="shared" si="514"/>
        <v>0</v>
      </c>
      <c r="E227" s="372">
        <v>0</v>
      </c>
      <c r="F227" s="372">
        <v>0</v>
      </c>
      <c r="G227" s="372">
        <v>0</v>
      </c>
      <c r="H227" s="372">
        <v>0</v>
      </c>
      <c r="I227" s="372">
        <v>0</v>
      </c>
      <c r="J227" s="372">
        <v>0</v>
      </c>
      <c r="K227" s="372">
        <v>0</v>
      </c>
      <c r="L227" s="372">
        <v>0</v>
      </c>
      <c r="M227" s="372">
        <v>0</v>
      </c>
      <c r="N227" s="372">
        <v>0</v>
      </c>
      <c r="O227" s="372">
        <v>0</v>
      </c>
      <c r="P227" s="372">
        <v>0</v>
      </c>
      <c r="Q227" s="372">
        <v>0</v>
      </c>
      <c r="R227" s="372">
        <v>0</v>
      </c>
      <c r="S227" s="372">
        <v>0</v>
      </c>
      <c r="T227" s="372">
        <v>0</v>
      </c>
      <c r="U227" s="413">
        <f t="shared" si="497"/>
        <v>0</v>
      </c>
      <c r="V227" s="374"/>
      <c r="W227" s="148"/>
      <c r="X227" s="152">
        <f t="shared" si="498"/>
        <v>0</v>
      </c>
      <c r="Y227" s="152">
        <f t="shared" si="499"/>
        <v>0</v>
      </c>
      <c r="Z227" s="152">
        <f t="shared" si="500"/>
        <v>0</v>
      </c>
      <c r="AA227" s="152">
        <f t="shared" si="501"/>
        <v>0</v>
      </c>
      <c r="AB227" s="152">
        <f t="shared" si="502"/>
        <v>0</v>
      </c>
      <c r="AC227" s="152">
        <f t="shared" si="503"/>
        <v>0</v>
      </c>
      <c r="AD227" s="152">
        <f t="shared" si="504"/>
        <v>0</v>
      </c>
      <c r="AE227" s="152">
        <f t="shared" si="505"/>
        <v>0</v>
      </c>
      <c r="AF227" s="152">
        <f t="shared" si="506"/>
        <v>0</v>
      </c>
      <c r="AG227" s="152">
        <f t="shared" si="507"/>
        <v>0</v>
      </c>
      <c r="AH227" s="152">
        <f t="shared" si="508"/>
        <v>0</v>
      </c>
      <c r="AI227" s="152">
        <f t="shared" si="509"/>
        <v>0</v>
      </c>
      <c r="AJ227" s="152">
        <f t="shared" si="510"/>
        <v>0</v>
      </c>
      <c r="AK227" s="152">
        <f t="shared" si="511"/>
        <v>0</v>
      </c>
      <c r="AL227" s="152">
        <f t="shared" si="512"/>
        <v>0</v>
      </c>
      <c r="AM227" s="152">
        <f t="shared" si="513"/>
        <v>0</v>
      </c>
    </row>
    <row r="228" spans="1:39" ht="15.6" x14ac:dyDescent="0.3">
      <c r="A228" s="370"/>
      <c r="B228" s="371"/>
      <c r="C228" s="372"/>
      <c r="D228" s="415">
        <f t="shared" si="514"/>
        <v>0</v>
      </c>
      <c r="E228" s="372">
        <v>0</v>
      </c>
      <c r="F228" s="372">
        <v>0</v>
      </c>
      <c r="G228" s="372">
        <v>0</v>
      </c>
      <c r="H228" s="372">
        <v>0</v>
      </c>
      <c r="I228" s="372">
        <v>0</v>
      </c>
      <c r="J228" s="372">
        <v>0</v>
      </c>
      <c r="K228" s="372">
        <v>0</v>
      </c>
      <c r="L228" s="372">
        <v>0</v>
      </c>
      <c r="M228" s="372">
        <v>0</v>
      </c>
      <c r="N228" s="372">
        <v>0</v>
      </c>
      <c r="O228" s="372">
        <v>0</v>
      </c>
      <c r="P228" s="372">
        <v>0</v>
      </c>
      <c r="Q228" s="372">
        <v>0</v>
      </c>
      <c r="R228" s="372">
        <v>0</v>
      </c>
      <c r="S228" s="372">
        <v>0</v>
      </c>
      <c r="T228" s="372">
        <v>0</v>
      </c>
      <c r="U228" s="413">
        <f t="shared" si="497"/>
        <v>0</v>
      </c>
      <c r="V228" s="374"/>
      <c r="W228" s="148"/>
      <c r="X228" s="152">
        <f t="shared" si="498"/>
        <v>0</v>
      </c>
      <c r="Y228" s="152">
        <f t="shared" si="499"/>
        <v>0</v>
      </c>
      <c r="Z228" s="152">
        <f t="shared" si="500"/>
        <v>0</v>
      </c>
      <c r="AA228" s="152">
        <f t="shared" si="501"/>
        <v>0</v>
      </c>
      <c r="AB228" s="152">
        <f t="shared" si="502"/>
        <v>0</v>
      </c>
      <c r="AC228" s="152">
        <f t="shared" si="503"/>
        <v>0</v>
      </c>
      <c r="AD228" s="152">
        <f t="shared" si="504"/>
        <v>0</v>
      </c>
      <c r="AE228" s="152">
        <f t="shared" si="505"/>
        <v>0</v>
      </c>
      <c r="AF228" s="152">
        <f t="shared" si="506"/>
        <v>0</v>
      </c>
      <c r="AG228" s="152">
        <f t="shared" si="507"/>
        <v>0</v>
      </c>
      <c r="AH228" s="152">
        <f t="shared" si="508"/>
        <v>0</v>
      </c>
      <c r="AI228" s="152">
        <f t="shared" si="509"/>
        <v>0</v>
      </c>
      <c r="AJ228" s="152">
        <f t="shared" si="510"/>
        <v>0</v>
      </c>
      <c r="AK228" s="152">
        <f t="shared" si="511"/>
        <v>0</v>
      </c>
      <c r="AL228" s="152">
        <f t="shared" si="512"/>
        <v>0</v>
      </c>
      <c r="AM228" s="152">
        <f t="shared" si="513"/>
        <v>0</v>
      </c>
    </row>
    <row r="229" spans="1:39" ht="15.6" x14ac:dyDescent="0.3">
      <c r="A229" s="370"/>
      <c r="B229" s="371"/>
      <c r="C229" s="372"/>
      <c r="D229" s="415">
        <f t="shared" si="514"/>
        <v>0</v>
      </c>
      <c r="E229" s="372">
        <v>0</v>
      </c>
      <c r="F229" s="372">
        <v>0</v>
      </c>
      <c r="G229" s="372">
        <v>0</v>
      </c>
      <c r="H229" s="372">
        <v>0</v>
      </c>
      <c r="I229" s="372">
        <v>0</v>
      </c>
      <c r="J229" s="372">
        <v>0</v>
      </c>
      <c r="K229" s="372">
        <v>0</v>
      </c>
      <c r="L229" s="372">
        <v>0</v>
      </c>
      <c r="M229" s="372">
        <v>0</v>
      </c>
      <c r="N229" s="372">
        <v>0</v>
      </c>
      <c r="O229" s="372">
        <v>0</v>
      </c>
      <c r="P229" s="372">
        <v>0</v>
      </c>
      <c r="Q229" s="372">
        <v>0</v>
      </c>
      <c r="R229" s="372">
        <v>0</v>
      </c>
      <c r="S229" s="372">
        <v>0</v>
      </c>
      <c r="T229" s="372">
        <v>0</v>
      </c>
      <c r="U229" s="413">
        <f t="shared" si="497"/>
        <v>0</v>
      </c>
      <c r="V229" s="374"/>
      <c r="W229" s="148"/>
      <c r="X229" s="152">
        <f t="shared" si="498"/>
        <v>0</v>
      </c>
      <c r="Y229" s="152">
        <f t="shared" si="499"/>
        <v>0</v>
      </c>
      <c r="Z229" s="152">
        <f t="shared" si="500"/>
        <v>0</v>
      </c>
      <c r="AA229" s="152">
        <f t="shared" si="501"/>
        <v>0</v>
      </c>
      <c r="AB229" s="152">
        <f t="shared" si="502"/>
        <v>0</v>
      </c>
      <c r="AC229" s="152">
        <f t="shared" si="503"/>
        <v>0</v>
      </c>
      <c r="AD229" s="152">
        <f t="shared" si="504"/>
        <v>0</v>
      </c>
      <c r="AE229" s="152">
        <f t="shared" si="505"/>
        <v>0</v>
      </c>
      <c r="AF229" s="152">
        <f t="shared" si="506"/>
        <v>0</v>
      </c>
      <c r="AG229" s="152">
        <f t="shared" si="507"/>
        <v>0</v>
      </c>
      <c r="AH229" s="152">
        <f t="shared" si="508"/>
        <v>0</v>
      </c>
      <c r="AI229" s="152">
        <f t="shared" si="509"/>
        <v>0</v>
      </c>
      <c r="AJ229" s="152">
        <f t="shared" si="510"/>
        <v>0</v>
      </c>
      <c r="AK229" s="152">
        <f t="shared" si="511"/>
        <v>0</v>
      </c>
      <c r="AL229" s="152">
        <f t="shared" si="512"/>
        <v>0</v>
      </c>
      <c r="AM229" s="152">
        <f t="shared" si="513"/>
        <v>0</v>
      </c>
    </row>
    <row r="230" spans="1:39" ht="15.6" x14ac:dyDescent="0.3">
      <c r="A230" s="370"/>
      <c r="B230" s="371"/>
      <c r="C230" s="372"/>
      <c r="D230" s="415">
        <f t="shared" si="514"/>
        <v>0</v>
      </c>
      <c r="E230" s="372">
        <v>0</v>
      </c>
      <c r="F230" s="372">
        <v>0</v>
      </c>
      <c r="G230" s="372">
        <v>0</v>
      </c>
      <c r="H230" s="372">
        <v>0</v>
      </c>
      <c r="I230" s="372">
        <v>0</v>
      </c>
      <c r="J230" s="372">
        <v>0</v>
      </c>
      <c r="K230" s="372">
        <v>0</v>
      </c>
      <c r="L230" s="372">
        <v>0</v>
      </c>
      <c r="M230" s="372">
        <v>0</v>
      </c>
      <c r="N230" s="372">
        <v>0</v>
      </c>
      <c r="O230" s="372">
        <v>0</v>
      </c>
      <c r="P230" s="372">
        <v>0</v>
      </c>
      <c r="Q230" s="372">
        <v>0</v>
      </c>
      <c r="R230" s="372">
        <v>0</v>
      </c>
      <c r="S230" s="372">
        <v>0</v>
      </c>
      <c r="T230" s="372">
        <v>0</v>
      </c>
      <c r="U230" s="413">
        <f t="shared" si="497"/>
        <v>0</v>
      </c>
      <c r="V230" s="374"/>
      <c r="W230" s="148"/>
      <c r="X230" s="152">
        <f t="shared" si="498"/>
        <v>0</v>
      </c>
      <c r="Y230" s="152">
        <f t="shared" si="499"/>
        <v>0</v>
      </c>
      <c r="Z230" s="152">
        <f t="shared" si="500"/>
        <v>0</v>
      </c>
      <c r="AA230" s="152">
        <f t="shared" si="501"/>
        <v>0</v>
      </c>
      <c r="AB230" s="152">
        <f t="shared" si="502"/>
        <v>0</v>
      </c>
      <c r="AC230" s="152">
        <f t="shared" si="503"/>
        <v>0</v>
      </c>
      <c r="AD230" s="152">
        <f t="shared" si="504"/>
        <v>0</v>
      </c>
      <c r="AE230" s="152">
        <f t="shared" si="505"/>
        <v>0</v>
      </c>
      <c r="AF230" s="152">
        <f t="shared" si="506"/>
        <v>0</v>
      </c>
      <c r="AG230" s="152">
        <f t="shared" si="507"/>
        <v>0</v>
      </c>
      <c r="AH230" s="152">
        <f t="shared" si="508"/>
        <v>0</v>
      </c>
      <c r="AI230" s="152">
        <f t="shared" si="509"/>
        <v>0</v>
      </c>
      <c r="AJ230" s="152">
        <f t="shared" si="510"/>
        <v>0</v>
      </c>
      <c r="AK230" s="152">
        <f t="shared" si="511"/>
        <v>0</v>
      </c>
      <c r="AL230" s="152">
        <f t="shared" si="512"/>
        <v>0</v>
      </c>
      <c r="AM230" s="152">
        <f t="shared" si="513"/>
        <v>0</v>
      </c>
    </row>
    <row r="231" spans="1:39" ht="15.6" x14ac:dyDescent="0.3">
      <c r="A231" s="370"/>
      <c r="B231" s="371"/>
      <c r="C231" s="372"/>
      <c r="D231" s="415">
        <f t="shared" si="514"/>
        <v>0</v>
      </c>
      <c r="E231" s="372">
        <v>0</v>
      </c>
      <c r="F231" s="372">
        <v>0</v>
      </c>
      <c r="G231" s="372">
        <v>0</v>
      </c>
      <c r="H231" s="372">
        <v>0</v>
      </c>
      <c r="I231" s="372">
        <v>0</v>
      </c>
      <c r="J231" s="372">
        <v>0</v>
      </c>
      <c r="K231" s="372">
        <v>0</v>
      </c>
      <c r="L231" s="372">
        <v>0</v>
      </c>
      <c r="M231" s="372">
        <v>0</v>
      </c>
      <c r="N231" s="372">
        <v>0</v>
      </c>
      <c r="O231" s="372">
        <v>0</v>
      </c>
      <c r="P231" s="372">
        <v>0</v>
      </c>
      <c r="Q231" s="372">
        <v>0</v>
      </c>
      <c r="R231" s="372">
        <v>0</v>
      </c>
      <c r="S231" s="372">
        <v>0</v>
      </c>
      <c r="T231" s="372">
        <v>0</v>
      </c>
      <c r="U231" s="413">
        <f t="shared" si="497"/>
        <v>0</v>
      </c>
      <c r="V231" s="374"/>
      <c r="W231" s="148"/>
      <c r="X231" s="152">
        <f t="shared" si="498"/>
        <v>0</v>
      </c>
      <c r="Y231" s="152">
        <f t="shared" si="499"/>
        <v>0</v>
      </c>
      <c r="Z231" s="152">
        <f t="shared" si="500"/>
        <v>0</v>
      </c>
      <c r="AA231" s="152">
        <f t="shared" si="501"/>
        <v>0</v>
      </c>
      <c r="AB231" s="152">
        <f t="shared" si="502"/>
        <v>0</v>
      </c>
      <c r="AC231" s="152">
        <f t="shared" si="503"/>
        <v>0</v>
      </c>
      <c r="AD231" s="152">
        <f t="shared" si="504"/>
        <v>0</v>
      </c>
      <c r="AE231" s="152">
        <f t="shared" si="505"/>
        <v>0</v>
      </c>
      <c r="AF231" s="152">
        <f t="shared" si="506"/>
        <v>0</v>
      </c>
      <c r="AG231" s="152">
        <f t="shared" si="507"/>
        <v>0</v>
      </c>
      <c r="AH231" s="152">
        <f t="shared" si="508"/>
        <v>0</v>
      </c>
      <c r="AI231" s="152">
        <f t="shared" si="509"/>
        <v>0</v>
      </c>
      <c r="AJ231" s="152">
        <f t="shared" si="510"/>
        <v>0</v>
      </c>
      <c r="AK231" s="152">
        <f t="shared" si="511"/>
        <v>0</v>
      </c>
      <c r="AL231" s="152">
        <f t="shared" si="512"/>
        <v>0</v>
      </c>
      <c r="AM231" s="152">
        <f t="shared" si="513"/>
        <v>0</v>
      </c>
    </row>
    <row r="232" spans="1:39" ht="15.6" x14ac:dyDescent="0.3">
      <c r="A232" s="370"/>
      <c r="B232" s="371"/>
      <c r="C232" s="372"/>
      <c r="D232" s="415">
        <f t="shared" si="514"/>
        <v>0</v>
      </c>
      <c r="E232" s="372">
        <v>0</v>
      </c>
      <c r="F232" s="372">
        <v>0</v>
      </c>
      <c r="G232" s="372">
        <v>0</v>
      </c>
      <c r="H232" s="372">
        <v>0</v>
      </c>
      <c r="I232" s="372">
        <v>0</v>
      </c>
      <c r="J232" s="372">
        <v>0</v>
      </c>
      <c r="K232" s="372">
        <v>0</v>
      </c>
      <c r="L232" s="372">
        <v>0</v>
      </c>
      <c r="M232" s="372">
        <v>0</v>
      </c>
      <c r="N232" s="372">
        <v>0</v>
      </c>
      <c r="O232" s="372">
        <v>0</v>
      </c>
      <c r="P232" s="372">
        <v>0</v>
      </c>
      <c r="Q232" s="372">
        <v>0</v>
      </c>
      <c r="R232" s="372">
        <v>0</v>
      </c>
      <c r="S232" s="372">
        <v>0</v>
      </c>
      <c r="T232" s="372">
        <v>0</v>
      </c>
      <c r="U232" s="413">
        <f t="shared" si="497"/>
        <v>0</v>
      </c>
      <c r="V232" s="374"/>
      <c r="W232" s="148"/>
      <c r="X232" s="152">
        <f t="shared" si="498"/>
        <v>0</v>
      </c>
      <c r="Y232" s="152">
        <f t="shared" si="499"/>
        <v>0</v>
      </c>
      <c r="Z232" s="152">
        <f t="shared" si="500"/>
        <v>0</v>
      </c>
      <c r="AA232" s="152">
        <f t="shared" si="501"/>
        <v>0</v>
      </c>
      <c r="AB232" s="152">
        <f t="shared" si="502"/>
        <v>0</v>
      </c>
      <c r="AC232" s="152">
        <f t="shared" si="503"/>
        <v>0</v>
      </c>
      <c r="AD232" s="152">
        <f t="shared" si="504"/>
        <v>0</v>
      </c>
      <c r="AE232" s="152">
        <f t="shared" si="505"/>
        <v>0</v>
      </c>
      <c r="AF232" s="152">
        <f t="shared" si="506"/>
        <v>0</v>
      </c>
      <c r="AG232" s="152">
        <f t="shared" si="507"/>
        <v>0</v>
      </c>
      <c r="AH232" s="152">
        <f t="shared" si="508"/>
        <v>0</v>
      </c>
      <c r="AI232" s="152">
        <f t="shared" si="509"/>
        <v>0</v>
      </c>
      <c r="AJ232" s="152">
        <f t="shared" si="510"/>
        <v>0</v>
      </c>
      <c r="AK232" s="152">
        <f t="shared" si="511"/>
        <v>0</v>
      </c>
      <c r="AL232" s="152">
        <f t="shared" si="512"/>
        <v>0</v>
      </c>
      <c r="AM232" s="152">
        <f t="shared" si="513"/>
        <v>0</v>
      </c>
    </row>
    <row r="233" spans="1:39" ht="15.6" x14ac:dyDescent="0.3">
      <c r="A233" s="370"/>
      <c r="B233" s="371"/>
      <c r="C233" s="372"/>
      <c r="D233" s="415">
        <f t="shared" si="514"/>
        <v>0</v>
      </c>
      <c r="E233" s="372">
        <v>0</v>
      </c>
      <c r="F233" s="372">
        <v>0</v>
      </c>
      <c r="G233" s="372">
        <v>0</v>
      </c>
      <c r="H233" s="372">
        <v>0</v>
      </c>
      <c r="I233" s="372">
        <v>0</v>
      </c>
      <c r="J233" s="372">
        <v>0</v>
      </c>
      <c r="K233" s="372">
        <v>0</v>
      </c>
      <c r="L233" s="372">
        <v>0</v>
      </c>
      <c r="M233" s="372">
        <v>0</v>
      </c>
      <c r="N233" s="372">
        <v>0</v>
      </c>
      <c r="O233" s="372">
        <v>0</v>
      </c>
      <c r="P233" s="372">
        <v>0</v>
      </c>
      <c r="Q233" s="372">
        <v>0</v>
      </c>
      <c r="R233" s="372">
        <v>0</v>
      </c>
      <c r="S233" s="372">
        <v>0</v>
      </c>
      <c r="T233" s="372">
        <v>0</v>
      </c>
      <c r="U233" s="413">
        <f t="shared" si="497"/>
        <v>0</v>
      </c>
      <c r="V233" s="374"/>
      <c r="W233" s="148"/>
      <c r="X233" s="152">
        <f t="shared" si="498"/>
        <v>0</v>
      </c>
      <c r="Y233" s="152">
        <f t="shared" si="499"/>
        <v>0</v>
      </c>
      <c r="Z233" s="152">
        <f t="shared" si="500"/>
        <v>0</v>
      </c>
      <c r="AA233" s="152">
        <f t="shared" si="501"/>
        <v>0</v>
      </c>
      <c r="AB233" s="152">
        <f t="shared" si="502"/>
        <v>0</v>
      </c>
      <c r="AC233" s="152">
        <f t="shared" si="503"/>
        <v>0</v>
      </c>
      <c r="AD233" s="152">
        <f t="shared" si="504"/>
        <v>0</v>
      </c>
      <c r="AE233" s="152">
        <f t="shared" si="505"/>
        <v>0</v>
      </c>
      <c r="AF233" s="152">
        <f t="shared" si="506"/>
        <v>0</v>
      </c>
      <c r="AG233" s="152">
        <f t="shared" si="507"/>
        <v>0</v>
      </c>
      <c r="AH233" s="152">
        <f t="shared" si="508"/>
        <v>0</v>
      </c>
      <c r="AI233" s="152">
        <f t="shared" si="509"/>
        <v>0</v>
      </c>
      <c r="AJ233" s="152">
        <f t="shared" si="510"/>
        <v>0</v>
      </c>
      <c r="AK233" s="152">
        <f t="shared" si="511"/>
        <v>0</v>
      </c>
      <c r="AL233" s="152">
        <f t="shared" si="512"/>
        <v>0</v>
      </c>
      <c r="AM233" s="152">
        <f t="shared" si="513"/>
        <v>0</v>
      </c>
    </row>
    <row r="234" spans="1:39" ht="15.6" x14ac:dyDescent="0.3">
      <c r="A234" s="370"/>
      <c r="B234" s="371"/>
      <c r="C234" s="372"/>
      <c r="D234" s="415">
        <f t="shared" si="514"/>
        <v>0</v>
      </c>
      <c r="E234" s="372">
        <v>0</v>
      </c>
      <c r="F234" s="372">
        <v>0</v>
      </c>
      <c r="G234" s="372">
        <v>0</v>
      </c>
      <c r="H234" s="372">
        <v>0</v>
      </c>
      <c r="I234" s="372">
        <v>0</v>
      </c>
      <c r="J234" s="372">
        <v>0</v>
      </c>
      <c r="K234" s="372">
        <v>0</v>
      </c>
      <c r="L234" s="372">
        <v>0</v>
      </c>
      <c r="M234" s="372">
        <v>0</v>
      </c>
      <c r="N234" s="372">
        <v>0</v>
      </c>
      <c r="O234" s="372">
        <v>0</v>
      </c>
      <c r="P234" s="372">
        <v>0</v>
      </c>
      <c r="Q234" s="372">
        <v>0</v>
      </c>
      <c r="R234" s="372">
        <v>0</v>
      </c>
      <c r="S234" s="372">
        <v>0</v>
      </c>
      <c r="T234" s="372">
        <v>0</v>
      </c>
      <c r="U234" s="413">
        <f t="shared" si="497"/>
        <v>0</v>
      </c>
      <c r="V234" s="374"/>
      <c r="W234" s="148"/>
      <c r="X234" s="152">
        <f t="shared" si="498"/>
        <v>0</v>
      </c>
      <c r="Y234" s="152">
        <f t="shared" si="499"/>
        <v>0</v>
      </c>
      <c r="Z234" s="152">
        <f t="shared" si="500"/>
        <v>0</v>
      </c>
      <c r="AA234" s="152">
        <f t="shared" si="501"/>
        <v>0</v>
      </c>
      <c r="AB234" s="152">
        <f t="shared" si="502"/>
        <v>0</v>
      </c>
      <c r="AC234" s="152">
        <f t="shared" si="503"/>
        <v>0</v>
      </c>
      <c r="AD234" s="152">
        <f t="shared" si="504"/>
        <v>0</v>
      </c>
      <c r="AE234" s="152">
        <f t="shared" si="505"/>
        <v>0</v>
      </c>
      <c r="AF234" s="152">
        <f t="shared" si="506"/>
        <v>0</v>
      </c>
      <c r="AG234" s="152">
        <f t="shared" si="507"/>
        <v>0</v>
      </c>
      <c r="AH234" s="152">
        <f t="shared" si="508"/>
        <v>0</v>
      </c>
      <c r="AI234" s="152">
        <f t="shared" si="509"/>
        <v>0</v>
      </c>
      <c r="AJ234" s="152">
        <f t="shared" si="510"/>
        <v>0</v>
      </c>
      <c r="AK234" s="152">
        <f t="shared" si="511"/>
        <v>0</v>
      </c>
      <c r="AL234" s="152">
        <f t="shared" si="512"/>
        <v>0</v>
      </c>
      <c r="AM234" s="152">
        <f t="shared" si="513"/>
        <v>0</v>
      </c>
    </row>
    <row r="235" spans="1:39" ht="15.6" x14ac:dyDescent="0.3">
      <c r="A235" s="370"/>
      <c r="B235" s="371"/>
      <c r="C235" s="372"/>
      <c r="D235" s="415">
        <f t="shared" si="514"/>
        <v>0</v>
      </c>
      <c r="E235" s="372">
        <v>0</v>
      </c>
      <c r="F235" s="372">
        <v>0</v>
      </c>
      <c r="G235" s="372">
        <v>0</v>
      </c>
      <c r="H235" s="372">
        <v>0</v>
      </c>
      <c r="I235" s="372">
        <v>0</v>
      </c>
      <c r="J235" s="372">
        <v>0</v>
      </c>
      <c r="K235" s="372">
        <v>0</v>
      </c>
      <c r="L235" s="372">
        <v>0</v>
      </c>
      <c r="M235" s="372">
        <v>0</v>
      </c>
      <c r="N235" s="372">
        <v>0</v>
      </c>
      <c r="O235" s="372">
        <v>0</v>
      </c>
      <c r="P235" s="372">
        <v>0</v>
      </c>
      <c r="Q235" s="372">
        <v>0</v>
      </c>
      <c r="R235" s="372">
        <v>0</v>
      </c>
      <c r="S235" s="372">
        <v>0</v>
      </c>
      <c r="T235" s="372">
        <v>0</v>
      </c>
      <c r="U235" s="413">
        <f t="shared" si="497"/>
        <v>0</v>
      </c>
      <c r="V235" s="374"/>
      <c r="W235" s="148"/>
      <c r="X235" s="152">
        <f t="shared" si="498"/>
        <v>0</v>
      </c>
      <c r="Y235" s="152">
        <f t="shared" si="499"/>
        <v>0</v>
      </c>
      <c r="Z235" s="152">
        <f t="shared" si="500"/>
        <v>0</v>
      </c>
      <c r="AA235" s="152">
        <f t="shared" si="501"/>
        <v>0</v>
      </c>
      <c r="AB235" s="152">
        <f t="shared" si="502"/>
        <v>0</v>
      </c>
      <c r="AC235" s="152">
        <f t="shared" si="503"/>
        <v>0</v>
      </c>
      <c r="AD235" s="152">
        <f t="shared" si="504"/>
        <v>0</v>
      </c>
      <c r="AE235" s="152">
        <f t="shared" si="505"/>
        <v>0</v>
      </c>
      <c r="AF235" s="152">
        <f t="shared" si="506"/>
        <v>0</v>
      </c>
      <c r="AG235" s="152">
        <f t="shared" si="507"/>
        <v>0</v>
      </c>
      <c r="AH235" s="152">
        <f t="shared" si="508"/>
        <v>0</v>
      </c>
      <c r="AI235" s="152">
        <f t="shared" si="509"/>
        <v>0</v>
      </c>
      <c r="AJ235" s="152">
        <f t="shared" si="510"/>
        <v>0</v>
      </c>
      <c r="AK235" s="152">
        <f t="shared" si="511"/>
        <v>0</v>
      </c>
      <c r="AL235" s="152">
        <f t="shared" si="512"/>
        <v>0</v>
      </c>
      <c r="AM235" s="152">
        <f t="shared" si="513"/>
        <v>0</v>
      </c>
    </row>
    <row r="236" spans="1:39" ht="15.6" x14ac:dyDescent="0.3">
      <c r="A236" s="370"/>
      <c r="B236" s="371"/>
      <c r="C236" s="372"/>
      <c r="D236" s="415">
        <f t="shared" si="514"/>
        <v>0</v>
      </c>
      <c r="E236" s="372">
        <v>0</v>
      </c>
      <c r="F236" s="372">
        <v>0</v>
      </c>
      <c r="G236" s="372">
        <v>0</v>
      </c>
      <c r="H236" s="372">
        <v>0</v>
      </c>
      <c r="I236" s="372">
        <v>0</v>
      </c>
      <c r="J236" s="372">
        <v>0</v>
      </c>
      <c r="K236" s="372">
        <v>0</v>
      </c>
      <c r="L236" s="372">
        <v>0</v>
      </c>
      <c r="M236" s="372">
        <v>0</v>
      </c>
      <c r="N236" s="372">
        <v>0</v>
      </c>
      <c r="O236" s="372">
        <v>0</v>
      </c>
      <c r="P236" s="372">
        <v>0</v>
      </c>
      <c r="Q236" s="372">
        <v>0</v>
      </c>
      <c r="R236" s="372">
        <v>0</v>
      </c>
      <c r="S236" s="372">
        <v>0</v>
      </c>
      <c r="T236" s="372">
        <v>0</v>
      </c>
      <c r="U236" s="413">
        <f t="shared" si="497"/>
        <v>0</v>
      </c>
      <c r="V236" s="374"/>
      <c r="W236" s="148"/>
      <c r="X236" s="152">
        <f t="shared" si="498"/>
        <v>0</v>
      </c>
      <c r="Y236" s="152">
        <f t="shared" si="499"/>
        <v>0</v>
      </c>
      <c r="Z236" s="152">
        <f t="shared" si="500"/>
        <v>0</v>
      </c>
      <c r="AA236" s="152">
        <f t="shared" si="501"/>
        <v>0</v>
      </c>
      <c r="AB236" s="152">
        <f t="shared" si="502"/>
        <v>0</v>
      </c>
      <c r="AC236" s="152">
        <f t="shared" si="503"/>
        <v>0</v>
      </c>
      <c r="AD236" s="152">
        <f t="shared" si="504"/>
        <v>0</v>
      </c>
      <c r="AE236" s="152">
        <f t="shared" si="505"/>
        <v>0</v>
      </c>
      <c r="AF236" s="152">
        <f t="shared" si="506"/>
        <v>0</v>
      </c>
      <c r="AG236" s="152">
        <f t="shared" si="507"/>
        <v>0</v>
      </c>
      <c r="AH236" s="152">
        <f t="shared" si="508"/>
        <v>0</v>
      </c>
      <c r="AI236" s="152">
        <f t="shared" si="509"/>
        <v>0</v>
      </c>
      <c r="AJ236" s="152">
        <f t="shared" si="510"/>
        <v>0</v>
      </c>
      <c r="AK236" s="152">
        <f t="shared" si="511"/>
        <v>0</v>
      </c>
      <c r="AL236" s="152">
        <f t="shared" si="512"/>
        <v>0</v>
      </c>
      <c r="AM236" s="152">
        <f t="shared" si="513"/>
        <v>0</v>
      </c>
    </row>
    <row r="237" spans="1:39" ht="15.6" x14ac:dyDescent="0.3">
      <c r="A237" s="370"/>
      <c r="B237" s="371"/>
      <c r="C237" s="372"/>
      <c r="D237" s="415">
        <f t="shared" si="514"/>
        <v>0</v>
      </c>
      <c r="E237" s="372">
        <v>0</v>
      </c>
      <c r="F237" s="372">
        <v>0</v>
      </c>
      <c r="G237" s="372">
        <v>0</v>
      </c>
      <c r="H237" s="372">
        <v>0</v>
      </c>
      <c r="I237" s="372">
        <v>0</v>
      </c>
      <c r="J237" s="372">
        <v>0</v>
      </c>
      <c r="K237" s="372">
        <v>0</v>
      </c>
      <c r="L237" s="372">
        <v>0</v>
      </c>
      <c r="M237" s="372">
        <v>0</v>
      </c>
      <c r="N237" s="372">
        <v>0</v>
      </c>
      <c r="O237" s="372">
        <v>0</v>
      </c>
      <c r="P237" s="372">
        <v>0</v>
      </c>
      <c r="Q237" s="372">
        <v>0</v>
      </c>
      <c r="R237" s="372">
        <v>0</v>
      </c>
      <c r="S237" s="372">
        <v>0</v>
      </c>
      <c r="T237" s="372">
        <v>0</v>
      </c>
      <c r="U237" s="413">
        <f t="shared" si="497"/>
        <v>0</v>
      </c>
      <c r="V237" s="374"/>
      <c r="W237" s="148"/>
      <c r="X237" s="152">
        <f t="shared" si="498"/>
        <v>0</v>
      </c>
      <c r="Y237" s="152">
        <f t="shared" si="499"/>
        <v>0</v>
      </c>
      <c r="Z237" s="152">
        <f t="shared" si="500"/>
        <v>0</v>
      </c>
      <c r="AA237" s="152">
        <f t="shared" si="501"/>
        <v>0</v>
      </c>
      <c r="AB237" s="152">
        <f t="shared" si="502"/>
        <v>0</v>
      </c>
      <c r="AC237" s="152">
        <f t="shared" si="503"/>
        <v>0</v>
      </c>
      <c r="AD237" s="152">
        <f t="shared" si="504"/>
        <v>0</v>
      </c>
      <c r="AE237" s="152">
        <f t="shared" si="505"/>
        <v>0</v>
      </c>
      <c r="AF237" s="152">
        <f t="shared" si="506"/>
        <v>0</v>
      </c>
      <c r="AG237" s="152">
        <f t="shared" si="507"/>
        <v>0</v>
      </c>
      <c r="AH237" s="152">
        <f t="shared" si="508"/>
        <v>0</v>
      </c>
      <c r="AI237" s="152">
        <f t="shared" si="509"/>
        <v>0</v>
      </c>
      <c r="AJ237" s="152">
        <f t="shared" si="510"/>
        <v>0</v>
      </c>
      <c r="AK237" s="152">
        <f t="shared" si="511"/>
        <v>0</v>
      </c>
      <c r="AL237" s="152">
        <f t="shared" si="512"/>
        <v>0</v>
      </c>
      <c r="AM237" s="152">
        <f t="shared" si="513"/>
        <v>0</v>
      </c>
    </row>
    <row r="238" spans="1:39" ht="15.6" x14ac:dyDescent="0.3">
      <c r="A238" s="370"/>
      <c r="B238" s="371"/>
      <c r="C238" s="372"/>
      <c r="D238" s="415">
        <f t="shared" si="514"/>
        <v>0</v>
      </c>
      <c r="E238" s="372">
        <v>0</v>
      </c>
      <c r="F238" s="372">
        <v>0</v>
      </c>
      <c r="G238" s="372">
        <v>0</v>
      </c>
      <c r="H238" s="372">
        <v>0</v>
      </c>
      <c r="I238" s="372">
        <v>0</v>
      </c>
      <c r="J238" s="372">
        <v>0</v>
      </c>
      <c r="K238" s="372">
        <v>0</v>
      </c>
      <c r="L238" s="372">
        <v>0</v>
      </c>
      <c r="M238" s="372">
        <v>0</v>
      </c>
      <c r="N238" s="372">
        <v>0</v>
      </c>
      <c r="O238" s="372">
        <v>0</v>
      </c>
      <c r="P238" s="372">
        <v>0</v>
      </c>
      <c r="Q238" s="372">
        <v>0</v>
      </c>
      <c r="R238" s="372">
        <v>0</v>
      </c>
      <c r="S238" s="372">
        <v>0</v>
      </c>
      <c r="T238" s="372">
        <v>0</v>
      </c>
      <c r="U238" s="413">
        <f t="shared" si="497"/>
        <v>0</v>
      </c>
      <c r="V238" s="374"/>
      <c r="W238" s="148"/>
      <c r="X238" s="152">
        <f t="shared" si="498"/>
        <v>0</v>
      </c>
      <c r="Y238" s="152">
        <f t="shared" si="499"/>
        <v>0</v>
      </c>
      <c r="Z238" s="152">
        <f t="shared" si="500"/>
        <v>0</v>
      </c>
      <c r="AA238" s="152">
        <f t="shared" si="501"/>
        <v>0</v>
      </c>
      <c r="AB238" s="152">
        <f t="shared" si="502"/>
        <v>0</v>
      </c>
      <c r="AC238" s="152">
        <f t="shared" si="503"/>
        <v>0</v>
      </c>
      <c r="AD238" s="152">
        <f t="shared" si="504"/>
        <v>0</v>
      </c>
      <c r="AE238" s="152">
        <f t="shared" si="505"/>
        <v>0</v>
      </c>
      <c r="AF238" s="152">
        <f t="shared" si="506"/>
        <v>0</v>
      </c>
      <c r="AG238" s="152">
        <f t="shared" si="507"/>
        <v>0</v>
      </c>
      <c r="AH238" s="152">
        <f t="shared" si="508"/>
        <v>0</v>
      </c>
      <c r="AI238" s="152">
        <f t="shared" si="509"/>
        <v>0</v>
      </c>
      <c r="AJ238" s="152">
        <f t="shared" si="510"/>
        <v>0</v>
      </c>
      <c r="AK238" s="152">
        <f t="shared" si="511"/>
        <v>0</v>
      </c>
      <c r="AL238" s="152">
        <f t="shared" si="512"/>
        <v>0</v>
      </c>
      <c r="AM238" s="152">
        <f t="shared" si="513"/>
        <v>0</v>
      </c>
    </row>
    <row r="239" spans="1:39" ht="3" customHeight="1" x14ac:dyDescent="0.3">
      <c r="A239" s="382"/>
      <c r="B239" s="383"/>
      <c r="C239" s="384"/>
      <c r="D239" s="416"/>
      <c r="E239" s="383"/>
      <c r="F239" s="383"/>
      <c r="G239" s="383"/>
      <c r="H239" s="383"/>
      <c r="I239" s="383"/>
      <c r="J239" s="383"/>
      <c r="K239" s="383"/>
      <c r="L239" s="383"/>
      <c r="M239" s="383"/>
      <c r="N239" s="383"/>
      <c r="O239" s="383"/>
      <c r="P239" s="383"/>
      <c r="Q239" s="383"/>
      <c r="R239" s="383"/>
      <c r="S239" s="383"/>
      <c r="T239" s="383"/>
      <c r="U239" s="383"/>
      <c r="V239" s="385"/>
      <c r="W239" s="148"/>
      <c r="X239" s="144"/>
      <c r="Y239" s="144"/>
      <c r="Z239" s="144"/>
      <c r="AA239" s="144"/>
      <c r="AB239" s="144"/>
      <c r="AC239" s="144"/>
      <c r="AD239" s="144"/>
      <c r="AE239" s="144"/>
      <c r="AF239" s="144"/>
      <c r="AG239" s="144"/>
      <c r="AH239" s="144"/>
      <c r="AI239" s="144"/>
      <c r="AJ239" s="144"/>
      <c r="AK239" s="144"/>
      <c r="AL239" s="144"/>
      <c r="AM239" s="144"/>
    </row>
    <row r="240" spans="1:39" ht="15.6" x14ac:dyDescent="0.3">
      <c r="A240" s="386" t="s">
        <v>129</v>
      </c>
      <c r="B240" s="405"/>
      <c r="C240" s="397"/>
      <c r="D240" s="415">
        <f>SUM(D224:D238)</f>
        <v>1</v>
      </c>
      <c r="E240" s="389">
        <f t="shared" ref="E240" si="515">SUM(X224:X238)</f>
        <v>0</v>
      </c>
      <c r="F240" s="389">
        <f t="shared" ref="F240" si="516">SUM(Y224:Y238)</f>
        <v>0</v>
      </c>
      <c r="G240" s="389">
        <f t="shared" ref="G240" si="517">SUM(Z224:Z238)</f>
        <v>0</v>
      </c>
      <c r="H240" s="389">
        <f t="shared" ref="H240" si="518">SUM(AA224:AA238)</f>
        <v>0</v>
      </c>
      <c r="I240" s="389">
        <f t="shared" ref="I240" si="519">SUM(AB224:AB238)</f>
        <v>0</v>
      </c>
      <c r="J240" s="389">
        <f t="shared" ref="J240" si="520">SUM(AC224:AC238)</f>
        <v>0</v>
      </c>
      <c r="K240" s="389">
        <f t="shared" ref="K240" si="521">SUM(AD224:AD238)</f>
        <v>0</v>
      </c>
      <c r="L240" s="389">
        <f t="shared" ref="L240" si="522">SUM(AE224:AE238)</f>
        <v>0</v>
      </c>
      <c r="M240" s="389">
        <f t="shared" ref="M240" si="523">SUM(AF224:AF238)</f>
        <v>0</v>
      </c>
      <c r="N240" s="389">
        <f t="shared" ref="N240" si="524">SUM(AG224:AG238)</f>
        <v>0</v>
      </c>
      <c r="O240" s="389">
        <f t="shared" ref="O240" si="525">SUM(AH224:AH238)</f>
        <v>0</v>
      </c>
      <c r="P240" s="389">
        <f t="shared" ref="P240" si="526">SUM(AI224:AI238)</f>
        <v>0</v>
      </c>
      <c r="Q240" s="389">
        <f t="shared" ref="Q240" si="527">SUM(AJ224:AJ238)</f>
        <v>0</v>
      </c>
      <c r="R240" s="389">
        <f t="shared" ref="R240" si="528">SUM(AK224:AK238)</f>
        <v>0</v>
      </c>
      <c r="S240" s="389">
        <f t="shared" ref="S240" si="529">SUM(AL224:AL238)</f>
        <v>0</v>
      </c>
      <c r="T240" s="389">
        <f t="shared" ref="T240" si="530">SUM(AM224:AM238)</f>
        <v>0</v>
      </c>
      <c r="U240" s="389"/>
      <c r="V240" s="390"/>
      <c r="W240" s="148"/>
      <c r="X240" s="144"/>
      <c r="Y240" s="144"/>
      <c r="Z240" s="144"/>
      <c r="AA240" s="144"/>
      <c r="AB240" s="144"/>
      <c r="AC240" s="144"/>
      <c r="AD240" s="144"/>
      <c r="AE240" s="144"/>
      <c r="AF240" s="144"/>
      <c r="AG240" s="144"/>
      <c r="AH240" s="144"/>
      <c r="AI240" s="144"/>
      <c r="AJ240" s="144"/>
      <c r="AK240" s="144"/>
      <c r="AL240" s="144"/>
      <c r="AM240" s="144"/>
    </row>
    <row r="241" spans="1:39" x14ac:dyDescent="0.3">
      <c r="A241" s="382"/>
      <c r="B241" s="406"/>
      <c r="C241" s="407"/>
      <c r="D241" s="422"/>
      <c r="E241" s="391">
        <f>E240/$D240</f>
        <v>0</v>
      </c>
      <c r="F241" s="391">
        <f t="shared" ref="F241:J241" si="531">F240/$D240</f>
        <v>0</v>
      </c>
      <c r="G241" s="391">
        <f t="shared" si="531"/>
        <v>0</v>
      </c>
      <c r="H241" s="391">
        <f t="shared" si="531"/>
        <v>0</v>
      </c>
      <c r="I241" s="391">
        <f t="shared" si="531"/>
        <v>0</v>
      </c>
      <c r="J241" s="391">
        <f t="shared" si="531"/>
        <v>0</v>
      </c>
      <c r="K241" s="391">
        <f t="shared" ref="K241:T241" si="532">K240/$D240</f>
        <v>0</v>
      </c>
      <c r="L241" s="391">
        <f t="shared" si="532"/>
        <v>0</v>
      </c>
      <c r="M241" s="391">
        <f t="shared" si="532"/>
        <v>0</v>
      </c>
      <c r="N241" s="391">
        <f t="shared" si="532"/>
        <v>0</v>
      </c>
      <c r="O241" s="391">
        <f t="shared" si="532"/>
        <v>0</v>
      </c>
      <c r="P241" s="391">
        <f t="shared" si="532"/>
        <v>0</v>
      </c>
      <c r="Q241" s="391">
        <f t="shared" si="532"/>
        <v>0</v>
      </c>
      <c r="R241" s="391">
        <f t="shared" si="532"/>
        <v>0</v>
      </c>
      <c r="S241" s="391">
        <f t="shared" si="532"/>
        <v>0</v>
      </c>
      <c r="T241" s="391">
        <f t="shared" si="532"/>
        <v>0</v>
      </c>
      <c r="U241" s="391"/>
      <c r="V241" s="385"/>
      <c r="W241" s="148"/>
      <c r="X241" s="167"/>
      <c r="Y241" s="349"/>
      <c r="Z241" s="349"/>
      <c r="AA241" s="349"/>
      <c r="AB241" s="349"/>
      <c r="AC241" s="349"/>
      <c r="AD241" s="349"/>
      <c r="AE241" s="349"/>
      <c r="AF241" s="349"/>
      <c r="AG241" s="349"/>
      <c r="AH241" s="349"/>
      <c r="AI241" s="349"/>
      <c r="AJ241" s="349"/>
      <c r="AK241" s="349"/>
      <c r="AL241" s="349"/>
      <c r="AM241" s="349"/>
    </row>
    <row r="242" spans="1:39" x14ac:dyDescent="0.3">
      <c r="A242" s="382"/>
      <c r="B242" s="383"/>
      <c r="C242" s="384"/>
      <c r="D242" s="416"/>
      <c r="E242" s="383"/>
      <c r="F242" s="383"/>
      <c r="G242" s="383"/>
      <c r="H242" s="383"/>
      <c r="I242" s="383"/>
      <c r="J242" s="383"/>
      <c r="K242" s="383"/>
      <c r="L242" s="383"/>
      <c r="M242" s="383"/>
      <c r="N242" s="383"/>
      <c r="O242" s="383"/>
      <c r="P242" s="383"/>
      <c r="Q242" s="383"/>
      <c r="R242" s="383"/>
      <c r="S242" s="383"/>
      <c r="T242" s="383"/>
      <c r="U242" s="383"/>
      <c r="V242" s="408"/>
      <c r="W242" s="148"/>
      <c r="X242" s="144"/>
      <c r="Y242" s="144"/>
      <c r="Z242" s="144"/>
      <c r="AA242" s="144"/>
      <c r="AB242" s="144"/>
      <c r="AC242" s="144"/>
      <c r="AD242" s="144"/>
      <c r="AE242" s="144"/>
      <c r="AF242" s="144"/>
      <c r="AG242" s="144"/>
      <c r="AH242" s="144"/>
      <c r="AI242" s="144"/>
      <c r="AJ242" s="144"/>
      <c r="AK242" s="144"/>
      <c r="AL242" s="144"/>
      <c r="AM242" s="144"/>
    </row>
    <row r="243" spans="1:39" ht="28.8" x14ac:dyDescent="0.3">
      <c r="A243" s="369">
        <v>13</v>
      </c>
      <c r="B243" s="377" t="s">
        <v>37</v>
      </c>
      <c r="C243" s="381" t="s">
        <v>254</v>
      </c>
      <c r="D243" s="414" t="s">
        <v>255</v>
      </c>
      <c r="E243" s="379" t="str">
        <f>E$3</f>
        <v>staff type 1</v>
      </c>
      <c r="F243" s="379" t="str">
        <f t="shared" ref="F243:T243" si="533">F$3</f>
        <v>staff type 2</v>
      </c>
      <c r="G243" s="379" t="str">
        <f t="shared" si="533"/>
        <v>staff type 3</v>
      </c>
      <c r="H243" s="379" t="str">
        <f t="shared" si="533"/>
        <v>staff type 4</v>
      </c>
      <c r="I243" s="379" t="str">
        <f t="shared" si="533"/>
        <v>staff type 5</v>
      </c>
      <c r="J243" s="379" t="str">
        <f t="shared" si="533"/>
        <v>staff type 6</v>
      </c>
      <c r="K243" s="379" t="str">
        <f t="shared" si="533"/>
        <v>staff type 7</v>
      </c>
      <c r="L243" s="379" t="str">
        <f t="shared" si="533"/>
        <v>staff type 8</v>
      </c>
      <c r="M243" s="379" t="str">
        <f t="shared" si="533"/>
        <v>staff type 9</v>
      </c>
      <c r="N243" s="379" t="str">
        <f t="shared" si="533"/>
        <v>staff type 10</v>
      </c>
      <c r="O243" s="379" t="str">
        <f t="shared" si="533"/>
        <v>staff type 11</v>
      </c>
      <c r="P243" s="379" t="str">
        <f t="shared" si="533"/>
        <v>staff type 12</v>
      </c>
      <c r="Q243" s="379" t="str">
        <f t="shared" si="533"/>
        <v>staff type 13</v>
      </c>
      <c r="R243" s="379" t="str">
        <f t="shared" si="533"/>
        <v>staff type 14</v>
      </c>
      <c r="S243" s="379" t="str">
        <f t="shared" si="533"/>
        <v>staff type 15</v>
      </c>
      <c r="T243" s="379" t="str">
        <f t="shared" si="533"/>
        <v>staff type 16</v>
      </c>
      <c r="U243" s="379" t="s">
        <v>132</v>
      </c>
      <c r="V243" s="380" t="s">
        <v>131</v>
      </c>
      <c r="W243" s="148"/>
      <c r="X243" s="150"/>
      <c r="Y243" s="349"/>
      <c r="Z243" s="349"/>
      <c r="AA243" s="349"/>
      <c r="AB243" s="349"/>
      <c r="AC243" s="349"/>
      <c r="AD243" s="349"/>
      <c r="AE243" s="349"/>
      <c r="AF243" s="349"/>
      <c r="AG243" s="349"/>
      <c r="AH243" s="349"/>
      <c r="AI243" s="349"/>
      <c r="AJ243" s="349"/>
      <c r="AK243" s="349"/>
      <c r="AL243" s="349"/>
      <c r="AM243" s="349"/>
    </row>
    <row r="244" spans="1:39" ht="15.6" x14ac:dyDescent="0.3">
      <c r="A244" s="370"/>
      <c r="B244" s="371">
        <v>1</v>
      </c>
      <c r="C244" s="372">
        <v>1</v>
      </c>
      <c r="D244" s="415">
        <f>IF(C244="",B244,B244*C244)</f>
        <v>1</v>
      </c>
      <c r="E244" s="372">
        <v>0</v>
      </c>
      <c r="F244" s="372">
        <v>0</v>
      </c>
      <c r="G244" s="372">
        <v>0</v>
      </c>
      <c r="H244" s="372">
        <v>0</v>
      </c>
      <c r="I244" s="372">
        <v>0</v>
      </c>
      <c r="J244" s="372">
        <v>0</v>
      </c>
      <c r="K244" s="372">
        <v>0</v>
      </c>
      <c r="L244" s="372">
        <v>0</v>
      </c>
      <c r="M244" s="372">
        <v>0</v>
      </c>
      <c r="N244" s="372">
        <v>0</v>
      </c>
      <c r="O244" s="372">
        <v>0</v>
      </c>
      <c r="P244" s="372">
        <v>0</v>
      </c>
      <c r="Q244" s="372">
        <v>0</v>
      </c>
      <c r="R244" s="372">
        <v>0</v>
      </c>
      <c r="S244" s="372">
        <v>0</v>
      </c>
      <c r="T244" s="372">
        <v>0</v>
      </c>
      <c r="U244" s="413">
        <f t="shared" ref="U244:U258" si="534">SUM(E244:T244)</f>
        <v>0</v>
      </c>
      <c r="V244" s="374"/>
      <c r="W244" s="148"/>
      <c r="X244" s="152">
        <f t="shared" ref="X244:X258" si="535">$D244*E244</f>
        <v>0</v>
      </c>
      <c r="Y244" s="152">
        <f t="shared" ref="Y244:Y258" si="536">$D244*F244</f>
        <v>0</v>
      </c>
      <c r="Z244" s="152">
        <f t="shared" ref="Z244:Z258" si="537">$D244*G244</f>
        <v>0</v>
      </c>
      <c r="AA244" s="152">
        <f t="shared" ref="AA244:AA258" si="538">$D244*H244</f>
        <v>0</v>
      </c>
      <c r="AB244" s="152">
        <f t="shared" ref="AB244:AB258" si="539">$D244*I244</f>
        <v>0</v>
      </c>
      <c r="AC244" s="152">
        <f t="shared" ref="AC244:AC258" si="540">$D244*J244</f>
        <v>0</v>
      </c>
      <c r="AD244" s="152">
        <f t="shared" ref="AD244:AD258" si="541">$D244*K244</f>
        <v>0</v>
      </c>
      <c r="AE244" s="152">
        <f t="shared" ref="AE244:AE258" si="542">$D244*L244</f>
        <v>0</v>
      </c>
      <c r="AF244" s="152">
        <f t="shared" ref="AF244:AF258" si="543">$D244*M244</f>
        <v>0</v>
      </c>
      <c r="AG244" s="152">
        <f t="shared" ref="AG244:AG258" si="544">$D244*N244</f>
        <v>0</v>
      </c>
      <c r="AH244" s="152">
        <f t="shared" ref="AH244:AH258" si="545">$D244*O244</f>
        <v>0</v>
      </c>
      <c r="AI244" s="152">
        <f t="shared" ref="AI244:AI258" si="546">$D244*P244</f>
        <v>0</v>
      </c>
      <c r="AJ244" s="152">
        <f t="shared" ref="AJ244:AJ258" si="547">$D244*Q244</f>
        <v>0</v>
      </c>
      <c r="AK244" s="152">
        <f t="shared" ref="AK244:AK258" si="548">$D244*R244</f>
        <v>0</v>
      </c>
      <c r="AL244" s="152">
        <f t="shared" ref="AL244:AL258" si="549">$D244*S244</f>
        <v>0</v>
      </c>
      <c r="AM244" s="152">
        <f t="shared" ref="AM244:AM258" si="550">$D244*T244</f>
        <v>0</v>
      </c>
    </row>
    <row r="245" spans="1:39" ht="15.6" x14ac:dyDescent="0.3">
      <c r="A245" s="370"/>
      <c r="B245" s="371"/>
      <c r="C245" s="372"/>
      <c r="D245" s="415">
        <f t="shared" ref="D245:D258" si="551">IF(C245="",B245,B245*C245)</f>
        <v>0</v>
      </c>
      <c r="E245" s="372">
        <v>0</v>
      </c>
      <c r="F245" s="372">
        <v>0</v>
      </c>
      <c r="G245" s="372">
        <v>0</v>
      </c>
      <c r="H245" s="372">
        <v>0</v>
      </c>
      <c r="I245" s="372">
        <v>0</v>
      </c>
      <c r="J245" s="372">
        <v>0</v>
      </c>
      <c r="K245" s="372">
        <v>0</v>
      </c>
      <c r="L245" s="372">
        <v>0</v>
      </c>
      <c r="M245" s="372">
        <v>0</v>
      </c>
      <c r="N245" s="372">
        <v>0</v>
      </c>
      <c r="O245" s="372">
        <v>0</v>
      </c>
      <c r="P245" s="372">
        <v>0</v>
      </c>
      <c r="Q245" s="372">
        <v>0</v>
      </c>
      <c r="R245" s="372">
        <v>0</v>
      </c>
      <c r="S245" s="372">
        <v>0</v>
      </c>
      <c r="T245" s="372">
        <v>0</v>
      </c>
      <c r="U245" s="413">
        <f t="shared" si="534"/>
        <v>0</v>
      </c>
      <c r="V245" s="374"/>
      <c r="W245" s="148"/>
      <c r="X245" s="152">
        <f t="shared" si="535"/>
        <v>0</v>
      </c>
      <c r="Y245" s="152">
        <f t="shared" si="536"/>
        <v>0</v>
      </c>
      <c r="Z245" s="152">
        <f t="shared" si="537"/>
        <v>0</v>
      </c>
      <c r="AA245" s="152">
        <f t="shared" si="538"/>
        <v>0</v>
      </c>
      <c r="AB245" s="152">
        <f t="shared" si="539"/>
        <v>0</v>
      </c>
      <c r="AC245" s="152">
        <f t="shared" si="540"/>
        <v>0</v>
      </c>
      <c r="AD245" s="152">
        <f t="shared" si="541"/>
        <v>0</v>
      </c>
      <c r="AE245" s="152">
        <f t="shared" si="542"/>
        <v>0</v>
      </c>
      <c r="AF245" s="152">
        <f t="shared" si="543"/>
        <v>0</v>
      </c>
      <c r="AG245" s="152">
        <f t="shared" si="544"/>
        <v>0</v>
      </c>
      <c r="AH245" s="152">
        <f t="shared" si="545"/>
        <v>0</v>
      </c>
      <c r="AI245" s="152">
        <f t="shared" si="546"/>
        <v>0</v>
      </c>
      <c r="AJ245" s="152">
        <f t="shared" si="547"/>
        <v>0</v>
      </c>
      <c r="AK245" s="152">
        <f t="shared" si="548"/>
        <v>0</v>
      </c>
      <c r="AL245" s="152">
        <f t="shared" si="549"/>
        <v>0</v>
      </c>
      <c r="AM245" s="152">
        <f t="shared" si="550"/>
        <v>0</v>
      </c>
    </row>
    <row r="246" spans="1:39" ht="15.6" x14ac:dyDescent="0.3">
      <c r="A246" s="370"/>
      <c r="B246" s="371"/>
      <c r="C246" s="372"/>
      <c r="D246" s="415">
        <f t="shared" si="551"/>
        <v>0</v>
      </c>
      <c r="E246" s="372">
        <v>0</v>
      </c>
      <c r="F246" s="372">
        <v>0</v>
      </c>
      <c r="G246" s="372">
        <v>0</v>
      </c>
      <c r="H246" s="372">
        <v>0</v>
      </c>
      <c r="I246" s="372">
        <v>0</v>
      </c>
      <c r="J246" s="372">
        <v>0</v>
      </c>
      <c r="K246" s="372">
        <v>0</v>
      </c>
      <c r="L246" s="372">
        <v>0</v>
      </c>
      <c r="M246" s="372">
        <v>0</v>
      </c>
      <c r="N246" s="372">
        <v>0</v>
      </c>
      <c r="O246" s="372">
        <v>0</v>
      </c>
      <c r="P246" s="372">
        <v>0</v>
      </c>
      <c r="Q246" s="372">
        <v>0</v>
      </c>
      <c r="R246" s="372">
        <v>0</v>
      </c>
      <c r="S246" s="372">
        <v>0</v>
      </c>
      <c r="T246" s="372">
        <v>0</v>
      </c>
      <c r="U246" s="413">
        <f t="shared" si="534"/>
        <v>0</v>
      </c>
      <c r="V246" s="374"/>
      <c r="W246" s="148"/>
      <c r="X246" s="152">
        <f t="shared" si="535"/>
        <v>0</v>
      </c>
      <c r="Y246" s="152">
        <f t="shared" si="536"/>
        <v>0</v>
      </c>
      <c r="Z246" s="152">
        <f t="shared" si="537"/>
        <v>0</v>
      </c>
      <c r="AA246" s="152">
        <f t="shared" si="538"/>
        <v>0</v>
      </c>
      <c r="AB246" s="152">
        <f t="shared" si="539"/>
        <v>0</v>
      </c>
      <c r="AC246" s="152">
        <f t="shared" si="540"/>
        <v>0</v>
      </c>
      <c r="AD246" s="152">
        <f t="shared" si="541"/>
        <v>0</v>
      </c>
      <c r="AE246" s="152">
        <f t="shared" si="542"/>
        <v>0</v>
      </c>
      <c r="AF246" s="152">
        <f t="shared" si="543"/>
        <v>0</v>
      </c>
      <c r="AG246" s="152">
        <f t="shared" si="544"/>
        <v>0</v>
      </c>
      <c r="AH246" s="152">
        <f t="shared" si="545"/>
        <v>0</v>
      </c>
      <c r="AI246" s="152">
        <f t="shared" si="546"/>
        <v>0</v>
      </c>
      <c r="AJ246" s="152">
        <f t="shared" si="547"/>
        <v>0</v>
      </c>
      <c r="AK246" s="152">
        <f t="shared" si="548"/>
        <v>0</v>
      </c>
      <c r="AL246" s="152">
        <f t="shared" si="549"/>
        <v>0</v>
      </c>
      <c r="AM246" s="152">
        <f t="shared" si="550"/>
        <v>0</v>
      </c>
    </row>
    <row r="247" spans="1:39" ht="15.6" x14ac:dyDescent="0.3">
      <c r="A247" s="370"/>
      <c r="B247" s="371"/>
      <c r="C247" s="372"/>
      <c r="D247" s="415">
        <f t="shared" si="551"/>
        <v>0</v>
      </c>
      <c r="E247" s="372">
        <v>0</v>
      </c>
      <c r="F247" s="372">
        <v>0</v>
      </c>
      <c r="G247" s="372">
        <v>0</v>
      </c>
      <c r="H247" s="372">
        <v>0</v>
      </c>
      <c r="I247" s="372">
        <v>0</v>
      </c>
      <c r="J247" s="372">
        <v>0</v>
      </c>
      <c r="K247" s="372">
        <v>0</v>
      </c>
      <c r="L247" s="372">
        <v>0</v>
      </c>
      <c r="M247" s="372">
        <v>0</v>
      </c>
      <c r="N247" s="372">
        <v>0</v>
      </c>
      <c r="O247" s="372">
        <v>0</v>
      </c>
      <c r="P247" s="372">
        <v>0</v>
      </c>
      <c r="Q247" s="372">
        <v>0</v>
      </c>
      <c r="R247" s="372">
        <v>0</v>
      </c>
      <c r="S247" s="372">
        <v>0</v>
      </c>
      <c r="T247" s="372">
        <v>0</v>
      </c>
      <c r="U247" s="413">
        <f t="shared" si="534"/>
        <v>0</v>
      </c>
      <c r="V247" s="374"/>
      <c r="W247" s="148"/>
      <c r="X247" s="152">
        <f t="shared" si="535"/>
        <v>0</v>
      </c>
      <c r="Y247" s="152">
        <f t="shared" si="536"/>
        <v>0</v>
      </c>
      <c r="Z247" s="152">
        <f t="shared" si="537"/>
        <v>0</v>
      </c>
      <c r="AA247" s="152">
        <f t="shared" si="538"/>
        <v>0</v>
      </c>
      <c r="AB247" s="152">
        <f t="shared" si="539"/>
        <v>0</v>
      </c>
      <c r="AC247" s="152">
        <f t="shared" si="540"/>
        <v>0</v>
      </c>
      <c r="AD247" s="152">
        <f t="shared" si="541"/>
        <v>0</v>
      </c>
      <c r="AE247" s="152">
        <f t="shared" si="542"/>
        <v>0</v>
      </c>
      <c r="AF247" s="152">
        <f t="shared" si="543"/>
        <v>0</v>
      </c>
      <c r="AG247" s="152">
        <f t="shared" si="544"/>
        <v>0</v>
      </c>
      <c r="AH247" s="152">
        <f t="shared" si="545"/>
        <v>0</v>
      </c>
      <c r="AI247" s="152">
        <f t="shared" si="546"/>
        <v>0</v>
      </c>
      <c r="AJ247" s="152">
        <f t="shared" si="547"/>
        <v>0</v>
      </c>
      <c r="AK247" s="152">
        <f t="shared" si="548"/>
        <v>0</v>
      </c>
      <c r="AL247" s="152">
        <f t="shared" si="549"/>
        <v>0</v>
      </c>
      <c r="AM247" s="152">
        <f t="shared" si="550"/>
        <v>0</v>
      </c>
    </row>
    <row r="248" spans="1:39" ht="15.6" x14ac:dyDescent="0.3">
      <c r="A248" s="370"/>
      <c r="B248" s="371"/>
      <c r="C248" s="372"/>
      <c r="D248" s="415">
        <f t="shared" si="551"/>
        <v>0</v>
      </c>
      <c r="E248" s="372">
        <v>0</v>
      </c>
      <c r="F248" s="372">
        <v>0</v>
      </c>
      <c r="G248" s="372">
        <v>0</v>
      </c>
      <c r="H248" s="372">
        <v>0</v>
      </c>
      <c r="I248" s="372">
        <v>0</v>
      </c>
      <c r="J248" s="372">
        <v>0</v>
      </c>
      <c r="K248" s="372">
        <v>0</v>
      </c>
      <c r="L248" s="372">
        <v>0</v>
      </c>
      <c r="M248" s="372">
        <v>0</v>
      </c>
      <c r="N248" s="372">
        <v>0</v>
      </c>
      <c r="O248" s="372">
        <v>0</v>
      </c>
      <c r="P248" s="372">
        <v>0</v>
      </c>
      <c r="Q248" s="372">
        <v>0</v>
      </c>
      <c r="R248" s="372">
        <v>0</v>
      </c>
      <c r="S248" s="372">
        <v>0</v>
      </c>
      <c r="T248" s="372">
        <v>0</v>
      </c>
      <c r="U248" s="413">
        <f t="shared" si="534"/>
        <v>0</v>
      </c>
      <c r="V248" s="374"/>
      <c r="W248" s="148"/>
      <c r="X248" s="152">
        <f t="shared" si="535"/>
        <v>0</v>
      </c>
      <c r="Y248" s="152">
        <f t="shared" si="536"/>
        <v>0</v>
      </c>
      <c r="Z248" s="152">
        <f t="shared" si="537"/>
        <v>0</v>
      </c>
      <c r="AA248" s="152">
        <f t="shared" si="538"/>
        <v>0</v>
      </c>
      <c r="AB248" s="152">
        <f t="shared" si="539"/>
        <v>0</v>
      </c>
      <c r="AC248" s="152">
        <f t="shared" si="540"/>
        <v>0</v>
      </c>
      <c r="AD248" s="152">
        <f t="shared" si="541"/>
        <v>0</v>
      </c>
      <c r="AE248" s="152">
        <f t="shared" si="542"/>
        <v>0</v>
      </c>
      <c r="AF248" s="152">
        <f t="shared" si="543"/>
        <v>0</v>
      </c>
      <c r="AG248" s="152">
        <f t="shared" si="544"/>
        <v>0</v>
      </c>
      <c r="AH248" s="152">
        <f t="shared" si="545"/>
        <v>0</v>
      </c>
      <c r="AI248" s="152">
        <f t="shared" si="546"/>
        <v>0</v>
      </c>
      <c r="AJ248" s="152">
        <f t="shared" si="547"/>
        <v>0</v>
      </c>
      <c r="AK248" s="152">
        <f t="shared" si="548"/>
        <v>0</v>
      </c>
      <c r="AL248" s="152">
        <f t="shared" si="549"/>
        <v>0</v>
      </c>
      <c r="AM248" s="152">
        <f t="shared" si="550"/>
        <v>0</v>
      </c>
    </row>
    <row r="249" spans="1:39" ht="15.6" x14ac:dyDescent="0.3">
      <c r="A249" s="370"/>
      <c r="B249" s="371"/>
      <c r="C249" s="372"/>
      <c r="D249" s="415">
        <f t="shared" si="551"/>
        <v>0</v>
      </c>
      <c r="E249" s="372">
        <v>0</v>
      </c>
      <c r="F249" s="372">
        <v>0</v>
      </c>
      <c r="G249" s="372">
        <v>0</v>
      </c>
      <c r="H249" s="372">
        <v>0</v>
      </c>
      <c r="I249" s="372">
        <v>0</v>
      </c>
      <c r="J249" s="372">
        <v>0</v>
      </c>
      <c r="K249" s="372">
        <v>0</v>
      </c>
      <c r="L249" s="372">
        <v>0</v>
      </c>
      <c r="M249" s="372">
        <v>0</v>
      </c>
      <c r="N249" s="372">
        <v>0</v>
      </c>
      <c r="O249" s="372">
        <v>0</v>
      </c>
      <c r="P249" s="372">
        <v>0</v>
      </c>
      <c r="Q249" s="372">
        <v>0</v>
      </c>
      <c r="R249" s="372">
        <v>0</v>
      </c>
      <c r="S249" s="372">
        <v>0</v>
      </c>
      <c r="T249" s="372">
        <v>0</v>
      </c>
      <c r="U249" s="413">
        <f t="shared" si="534"/>
        <v>0</v>
      </c>
      <c r="V249" s="374"/>
      <c r="W249" s="148"/>
      <c r="X249" s="152">
        <f t="shared" si="535"/>
        <v>0</v>
      </c>
      <c r="Y249" s="152">
        <f t="shared" si="536"/>
        <v>0</v>
      </c>
      <c r="Z249" s="152">
        <f t="shared" si="537"/>
        <v>0</v>
      </c>
      <c r="AA249" s="152">
        <f t="shared" si="538"/>
        <v>0</v>
      </c>
      <c r="AB249" s="152">
        <f t="shared" si="539"/>
        <v>0</v>
      </c>
      <c r="AC249" s="152">
        <f t="shared" si="540"/>
        <v>0</v>
      </c>
      <c r="AD249" s="152">
        <f t="shared" si="541"/>
        <v>0</v>
      </c>
      <c r="AE249" s="152">
        <f t="shared" si="542"/>
        <v>0</v>
      </c>
      <c r="AF249" s="152">
        <f t="shared" si="543"/>
        <v>0</v>
      </c>
      <c r="AG249" s="152">
        <f t="shared" si="544"/>
        <v>0</v>
      </c>
      <c r="AH249" s="152">
        <f t="shared" si="545"/>
        <v>0</v>
      </c>
      <c r="AI249" s="152">
        <f t="shared" si="546"/>
        <v>0</v>
      </c>
      <c r="AJ249" s="152">
        <f t="shared" si="547"/>
        <v>0</v>
      </c>
      <c r="AK249" s="152">
        <f t="shared" si="548"/>
        <v>0</v>
      </c>
      <c r="AL249" s="152">
        <f t="shared" si="549"/>
        <v>0</v>
      </c>
      <c r="AM249" s="152">
        <f t="shared" si="550"/>
        <v>0</v>
      </c>
    </row>
    <row r="250" spans="1:39" ht="15.6" x14ac:dyDescent="0.3">
      <c r="A250" s="370"/>
      <c r="B250" s="371"/>
      <c r="C250" s="372"/>
      <c r="D250" s="415">
        <f t="shared" si="551"/>
        <v>0</v>
      </c>
      <c r="E250" s="372">
        <v>0</v>
      </c>
      <c r="F250" s="372">
        <v>0</v>
      </c>
      <c r="G250" s="372">
        <v>0</v>
      </c>
      <c r="H250" s="372">
        <v>0</v>
      </c>
      <c r="I250" s="372">
        <v>0</v>
      </c>
      <c r="J250" s="372">
        <v>0</v>
      </c>
      <c r="K250" s="372">
        <v>0</v>
      </c>
      <c r="L250" s="372">
        <v>0</v>
      </c>
      <c r="M250" s="372">
        <v>0</v>
      </c>
      <c r="N250" s="372">
        <v>0</v>
      </c>
      <c r="O250" s="372">
        <v>0</v>
      </c>
      <c r="P250" s="372">
        <v>0</v>
      </c>
      <c r="Q250" s="372">
        <v>0</v>
      </c>
      <c r="R250" s="372">
        <v>0</v>
      </c>
      <c r="S250" s="372">
        <v>0</v>
      </c>
      <c r="T250" s="372">
        <v>0</v>
      </c>
      <c r="U250" s="413">
        <f t="shared" si="534"/>
        <v>0</v>
      </c>
      <c r="V250" s="374"/>
      <c r="W250" s="148"/>
      <c r="X250" s="152">
        <f t="shared" si="535"/>
        <v>0</v>
      </c>
      <c r="Y250" s="152">
        <f t="shared" si="536"/>
        <v>0</v>
      </c>
      <c r="Z250" s="152">
        <f t="shared" si="537"/>
        <v>0</v>
      </c>
      <c r="AA250" s="152">
        <f t="shared" si="538"/>
        <v>0</v>
      </c>
      <c r="AB250" s="152">
        <f t="shared" si="539"/>
        <v>0</v>
      </c>
      <c r="AC250" s="152">
        <f t="shared" si="540"/>
        <v>0</v>
      </c>
      <c r="AD250" s="152">
        <f t="shared" si="541"/>
        <v>0</v>
      </c>
      <c r="AE250" s="152">
        <f t="shared" si="542"/>
        <v>0</v>
      </c>
      <c r="AF250" s="152">
        <f t="shared" si="543"/>
        <v>0</v>
      </c>
      <c r="AG250" s="152">
        <f t="shared" si="544"/>
        <v>0</v>
      </c>
      <c r="AH250" s="152">
        <f t="shared" si="545"/>
        <v>0</v>
      </c>
      <c r="AI250" s="152">
        <f t="shared" si="546"/>
        <v>0</v>
      </c>
      <c r="AJ250" s="152">
        <f t="shared" si="547"/>
        <v>0</v>
      </c>
      <c r="AK250" s="152">
        <f t="shared" si="548"/>
        <v>0</v>
      </c>
      <c r="AL250" s="152">
        <f t="shared" si="549"/>
        <v>0</v>
      </c>
      <c r="AM250" s="152">
        <f t="shared" si="550"/>
        <v>0</v>
      </c>
    </row>
    <row r="251" spans="1:39" ht="15.6" x14ac:dyDescent="0.3">
      <c r="A251" s="370"/>
      <c r="B251" s="371"/>
      <c r="C251" s="372"/>
      <c r="D251" s="415">
        <f t="shared" si="551"/>
        <v>0</v>
      </c>
      <c r="E251" s="372">
        <v>0</v>
      </c>
      <c r="F251" s="372">
        <v>0</v>
      </c>
      <c r="G251" s="372">
        <v>0</v>
      </c>
      <c r="H251" s="372">
        <v>0</v>
      </c>
      <c r="I251" s="372">
        <v>0</v>
      </c>
      <c r="J251" s="372">
        <v>0</v>
      </c>
      <c r="K251" s="372">
        <v>0</v>
      </c>
      <c r="L251" s="372">
        <v>0</v>
      </c>
      <c r="M251" s="372">
        <v>0</v>
      </c>
      <c r="N251" s="372">
        <v>0</v>
      </c>
      <c r="O251" s="372">
        <v>0</v>
      </c>
      <c r="P251" s="372">
        <v>0</v>
      </c>
      <c r="Q251" s="372">
        <v>0</v>
      </c>
      <c r="R251" s="372">
        <v>0</v>
      </c>
      <c r="S251" s="372">
        <v>0</v>
      </c>
      <c r="T251" s="372">
        <v>0</v>
      </c>
      <c r="U251" s="413">
        <f t="shared" si="534"/>
        <v>0</v>
      </c>
      <c r="V251" s="374"/>
      <c r="W251" s="148"/>
      <c r="X251" s="152">
        <f t="shared" si="535"/>
        <v>0</v>
      </c>
      <c r="Y251" s="152">
        <f t="shared" si="536"/>
        <v>0</v>
      </c>
      <c r="Z251" s="152">
        <f t="shared" si="537"/>
        <v>0</v>
      </c>
      <c r="AA251" s="152">
        <f t="shared" si="538"/>
        <v>0</v>
      </c>
      <c r="AB251" s="152">
        <f t="shared" si="539"/>
        <v>0</v>
      </c>
      <c r="AC251" s="152">
        <f t="shared" si="540"/>
        <v>0</v>
      </c>
      <c r="AD251" s="152">
        <f t="shared" si="541"/>
        <v>0</v>
      </c>
      <c r="AE251" s="152">
        <f t="shared" si="542"/>
        <v>0</v>
      </c>
      <c r="AF251" s="152">
        <f t="shared" si="543"/>
        <v>0</v>
      </c>
      <c r="AG251" s="152">
        <f t="shared" si="544"/>
        <v>0</v>
      </c>
      <c r="AH251" s="152">
        <f t="shared" si="545"/>
        <v>0</v>
      </c>
      <c r="AI251" s="152">
        <f t="shared" si="546"/>
        <v>0</v>
      </c>
      <c r="AJ251" s="152">
        <f t="shared" si="547"/>
        <v>0</v>
      </c>
      <c r="AK251" s="152">
        <f t="shared" si="548"/>
        <v>0</v>
      </c>
      <c r="AL251" s="152">
        <f t="shared" si="549"/>
        <v>0</v>
      </c>
      <c r="AM251" s="152">
        <f t="shared" si="550"/>
        <v>0</v>
      </c>
    </row>
    <row r="252" spans="1:39" ht="15.6" x14ac:dyDescent="0.3">
      <c r="A252" s="370"/>
      <c r="B252" s="371"/>
      <c r="C252" s="372"/>
      <c r="D252" s="415">
        <f t="shared" si="551"/>
        <v>0</v>
      </c>
      <c r="E252" s="372">
        <v>0</v>
      </c>
      <c r="F252" s="372">
        <v>0</v>
      </c>
      <c r="G252" s="372">
        <v>0</v>
      </c>
      <c r="H252" s="372">
        <v>0</v>
      </c>
      <c r="I252" s="372">
        <v>0</v>
      </c>
      <c r="J252" s="372">
        <v>0</v>
      </c>
      <c r="K252" s="372">
        <v>0</v>
      </c>
      <c r="L252" s="372">
        <v>0</v>
      </c>
      <c r="M252" s="372">
        <v>0</v>
      </c>
      <c r="N252" s="372">
        <v>0</v>
      </c>
      <c r="O252" s="372">
        <v>0</v>
      </c>
      <c r="P252" s="372">
        <v>0</v>
      </c>
      <c r="Q252" s="372">
        <v>0</v>
      </c>
      <c r="R252" s="372">
        <v>0</v>
      </c>
      <c r="S252" s="372">
        <v>0</v>
      </c>
      <c r="T252" s="372">
        <v>0</v>
      </c>
      <c r="U252" s="413">
        <f t="shared" si="534"/>
        <v>0</v>
      </c>
      <c r="V252" s="374"/>
      <c r="W252" s="148"/>
      <c r="X252" s="152">
        <f t="shared" si="535"/>
        <v>0</v>
      </c>
      <c r="Y252" s="152">
        <f t="shared" si="536"/>
        <v>0</v>
      </c>
      <c r="Z252" s="152">
        <f t="shared" si="537"/>
        <v>0</v>
      </c>
      <c r="AA252" s="152">
        <f t="shared" si="538"/>
        <v>0</v>
      </c>
      <c r="AB252" s="152">
        <f t="shared" si="539"/>
        <v>0</v>
      </c>
      <c r="AC252" s="152">
        <f t="shared" si="540"/>
        <v>0</v>
      </c>
      <c r="AD252" s="152">
        <f t="shared" si="541"/>
        <v>0</v>
      </c>
      <c r="AE252" s="152">
        <f t="shared" si="542"/>
        <v>0</v>
      </c>
      <c r="AF252" s="152">
        <f t="shared" si="543"/>
        <v>0</v>
      </c>
      <c r="AG252" s="152">
        <f t="shared" si="544"/>
        <v>0</v>
      </c>
      <c r="AH252" s="152">
        <f t="shared" si="545"/>
        <v>0</v>
      </c>
      <c r="AI252" s="152">
        <f t="shared" si="546"/>
        <v>0</v>
      </c>
      <c r="AJ252" s="152">
        <f t="shared" si="547"/>
        <v>0</v>
      </c>
      <c r="AK252" s="152">
        <f t="shared" si="548"/>
        <v>0</v>
      </c>
      <c r="AL252" s="152">
        <f t="shared" si="549"/>
        <v>0</v>
      </c>
      <c r="AM252" s="152">
        <f t="shared" si="550"/>
        <v>0</v>
      </c>
    </row>
    <row r="253" spans="1:39" ht="15.6" x14ac:dyDescent="0.3">
      <c r="A253" s="370"/>
      <c r="B253" s="371"/>
      <c r="C253" s="372"/>
      <c r="D253" s="415">
        <f t="shared" si="551"/>
        <v>0</v>
      </c>
      <c r="E253" s="372">
        <v>0</v>
      </c>
      <c r="F253" s="372">
        <v>0</v>
      </c>
      <c r="G253" s="372">
        <v>0</v>
      </c>
      <c r="H253" s="372">
        <v>0</v>
      </c>
      <c r="I253" s="372">
        <v>0</v>
      </c>
      <c r="J253" s="372">
        <v>0</v>
      </c>
      <c r="K253" s="372">
        <v>0</v>
      </c>
      <c r="L253" s="372">
        <v>0</v>
      </c>
      <c r="M253" s="372">
        <v>0</v>
      </c>
      <c r="N253" s="372">
        <v>0</v>
      </c>
      <c r="O253" s="372">
        <v>0</v>
      </c>
      <c r="P253" s="372">
        <v>0</v>
      </c>
      <c r="Q253" s="372">
        <v>0</v>
      </c>
      <c r="R253" s="372">
        <v>0</v>
      </c>
      <c r="S253" s="372">
        <v>0</v>
      </c>
      <c r="T253" s="372">
        <v>0</v>
      </c>
      <c r="U253" s="413">
        <f t="shared" si="534"/>
        <v>0</v>
      </c>
      <c r="V253" s="374"/>
      <c r="W253" s="148"/>
      <c r="X253" s="152">
        <f t="shared" si="535"/>
        <v>0</v>
      </c>
      <c r="Y253" s="152">
        <f t="shared" si="536"/>
        <v>0</v>
      </c>
      <c r="Z253" s="152">
        <f t="shared" si="537"/>
        <v>0</v>
      </c>
      <c r="AA253" s="152">
        <f t="shared" si="538"/>
        <v>0</v>
      </c>
      <c r="AB253" s="152">
        <f t="shared" si="539"/>
        <v>0</v>
      </c>
      <c r="AC253" s="152">
        <f t="shared" si="540"/>
        <v>0</v>
      </c>
      <c r="AD253" s="152">
        <f t="shared" si="541"/>
        <v>0</v>
      </c>
      <c r="AE253" s="152">
        <f t="shared" si="542"/>
        <v>0</v>
      </c>
      <c r="AF253" s="152">
        <f t="shared" si="543"/>
        <v>0</v>
      </c>
      <c r="AG253" s="152">
        <f t="shared" si="544"/>
        <v>0</v>
      </c>
      <c r="AH253" s="152">
        <f t="shared" si="545"/>
        <v>0</v>
      </c>
      <c r="AI253" s="152">
        <f t="shared" si="546"/>
        <v>0</v>
      </c>
      <c r="AJ253" s="152">
        <f t="shared" si="547"/>
        <v>0</v>
      </c>
      <c r="AK253" s="152">
        <f t="shared" si="548"/>
        <v>0</v>
      </c>
      <c r="AL253" s="152">
        <f t="shared" si="549"/>
        <v>0</v>
      </c>
      <c r="AM253" s="152">
        <f t="shared" si="550"/>
        <v>0</v>
      </c>
    </row>
    <row r="254" spans="1:39" ht="15.6" x14ac:dyDescent="0.3">
      <c r="A254" s="370"/>
      <c r="B254" s="371"/>
      <c r="C254" s="372"/>
      <c r="D254" s="415">
        <f t="shared" si="551"/>
        <v>0</v>
      </c>
      <c r="E254" s="372">
        <v>0</v>
      </c>
      <c r="F254" s="372">
        <v>0</v>
      </c>
      <c r="G254" s="372">
        <v>0</v>
      </c>
      <c r="H254" s="372">
        <v>0</v>
      </c>
      <c r="I254" s="372">
        <v>0</v>
      </c>
      <c r="J254" s="372">
        <v>0</v>
      </c>
      <c r="K254" s="372">
        <v>0</v>
      </c>
      <c r="L254" s="372">
        <v>0</v>
      </c>
      <c r="M254" s="372">
        <v>0</v>
      </c>
      <c r="N254" s="372">
        <v>0</v>
      </c>
      <c r="O254" s="372">
        <v>0</v>
      </c>
      <c r="P254" s="372">
        <v>0</v>
      </c>
      <c r="Q254" s="372">
        <v>0</v>
      </c>
      <c r="R254" s="372">
        <v>0</v>
      </c>
      <c r="S254" s="372">
        <v>0</v>
      </c>
      <c r="T254" s="372">
        <v>0</v>
      </c>
      <c r="U254" s="413">
        <f t="shared" si="534"/>
        <v>0</v>
      </c>
      <c r="V254" s="374"/>
      <c r="W254" s="148"/>
      <c r="X254" s="152">
        <f t="shared" si="535"/>
        <v>0</v>
      </c>
      <c r="Y254" s="152">
        <f t="shared" si="536"/>
        <v>0</v>
      </c>
      <c r="Z254" s="152">
        <f t="shared" si="537"/>
        <v>0</v>
      </c>
      <c r="AA254" s="152">
        <f t="shared" si="538"/>
        <v>0</v>
      </c>
      <c r="AB254" s="152">
        <f t="shared" si="539"/>
        <v>0</v>
      </c>
      <c r="AC254" s="152">
        <f t="shared" si="540"/>
        <v>0</v>
      </c>
      <c r="AD254" s="152">
        <f t="shared" si="541"/>
        <v>0</v>
      </c>
      <c r="AE254" s="152">
        <f t="shared" si="542"/>
        <v>0</v>
      </c>
      <c r="AF254" s="152">
        <f t="shared" si="543"/>
        <v>0</v>
      </c>
      <c r="AG254" s="152">
        <f t="shared" si="544"/>
        <v>0</v>
      </c>
      <c r="AH254" s="152">
        <f t="shared" si="545"/>
        <v>0</v>
      </c>
      <c r="AI254" s="152">
        <f t="shared" si="546"/>
        <v>0</v>
      </c>
      <c r="AJ254" s="152">
        <f t="shared" si="547"/>
        <v>0</v>
      </c>
      <c r="AK254" s="152">
        <f t="shared" si="548"/>
        <v>0</v>
      </c>
      <c r="AL254" s="152">
        <f t="shared" si="549"/>
        <v>0</v>
      </c>
      <c r="AM254" s="152">
        <f t="shared" si="550"/>
        <v>0</v>
      </c>
    </row>
    <row r="255" spans="1:39" ht="15.6" x14ac:dyDescent="0.3">
      <c r="A255" s="370"/>
      <c r="B255" s="371"/>
      <c r="C255" s="372"/>
      <c r="D255" s="415">
        <f t="shared" si="551"/>
        <v>0</v>
      </c>
      <c r="E255" s="372">
        <v>0</v>
      </c>
      <c r="F255" s="372">
        <v>0</v>
      </c>
      <c r="G255" s="372">
        <v>0</v>
      </c>
      <c r="H255" s="372">
        <v>0</v>
      </c>
      <c r="I255" s="372">
        <v>0</v>
      </c>
      <c r="J255" s="372">
        <v>0</v>
      </c>
      <c r="K255" s="372">
        <v>0</v>
      </c>
      <c r="L255" s="372">
        <v>0</v>
      </c>
      <c r="M255" s="372">
        <v>0</v>
      </c>
      <c r="N255" s="372">
        <v>0</v>
      </c>
      <c r="O255" s="372">
        <v>0</v>
      </c>
      <c r="P255" s="372">
        <v>0</v>
      </c>
      <c r="Q255" s="372">
        <v>0</v>
      </c>
      <c r="R255" s="372">
        <v>0</v>
      </c>
      <c r="S255" s="372">
        <v>0</v>
      </c>
      <c r="T255" s="372">
        <v>0</v>
      </c>
      <c r="U255" s="413">
        <f t="shared" si="534"/>
        <v>0</v>
      </c>
      <c r="V255" s="374"/>
      <c r="W255" s="148"/>
      <c r="X255" s="152">
        <f t="shared" si="535"/>
        <v>0</v>
      </c>
      <c r="Y255" s="152">
        <f t="shared" si="536"/>
        <v>0</v>
      </c>
      <c r="Z255" s="152">
        <f t="shared" si="537"/>
        <v>0</v>
      </c>
      <c r="AA255" s="152">
        <f t="shared" si="538"/>
        <v>0</v>
      </c>
      <c r="AB255" s="152">
        <f t="shared" si="539"/>
        <v>0</v>
      </c>
      <c r="AC255" s="152">
        <f t="shared" si="540"/>
        <v>0</v>
      </c>
      <c r="AD255" s="152">
        <f t="shared" si="541"/>
        <v>0</v>
      </c>
      <c r="AE255" s="152">
        <f t="shared" si="542"/>
        <v>0</v>
      </c>
      <c r="AF255" s="152">
        <f t="shared" si="543"/>
        <v>0</v>
      </c>
      <c r="AG255" s="152">
        <f t="shared" si="544"/>
        <v>0</v>
      </c>
      <c r="AH255" s="152">
        <f t="shared" si="545"/>
        <v>0</v>
      </c>
      <c r="AI255" s="152">
        <f t="shared" si="546"/>
        <v>0</v>
      </c>
      <c r="AJ255" s="152">
        <f t="shared" si="547"/>
        <v>0</v>
      </c>
      <c r="AK255" s="152">
        <f t="shared" si="548"/>
        <v>0</v>
      </c>
      <c r="AL255" s="152">
        <f t="shared" si="549"/>
        <v>0</v>
      </c>
      <c r="AM255" s="152">
        <f t="shared" si="550"/>
        <v>0</v>
      </c>
    </row>
    <row r="256" spans="1:39" ht="15.6" x14ac:dyDescent="0.3">
      <c r="A256" s="370"/>
      <c r="B256" s="371"/>
      <c r="C256" s="372"/>
      <c r="D256" s="415">
        <f t="shared" si="551"/>
        <v>0</v>
      </c>
      <c r="E256" s="372">
        <v>0</v>
      </c>
      <c r="F256" s="372">
        <v>0</v>
      </c>
      <c r="G256" s="372">
        <v>0</v>
      </c>
      <c r="H256" s="372">
        <v>0</v>
      </c>
      <c r="I256" s="372">
        <v>0</v>
      </c>
      <c r="J256" s="372">
        <v>0</v>
      </c>
      <c r="K256" s="372">
        <v>0</v>
      </c>
      <c r="L256" s="372">
        <v>0</v>
      </c>
      <c r="M256" s="372">
        <v>0</v>
      </c>
      <c r="N256" s="372">
        <v>0</v>
      </c>
      <c r="O256" s="372">
        <v>0</v>
      </c>
      <c r="P256" s="372">
        <v>0</v>
      </c>
      <c r="Q256" s="372">
        <v>0</v>
      </c>
      <c r="R256" s="372">
        <v>0</v>
      </c>
      <c r="S256" s="372">
        <v>0</v>
      </c>
      <c r="T256" s="372">
        <v>0</v>
      </c>
      <c r="U256" s="413">
        <f t="shared" si="534"/>
        <v>0</v>
      </c>
      <c r="V256" s="374"/>
      <c r="W256" s="148"/>
      <c r="X256" s="152">
        <f t="shared" si="535"/>
        <v>0</v>
      </c>
      <c r="Y256" s="152">
        <f t="shared" si="536"/>
        <v>0</v>
      </c>
      <c r="Z256" s="152">
        <f t="shared" si="537"/>
        <v>0</v>
      </c>
      <c r="AA256" s="152">
        <f t="shared" si="538"/>
        <v>0</v>
      </c>
      <c r="AB256" s="152">
        <f t="shared" si="539"/>
        <v>0</v>
      </c>
      <c r="AC256" s="152">
        <f t="shared" si="540"/>
        <v>0</v>
      </c>
      <c r="AD256" s="152">
        <f t="shared" si="541"/>
        <v>0</v>
      </c>
      <c r="AE256" s="152">
        <f t="shared" si="542"/>
        <v>0</v>
      </c>
      <c r="AF256" s="152">
        <f t="shared" si="543"/>
        <v>0</v>
      </c>
      <c r="AG256" s="152">
        <f t="shared" si="544"/>
        <v>0</v>
      </c>
      <c r="AH256" s="152">
        <f t="shared" si="545"/>
        <v>0</v>
      </c>
      <c r="AI256" s="152">
        <f t="shared" si="546"/>
        <v>0</v>
      </c>
      <c r="AJ256" s="152">
        <f t="shared" si="547"/>
        <v>0</v>
      </c>
      <c r="AK256" s="152">
        <f t="shared" si="548"/>
        <v>0</v>
      </c>
      <c r="AL256" s="152">
        <f t="shared" si="549"/>
        <v>0</v>
      </c>
      <c r="AM256" s="152">
        <f t="shared" si="550"/>
        <v>0</v>
      </c>
    </row>
    <row r="257" spans="1:39" ht="15.6" x14ac:dyDescent="0.3">
      <c r="A257" s="370"/>
      <c r="B257" s="371"/>
      <c r="C257" s="372"/>
      <c r="D257" s="415">
        <f t="shared" si="551"/>
        <v>0</v>
      </c>
      <c r="E257" s="372">
        <v>0</v>
      </c>
      <c r="F257" s="372">
        <v>0</v>
      </c>
      <c r="G257" s="372">
        <v>0</v>
      </c>
      <c r="H257" s="372">
        <v>0</v>
      </c>
      <c r="I257" s="372">
        <v>0</v>
      </c>
      <c r="J257" s="372">
        <v>0</v>
      </c>
      <c r="K257" s="372">
        <v>0</v>
      </c>
      <c r="L257" s="372">
        <v>0</v>
      </c>
      <c r="M257" s="372">
        <v>0</v>
      </c>
      <c r="N257" s="372">
        <v>0</v>
      </c>
      <c r="O257" s="372">
        <v>0</v>
      </c>
      <c r="P257" s="372">
        <v>0</v>
      </c>
      <c r="Q257" s="372">
        <v>0</v>
      </c>
      <c r="R257" s="372">
        <v>0</v>
      </c>
      <c r="S257" s="372">
        <v>0</v>
      </c>
      <c r="T257" s="372">
        <v>0</v>
      </c>
      <c r="U257" s="413">
        <f t="shared" si="534"/>
        <v>0</v>
      </c>
      <c r="V257" s="374"/>
      <c r="W257" s="148"/>
      <c r="X257" s="152">
        <f t="shared" si="535"/>
        <v>0</v>
      </c>
      <c r="Y257" s="152">
        <f t="shared" si="536"/>
        <v>0</v>
      </c>
      <c r="Z257" s="152">
        <f t="shared" si="537"/>
        <v>0</v>
      </c>
      <c r="AA257" s="152">
        <f t="shared" si="538"/>
        <v>0</v>
      </c>
      <c r="AB257" s="152">
        <f t="shared" si="539"/>
        <v>0</v>
      </c>
      <c r="AC257" s="152">
        <f t="shared" si="540"/>
        <v>0</v>
      </c>
      <c r="AD257" s="152">
        <f t="shared" si="541"/>
        <v>0</v>
      </c>
      <c r="AE257" s="152">
        <f t="shared" si="542"/>
        <v>0</v>
      </c>
      <c r="AF257" s="152">
        <f t="shared" si="543"/>
        <v>0</v>
      </c>
      <c r="AG257" s="152">
        <f t="shared" si="544"/>
        <v>0</v>
      </c>
      <c r="AH257" s="152">
        <f t="shared" si="545"/>
        <v>0</v>
      </c>
      <c r="AI257" s="152">
        <f t="shared" si="546"/>
        <v>0</v>
      </c>
      <c r="AJ257" s="152">
        <f t="shared" si="547"/>
        <v>0</v>
      </c>
      <c r="AK257" s="152">
        <f t="shared" si="548"/>
        <v>0</v>
      </c>
      <c r="AL257" s="152">
        <f t="shared" si="549"/>
        <v>0</v>
      </c>
      <c r="AM257" s="152">
        <f t="shared" si="550"/>
        <v>0</v>
      </c>
    </row>
    <row r="258" spans="1:39" ht="15.6" x14ac:dyDescent="0.3">
      <c r="A258" s="370"/>
      <c r="B258" s="371"/>
      <c r="C258" s="372"/>
      <c r="D258" s="415">
        <f t="shared" si="551"/>
        <v>0</v>
      </c>
      <c r="E258" s="372">
        <v>0</v>
      </c>
      <c r="F258" s="372">
        <v>0</v>
      </c>
      <c r="G258" s="372">
        <v>0</v>
      </c>
      <c r="H258" s="372">
        <v>0</v>
      </c>
      <c r="I258" s="372">
        <v>0</v>
      </c>
      <c r="J258" s="372">
        <v>0</v>
      </c>
      <c r="K258" s="372">
        <v>0</v>
      </c>
      <c r="L258" s="372">
        <v>0</v>
      </c>
      <c r="M258" s="372">
        <v>0</v>
      </c>
      <c r="N258" s="372">
        <v>0</v>
      </c>
      <c r="O258" s="372">
        <v>0</v>
      </c>
      <c r="P258" s="372">
        <v>0</v>
      </c>
      <c r="Q258" s="372">
        <v>0</v>
      </c>
      <c r="R258" s="372">
        <v>0</v>
      </c>
      <c r="S258" s="372">
        <v>0</v>
      </c>
      <c r="T258" s="372">
        <v>0</v>
      </c>
      <c r="U258" s="413">
        <f t="shared" si="534"/>
        <v>0</v>
      </c>
      <c r="V258" s="374"/>
      <c r="W258" s="148"/>
      <c r="X258" s="152">
        <f t="shared" si="535"/>
        <v>0</v>
      </c>
      <c r="Y258" s="152">
        <f t="shared" si="536"/>
        <v>0</v>
      </c>
      <c r="Z258" s="152">
        <f t="shared" si="537"/>
        <v>0</v>
      </c>
      <c r="AA258" s="152">
        <f t="shared" si="538"/>
        <v>0</v>
      </c>
      <c r="AB258" s="152">
        <f t="shared" si="539"/>
        <v>0</v>
      </c>
      <c r="AC258" s="152">
        <f t="shared" si="540"/>
        <v>0</v>
      </c>
      <c r="AD258" s="152">
        <f t="shared" si="541"/>
        <v>0</v>
      </c>
      <c r="AE258" s="152">
        <f t="shared" si="542"/>
        <v>0</v>
      </c>
      <c r="AF258" s="152">
        <f t="shared" si="543"/>
        <v>0</v>
      </c>
      <c r="AG258" s="152">
        <f t="shared" si="544"/>
        <v>0</v>
      </c>
      <c r="AH258" s="152">
        <f t="shared" si="545"/>
        <v>0</v>
      </c>
      <c r="AI258" s="152">
        <f t="shared" si="546"/>
        <v>0</v>
      </c>
      <c r="AJ258" s="152">
        <f t="shared" si="547"/>
        <v>0</v>
      </c>
      <c r="AK258" s="152">
        <f t="shared" si="548"/>
        <v>0</v>
      </c>
      <c r="AL258" s="152">
        <f t="shared" si="549"/>
        <v>0</v>
      </c>
      <c r="AM258" s="152">
        <f t="shared" si="550"/>
        <v>0</v>
      </c>
    </row>
    <row r="259" spans="1:39" ht="3" customHeight="1" x14ac:dyDescent="0.3">
      <c r="A259" s="382"/>
      <c r="B259" s="383"/>
      <c r="C259" s="384"/>
      <c r="D259" s="416"/>
      <c r="E259" s="383"/>
      <c r="F259" s="383"/>
      <c r="G259" s="383"/>
      <c r="H259" s="383"/>
      <c r="I259" s="383"/>
      <c r="J259" s="383"/>
      <c r="K259" s="383"/>
      <c r="L259" s="383"/>
      <c r="M259" s="383"/>
      <c r="N259" s="383"/>
      <c r="O259" s="383"/>
      <c r="P259" s="383"/>
      <c r="Q259" s="383"/>
      <c r="R259" s="383"/>
      <c r="S259" s="383"/>
      <c r="T259" s="383"/>
      <c r="U259" s="383"/>
      <c r="V259" s="385"/>
      <c r="W259" s="148"/>
      <c r="X259" s="144"/>
      <c r="Y259" s="144"/>
      <c r="Z259" s="144"/>
      <c r="AA259" s="144"/>
      <c r="AB259" s="144"/>
      <c r="AC259" s="144"/>
      <c r="AD259" s="144"/>
      <c r="AE259" s="144"/>
      <c r="AF259" s="144"/>
      <c r="AG259" s="144"/>
      <c r="AH259" s="144"/>
      <c r="AI259" s="144"/>
      <c r="AJ259" s="144"/>
      <c r="AK259" s="144"/>
      <c r="AL259" s="144"/>
      <c r="AM259" s="144"/>
    </row>
    <row r="260" spans="1:39" ht="15.6" x14ac:dyDescent="0.3">
      <c r="A260" s="386" t="s">
        <v>129</v>
      </c>
      <c r="B260" s="405"/>
      <c r="C260" s="397"/>
      <c r="D260" s="415">
        <f>SUM(D244:D258)</f>
        <v>1</v>
      </c>
      <c r="E260" s="389">
        <f t="shared" ref="E260" si="552">SUM(X244:X258)</f>
        <v>0</v>
      </c>
      <c r="F260" s="389">
        <f t="shared" ref="F260" si="553">SUM(Y244:Y258)</f>
        <v>0</v>
      </c>
      <c r="G260" s="389">
        <f t="shared" ref="G260" si="554">SUM(Z244:Z258)</f>
        <v>0</v>
      </c>
      <c r="H260" s="389">
        <f t="shared" ref="H260" si="555">SUM(AA244:AA258)</f>
        <v>0</v>
      </c>
      <c r="I260" s="389">
        <f t="shared" ref="I260" si="556">SUM(AB244:AB258)</f>
        <v>0</v>
      </c>
      <c r="J260" s="389">
        <f t="shared" ref="J260" si="557">SUM(AC244:AC258)</f>
        <v>0</v>
      </c>
      <c r="K260" s="389">
        <f t="shared" ref="K260" si="558">SUM(AD244:AD258)</f>
        <v>0</v>
      </c>
      <c r="L260" s="389">
        <f t="shared" ref="L260" si="559">SUM(AE244:AE258)</f>
        <v>0</v>
      </c>
      <c r="M260" s="389">
        <f t="shared" ref="M260" si="560">SUM(AF244:AF258)</f>
        <v>0</v>
      </c>
      <c r="N260" s="389">
        <f t="shared" ref="N260" si="561">SUM(AG244:AG258)</f>
        <v>0</v>
      </c>
      <c r="O260" s="389">
        <f t="shared" ref="O260" si="562">SUM(AH244:AH258)</f>
        <v>0</v>
      </c>
      <c r="P260" s="389">
        <f t="shared" ref="P260" si="563">SUM(AI244:AI258)</f>
        <v>0</v>
      </c>
      <c r="Q260" s="389">
        <f t="shared" ref="Q260" si="564">SUM(AJ244:AJ258)</f>
        <v>0</v>
      </c>
      <c r="R260" s="389">
        <f t="shared" ref="R260" si="565">SUM(AK244:AK258)</f>
        <v>0</v>
      </c>
      <c r="S260" s="389">
        <f t="shared" ref="S260" si="566">SUM(AL244:AL258)</f>
        <v>0</v>
      </c>
      <c r="T260" s="389">
        <f t="shared" ref="T260" si="567">SUM(AM244:AM258)</f>
        <v>0</v>
      </c>
      <c r="U260" s="389"/>
      <c r="V260" s="390"/>
      <c r="W260" s="148"/>
      <c r="X260" s="144"/>
      <c r="Y260" s="144"/>
      <c r="Z260" s="144"/>
      <c r="AA260" s="144"/>
      <c r="AB260" s="144"/>
      <c r="AC260" s="144"/>
      <c r="AD260" s="144"/>
      <c r="AE260" s="144"/>
      <c r="AF260" s="144"/>
      <c r="AG260" s="144"/>
      <c r="AH260" s="144"/>
      <c r="AI260" s="144"/>
      <c r="AJ260" s="144"/>
      <c r="AK260" s="144"/>
      <c r="AL260" s="144"/>
      <c r="AM260" s="144"/>
    </row>
    <row r="261" spans="1:39" x14ac:dyDescent="0.3">
      <c r="A261" s="382"/>
      <c r="B261" s="406"/>
      <c r="C261" s="407"/>
      <c r="D261" s="422"/>
      <c r="E261" s="391">
        <f>E260/$D260</f>
        <v>0</v>
      </c>
      <c r="F261" s="391">
        <f t="shared" ref="F261:I261" si="568">F260/$D260</f>
        <v>0</v>
      </c>
      <c r="G261" s="391">
        <f t="shared" si="568"/>
        <v>0</v>
      </c>
      <c r="H261" s="391">
        <f t="shared" si="568"/>
        <v>0</v>
      </c>
      <c r="I261" s="391">
        <f t="shared" si="568"/>
        <v>0</v>
      </c>
      <c r="J261" s="391">
        <f t="shared" ref="J261" si="569">J260/$D260</f>
        <v>0</v>
      </c>
      <c r="K261" s="391">
        <f t="shared" ref="K261:T261" si="570">K260/$D260</f>
        <v>0</v>
      </c>
      <c r="L261" s="391">
        <f t="shared" si="570"/>
        <v>0</v>
      </c>
      <c r="M261" s="391">
        <f t="shared" si="570"/>
        <v>0</v>
      </c>
      <c r="N261" s="391">
        <f t="shared" si="570"/>
        <v>0</v>
      </c>
      <c r="O261" s="391">
        <f t="shared" si="570"/>
        <v>0</v>
      </c>
      <c r="P261" s="391">
        <f t="shared" si="570"/>
        <v>0</v>
      </c>
      <c r="Q261" s="391">
        <f t="shared" si="570"/>
        <v>0</v>
      </c>
      <c r="R261" s="391">
        <f t="shared" si="570"/>
        <v>0</v>
      </c>
      <c r="S261" s="391">
        <f t="shared" si="570"/>
        <v>0</v>
      </c>
      <c r="T261" s="391">
        <f t="shared" si="570"/>
        <v>0</v>
      </c>
      <c r="U261" s="391"/>
      <c r="V261" s="385"/>
      <c r="W261" s="148"/>
      <c r="X261" s="150"/>
      <c r="Y261" s="349"/>
      <c r="Z261" s="349"/>
      <c r="AA261" s="349"/>
      <c r="AB261" s="349"/>
      <c r="AC261" s="349"/>
      <c r="AD261" s="349"/>
      <c r="AE261" s="349"/>
      <c r="AF261" s="349"/>
      <c r="AG261" s="349"/>
      <c r="AH261" s="349"/>
      <c r="AI261" s="349"/>
      <c r="AJ261" s="349"/>
      <c r="AK261" s="349"/>
      <c r="AL261" s="349"/>
      <c r="AM261" s="349"/>
    </row>
    <row r="262" spans="1:39" x14ac:dyDescent="0.3">
      <c r="A262" s="382"/>
      <c r="B262" s="383"/>
      <c r="C262" s="384"/>
      <c r="D262" s="416"/>
      <c r="E262" s="383"/>
      <c r="F262" s="383"/>
      <c r="G262" s="383"/>
      <c r="H262" s="383"/>
      <c r="I262" s="383"/>
      <c r="J262" s="383"/>
      <c r="K262" s="383"/>
      <c r="L262" s="383"/>
      <c r="M262" s="383"/>
      <c r="N262" s="383"/>
      <c r="O262" s="383"/>
      <c r="P262" s="383"/>
      <c r="Q262" s="383"/>
      <c r="R262" s="383"/>
      <c r="S262" s="383"/>
      <c r="T262" s="383"/>
      <c r="U262" s="383"/>
      <c r="V262" s="408"/>
      <c r="W262" s="148"/>
      <c r="X262" s="144"/>
      <c r="Y262" s="144"/>
      <c r="Z262" s="144"/>
      <c r="AA262" s="144"/>
      <c r="AB262" s="144"/>
      <c r="AC262" s="144"/>
      <c r="AD262" s="144"/>
      <c r="AE262" s="144"/>
      <c r="AF262" s="144"/>
      <c r="AG262" s="144"/>
      <c r="AH262" s="144"/>
      <c r="AI262" s="144"/>
      <c r="AJ262" s="144"/>
      <c r="AK262" s="144"/>
      <c r="AL262" s="144"/>
      <c r="AM262" s="144"/>
    </row>
    <row r="263" spans="1:39" ht="28.8" x14ac:dyDescent="0.3">
      <c r="A263" s="369">
        <v>14</v>
      </c>
      <c r="B263" s="377" t="s">
        <v>37</v>
      </c>
      <c r="C263" s="381" t="s">
        <v>254</v>
      </c>
      <c r="D263" s="414" t="s">
        <v>255</v>
      </c>
      <c r="E263" s="379" t="str">
        <f>E$3</f>
        <v>staff type 1</v>
      </c>
      <c r="F263" s="379" t="str">
        <f t="shared" ref="F263:T263" si="571">F$3</f>
        <v>staff type 2</v>
      </c>
      <c r="G263" s="379" t="str">
        <f t="shared" si="571"/>
        <v>staff type 3</v>
      </c>
      <c r="H263" s="379" t="str">
        <f t="shared" si="571"/>
        <v>staff type 4</v>
      </c>
      <c r="I263" s="379" t="str">
        <f t="shared" si="571"/>
        <v>staff type 5</v>
      </c>
      <c r="J263" s="379" t="str">
        <f t="shared" si="571"/>
        <v>staff type 6</v>
      </c>
      <c r="K263" s="379" t="str">
        <f t="shared" si="571"/>
        <v>staff type 7</v>
      </c>
      <c r="L263" s="379" t="str">
        <f t="shared" si="571"/>
        <v>staff type 8</v>
      </c>
      <c r="M263" s="379" t="str">
        <f t="shared" si="571"/>
        <v>staff type 9</v>
      </c>
      <c r="N263" s="379" t="str">
        <f t="shared" si="571"/>
        <v>staff type 10</v>
      </c>
      <c r="O263" s="379" t="str">
        <f t="shared" si="571"/>
        <v>staff type 11</v>
      </c>
      <c r="P263" s="379" t="str">
        <f t="shared" si="571"/>
        <v>staff type 12</v>
      </c>
      <c r="Q263" s="379" t="str">
        <f t="shared" si="571"/>
        <v>staff type 13</v>
      </c>
      <c r="R263" s="379" t="str">
        <f t="shared" si="571"/>
        <v>staff type 14</v>
      </c>
      <c r="S263" s="379" t="str">
        <f t="shared" si="571"/>
        <v>staff type 15</v>
      </c>
      <c r="T263" s="379" t="str">
        <f t="shared" si="571"/>
        <v>staff type 16</v>
      </c>
      <c r="U263" s="379" t="s">
        <v>132</v>
      </c>
      <c r="V263" s="380" t="s">
        <v>131</v>
      </c>
      <c r="W263" s="148"/>
      <c r="X263" s="150"/>
      <c r="Y263" s="349"/>
      <c r="Z263" s="349"/>
      <c r="AA263" s="349"/>
      <c r="AB263" s="349"/>
      <c r="AC263" s="349"/>
      <c r="AD263" s="349"/>
      <c r="AE263" s="349"/>
      <c r="AF263" s="349"/>
      <c r="AG263" s="349"/>
      <c r="AH263" s="349"/>
      <c r="AI263" s="349"/>
      <c r="AJ263" s="349"/>
      <c r="AK263" s="349"/>
      <c r="AL263" s="349"/>
      <c r="AM263" s="349"/>
    </row>
    <row r="264" spans="1:39" ht="15.6" x14ac:dyDescent="0.3">
      <c r="A264" s="370"/>
      <c r="B264" s="371">
        <v>1</v>
      </c>
      <c r="C264" s="372">
        <v>1</v>
      </c>
      <c r="D264" s="415">
        <f>IF(C264="",B264,B264*C264)</f>
        <v>1</v>
      </c>
      <c r="E264" s="372">
        <v>0</v>
      </c>
      <c r="F264" s="372">
        <v>0</v>
      </c>
      <c r="G264" s="372">
        <v>0</v>
      </c>
      <c r="H264" s="372">
        <v>0</v>
      </c>
      <c r="I264" s="372">
        <v>0</v>
      </c>
      <c r="J264" s="372">
        <v>0</v>
      </c>
      <c r="K264" s="372">
        <v>0</v>
      </c>
      <c r="L264" s="372">
        <v>0</v>
      </c>
      <c r="M264" s="372">
        <v>0</v>
      </c>
      <c r="N264" s="372">
        <v>0</v>
      </c>
      <c r="O264" s="372">
        <v>0</v>
      </c>
      <c r="P264" s="372">
        <v>0</v>
      </c>
      <c r="Q264" s="372">
        <v>0</v>
      </c>
      <c r="R264" s="372">
        <v>0</v>
      </c>
      <c r="S264" s="372">
        <v>0</v>
      </c>
      <c r="T264" s="372">
        <v>0</v>
      </c>
      <c r="U264" s="413">
        <f t="shared" ref="U264:U278" si="572">SUM(E264:T264)</f>
        <v>0</v>
      </c>
      <c r="V264" s="374"/>
      <c r="W264" s="148"/>
      <c r="X264" s="152">
        <f t="shared" ref="X264:X278" si="573">$D264*E264</f>
        <v>0</v>
      </c>
      <c r="Y264" s="152">
        <f t="shared" ref="Y264:Y278" si="574">$D264*F264</f>
        <v>0</v>
      </c>
      <c r="Z264" s="152">
        <f t="shared" ref="Z264:Z278" si="575">$D264*G264</f>
        <v>0</v>
      </c>
      <c r="AA264" s="152">
        <f t="shared" ref="AA264:AA278" si="576">$D264*H264</f>
        <v>0</v>
      </c>
      <c r="AB264" s="152">
        <f t="shared" ref="AB264:AB278" si="577">$D264*I264</f>
        <v>0</v>
      </c>
      <c r="AC264" s="152">
        <f t="shared" ref="AC264:AC278" si="578">$D264*J264</f>
        <v>0</v>
      </c>
      <c r="AD264" s="152">
        <f t="shared" ref="AD264:AD278" si="579">$D264*K264</f>
        <v>0</v>
      </c>
      <c r="AE264" s="152">
        <f t="shared" ref="AE264:AE278" si="580">$D264*L264</f>
        <v>0</v>
      </c>
      <c r="AF264" s="152">
        <f t="shared" ref="AF264:AF278" si="581">$D264*M264</f>
        <v>0</v>
      </c>
      <c r="AG264" s="152">
        <f t="shared" ref="AG264:AG278" si="582">$D264*N264</f>
        <v>0</v>
      </c>
      <c r="AH264" s="152">
        <f t="shared" ref="AH264:AH278" si="583">$D264*O264</f>
        <v>0</v>
      </c>
      <c r="AI264" s="152">
        <f t="shared" ref="AI264:AI278" si="584">$D264*P264</f>
        <v>0</v>
      </c>
      <c r="AJ264" s="152">
        <f t="shared" ref="AJ264:AJ278" si="585">$D264*Q264</f>
        <v>0</v>
      </c>
      <c r="AK264" s="152">
        <f t="shared" ref="AK264:AK278" si="586">$D264*R264</f>
        <v>0</v>
      </c>
      <c r="AL264" s="152">
        <f t="shared" ref="AL264:AL278" si="587">$D264*S264</f>
        <v>0</v>
      </c>
      <c r="AM264" s="152">
        <f t="shared" ref="AM264:AM278" si="588">$D264*T264</f>
        <v>0</v>
      </c>
    </row>
    <row r="265" spans="1:39" ht="15.6" x14ac:dyDescent="0.3">
      <c r="A265" s="370"/>
      <c r="B265" s="371"/>
      <c r="C265" s="372"/>
      <c r="D265" s="415">
        <f t="shared" ref="D265:D278" si="589">IF(C265="",B265,B265*C265)</f>
        <v>0</v>
      </c>
      <c r="E265" s="372">
        <v>0</v>
      </c>
      <c r="F265" s="372">
        <v>0</v>
      </c>
      <c r="G265" s="372">
        <v>0</v>
      </c>
      <c r="H265" s="372">
        <v>0</v>
      </c>
      <c r="I265" s="372">
        <v>0</v>
      </c>
      <c r="J265" s="372">
        <v>0</v>
      </c>
      <c r="K265" s="372">
        <v>0</v>
      </c>
      <c r="L265" s="372">
        <v>0</v>
      </c>
      <c r="M265" s="372">
        <v>0</v>
      </c>
      <c r="N265" s="372">
        <v>0</v>
      </c>
      <c r="O265" s="372">
        <v>0</v>
      </c>
      <c r="P265" s="372">
        <v>0</v>
      </c>
      <c r="Q265" s="372">
        <v>0</v>
      </c>
      <c r="R265" s="372">
        <v>0</v>
      </c>
      <c r="S265" s="372">
        <v>0</v>
      </c>
      <c r="T265" s="372">
        <v>0</v>
      </c>
      <c r="U265" s="413">
        <f t="shared" si="572"/>
        <v>0</v>
      </c>
      <c r="V265" s="374"/>
      <c r="W265" s="148"/>
      <c r="X265" s="152">
        <f t="shared" si="573"/>
        <v>0</v>
      </c>
      <c r="Y265" s="152">
        <f t="shared" si="574"/>
        <v>0</v>
      </c>
      <c r="Z265" s="152">
        <f t="shared" si="575"/>
        <v>0</v>
      </c>
      <c r="AA265" s="152">
        <f t="shared" si="576"/>
        <v>0</v>
      </c>
      <c r="AB265" s="152">
        <f t="shared" si="577"/>
        <v>0</v>
      </c>
      <c r="AC265" s="152">
        <f t="shared" si="578"/>
        <v>0</v>
      </c>
      <c r="AD265" s="152">
        <f t="shared" si="579"/>
        <v>0</v>
      </c>
      <c r="AE265" s="152">
        <f t="shared" si="580"/>
        <v>0</v>
      </c>
      <c r="AF265" s="152">
        <f t="shared" si="581"/>
        <v>0</v>
      </c>
      <c r="AG265" s="152">
        <f t="shared" si="582"/>
        <v>0</v>
      </c>
      <c r="AH265" s="152">
        <f t="shared" si="583"/>
        <v>0</v>
      </c>
      <c r="AI265" s="152">
        <f t="shared" si="584"/>
        <v>0</v>
      </c>
      <c r="AJ265" s="152">
        <f t="shared" si="585"/>
        <v>0</v>
      </c>
      <c r="AK265" s="152">
        <f t="shared" si="586"/>
        <v>0</v>
      </c>
      <c r="AL265" s="152">
        <f t="shared" si="587"/>
        <v>0</v>
      </c>
      <c r="AM265" s="152">
        <f t="shared" si="588"/>
        <v>0</v>
      </c>
    </row>
    <row r="266" spans="1:39" ht="15.6" x14ac:dyDescent="0.3">
      <c r="A266" s="370"/>
      <c r="B266" s="371"/>
      <c r="C266" s="372"/>
      <c r="D266" s="415">
        <f t="shared" si="589"/>
        <v>0</v>
      </c>
      <c r="E266" s="372">
        <v>0</v>
      </c>
      <c r="F266" s="372">
        <v>0</v>
      </c>
      <c r="G266" s="372">
        <v>0</v>
      </c>
      <c r="H266" s="372">
        <v>0</v>
      </c>
      <c r="I266" s="372">
        <v>0</v>
      </c>
      <c r="J266" s="372">
        <v>0</v>
      </c>
      <c r="K266" s="372">
        <v>0</v>
      </c>
      <c r="L266" s="372">
        <v>0</v>
      </c>
      <c r="M266" s="372">
        <v>0</v>
      </c>
      <c r="N266" s="372">
        <v>0</v>
      </c>
      <c r="O266" s="372">
        <v>0</v>
      </c>
      <c r="P266" s="372">
        <v>0</v>
      </c>
      <c r="Q266" s="372">
        <v>0</v>
      </c>
      <c r="R266" s="372">
        <v>0</v>
      </c>
      <c r="S266" s="372">
        <v>0</v>
      </c>
      <c r="T266" s="372">
        <v>0</v>
      </c>
      <c r="U266" s="413">
        <f t="shared" si="572"/>
        <v>0</v>
      </c>
      <c r="V266" s="374"/>
      <c r="W266" s="148"/>
      <c r="X266" s="152">
        <f t="shared" si="573"/>
        <v>0</v>
      </c>
      <c r="Y266" s="152">
        <f t="shared" si="574"/>
        <v>0</v>
      </c>
      <c r="Z266" s="152">
        <f t="shared" si="575"/>
        <v>0</v>
      </c>
      <c r="AA266" s="152">
        <f t="shared" si="576"/>
        <v>0</v>
      </c>
      <c r="AB266" s="152">
        <f t="shared" si="577"/>
        <v>0</v>
      </c>
      <c r="AC266" s="152">
        <f t="shared" si="578"/>
        <v>0</v>
      </c>
      <c r="AD266" s="152">
        <f t="shared" si="579"/>
        <v>0</v>
      </c>
      <c r="AE266" s="152">
        <f t="shared" si="580"/>
        <v>0</v>
      </c>
      <c r="AF266" s="152">
        <f t="shared" si="581"/>
        <v>0</v>
      </c>
      <c r="AG266" s="152">
        <f t="shared" si="582"/>
        <v>0</v>
      </c>
      <c r="AH266" s="152">
        <f t="shared" si="583"/>
        <v>0</v>
      </c>
      <c r="AI266" s="152">
        <f t="shared" si="584"/>
        <v>0</v>
      </c>
      <c r="AJ266" s="152">
        <f t="shared" si="585"/>
        <v>0</v>
      </c>
      <c r="AK266" s="152">
        <f t="shared" si="586"/>
        <v>0</v>
      </c>
      <c r="AL266" s="152">
        <f t="shared" si="587"/>
        <v>0</v>
      </c>
      <c r="AM266" s="152">
        <f t="shared" si="588"/>
        <v>0</v>
      </c>
    </row>
    <row r="267" spans="1:39" ht="15.6" x14ac:dyDescent="0.3">
      <c r="A267" s="370"/>
      <c r="B267" s="371"/>
      <c r="C267" s="372"/>
      <c r="D267" s="415">
        <f t="shared" si="589"/>
        <v>0</v>
      </c>
      <c r="E267" s="372">
        <v>0</v>
      </c>
      <c r="F267" s="372">
        <v>0</v>
      </c>
      <c r="G267" s="372">
        <v>0</v>
      </c>
      <c r="H267" s="372">
        <v>0</v>
      </c>
      <c r="I267" s="372">
        <v>0</v>
      </c>
      <c r="J267" s="372">
        <v>0</v>
      </c>
      <c r="K267" s="372">
        <v>0</v>
      </c>
      <c r="L267" s="372">
        <v>0</v>
      </c>
      <c r="M267" s="372">
        <v>0</v>
      </c>
      <c r="N267" s="372">
        <v>0</v>
      </c>
      <c r="O267" s="372">
        <v>0</v>
      </c>
      <c r="P267" s="372">
        <v>0</v>
      </c>
      <c r="Q267" s="372">
        <v>0</v>
      </c>
      <c r="R267" s="372">
        <v>0</v>
      </c>
      <c r="S267" s="372">
        <v>0</v>
      </c>
      <c r="T267" s="372">
        <v>0</v>
      </c>
      <c r="U267" s="413">
        <f t="shared" si="572"/>
        <v>0</v>
      </c>
      <c r="V267" s="374"/>
      <c r="W267" s="148"/>
      <c r="X267" s="152">
        <f t="shared" si="573"/>
        <v>0</v>
      </c>
      <c r="Y267" s="152">
        <f t="shared" si="574"/>
        <v>0</v>
      </c>
      <c r="Z267" s="152">
        <f t="shared" si="575"/>
        <v>0</v>
      </c>
      <c r="AA267" s="152">
        <f t="shared" si="576"/>
        <v>0</v>
      </c>
      <c r="AB267" s="152">
        <f t="shared" si="577"/>
        <v>0</v>
      </c>
      <c r="AC267" s="152">
        <f t="shared" si="578"/>
        <v>0</v>
      </c>
      <c r="AD267" s="152">
        <f t="shared" si="579"/>
        <v>0</v>
      </c>
      <c r="AE267" s="152">
        <f t="shared" si="580"/>
        <v>0</v>
      </c>
      <c r="AF267" s="152">
        <f t="shared" si="581"/>
        <v>0</v>
      </c>
      <c r="AG267" s="152">
        <f t="shared" si="582"/>
        <v>0</v>
      </c>
      <c r="AH267" s="152">
        <f t="shared" si="583"/>
        <v>0</v>
      </c>
      <c r="AI267" s="152">
        <f t="shared" si="584"/>
        <v>0</v>
      </c>
      <c r="AJ267" s="152">
        <f t="shared" si="585"/>
        <v>0</v>
      </c>
      <c r="AK267" s="152">
        <f t="shared" si="586"/>
        <v>0</v>
      </c>
      <c r="AL267" s="152">
        <f t="shared" si="587"/>
        <v>0</v>
      </c>
      <c r="AM267" s="152">
        <f t="shared" si="588"/>
        <v>0</v>
      </c>
    </row>
    <row r="268" spans="1:39" ht="15.6" x14ac:dyDescent="0.3">
      <c r="A268" s="370"/>
      <c r="B268" s="371"/>
      <c r="C268" s="372"/>
      <c r="D268" s="415">
        <f t="shared" si="589"/>
        <v>0</v>
      </c>
      <c r="E268" s="372">
        <v>0</v>
      </c>
      <c r="F268" s="372">
        <v>0</v>
      </c>
      <c r="G268" s="372">
        <v>0</v>
      </c>
      <c r="H268" s="372">
        <v>0</v>
      </c>
      <c r="I268" s="372">
        <v>0</v>
      </c>
      <c r="J268" s="372">
        <v>0</v>
      </c>
      <c r="K268" s="372">
        <v>0</v>
      </c>
      <c r="L268" s="372">
        <v>0</v>
      </c>
      <c r="M268" s="372">
        <v>0</v>
      </c>
      <c r="N268" s="372">
        <v>0</v>
      </c>
      <c r="O268" s="372">
        <v>0</v>
      </c>
      <c r="P268" s="372">
        <v>0</v>
      </c>
      <c r="Q268" s="372">
        <v>0</v>
      </c>
      <c r="R268" s="372">
        <v>0</v>
      </c>
      <c r="S268" s="372">
        <v>0</v>
      </c>
      <c r="T268" s="372">
        <v>0</v>
      </c>
      <c r="U268" s="413">
        <f t="shared" si="572"/>
        <v>0</v>
      </c>
      <c r="V268" s="374"/>
      <c r="W268" s="148"/>
      <c r="X268" s="152">
        <f t="shared" si="573"/>
        <v>0</v>
      </c>
      <c r="Y268" s="152">
        <f t="shared" si="574"/>
        <v>0</v>
      </c>
      <c r="Z268" s="152">
        <f t="shared" si="575"/>
        <v>0</v>
      </c>
      <c r="AA268" s="152">
        <f t="shared" si="576"/>
        <v>0</v>
      </c>
      <c r="AB268" s="152">
        <f t="shared" si="577"/>
        <v>0</v>
      </c>
      <c r="AC268" s="152">
        <f t="shared" si="578"/>
        <v>0</v>
      </c>
      <c r="AD268" s="152">
        <f t="shared" si="579"/>
        <v>0</v>
      </c>
      <c r="AE268" s="152">
        <f t="shared" si="580"/>
        <v>0</v>
      </c>
      <c r="AF268" s="152">
        <f t="shared" si="581"/>
        <v>0</v>
      </c>
      <c r="AG268" s="152">
        <f t="shared" si="582"/>
        <v>0</v>
      </c>
      <c r="AH268" s="152">
        <f t="shared" si="583"/>
        <v>0</v>
      </c>
      <c r="AI268" s="152">
        <f t="shared" si="584"/>
        <v>0</v>
      </c>
      <c r="AJ268" s="152">
        <f t="shared" si="585"/>
        <v>0</v>
      </c>
      <c r="AK268" s="152">
        <f t="shared" si="586"/>
        <v>0</v>
      </c>
      <c r="AL268" s="152">
        <f t="shared" si="587"/>
        <v>0</v>
      </c>
      <c r="AM268" s="152">
        <f t="shared" si="588"/>
        <v>0</v>
      </c>
    </row>
    <row r="269" spans="1:39" ht="15.6" x14ac:dyDescent="0.3">
      <c r="A269" s="370"/>
      <c r="B269" s="371"/>
      <c r="C269" s="372"/>
      <c r="D269" s="415">
        <f t="shared" si="589"/>
        <v>0</v>
      </c>
      <c r="E269" s="372">
        <v>0</v>
      </c>
      <c r="F269" s="372">
        <v>0</v>
      </c>
      <c r="G269" s="372">
        <v>0</v>
      </c>
      <c r="H269" s="372">
        <v>0</v>
      </c>
      <c r="I269" s="372">
        <v>0</v>
      </c>
      <c r="J269" s="372">
        <v>0</v>
      </c>
      <c r="K269" s="372">
        <v>0</v>
      </c>
      <c r="L269" s="372">
        <v>0</v>
      </c>
      <c r="M269" s="372">
        <v>0</v>
      </c>
      <c r="N269" s="372">
        <v>0</v>
      </c>
      <c r="O269" s="372">
        <v>0</v>
      </c>
      <c r="P269" s="372">
        <v>0</v>
      </c>
      <c r="Q269" s="372">
        <v>0</v>
      </c>
      <c r="R269" s="372">
        <v>0</v>
      </c>
      <c r="S269" s="372">
        <v>0</v>
      </c>
      <c r="T269" s="372">
        <v>0</v>
      </c>
      <c r="U269" s="413">
        <f t="shared" si="572"/>
        <v>0</v>
      </c>
      <c r="V269" s="374"/>
      <c r="W269" s="148"/>
      <c r="X269" s="152">
        <f t="shared" si="573"/>
        <v>0</v>
      </c>
      <c r="Y269" s="152">
        <f t="shared" si="574"/>
        <v>0</v>
      </c>
      <c r="Z269" s="152">
        <f t="shared" si="575"/>
        <v>0</v>
      </c>
      <c r="AA269" s="152">
        <f t="shared" si="576"/>
        <v>0</v>
      </c>
      <c r="AB269" s="152">
        <f t="shared" si="577"/>
        <v>0</v>
      </c>
      <c r="AC269" s="152">
        <f t="shared" si="578"/>
        <v>0</v>
      </c>
      <c r="AD269" s="152">
        <f t="shared" si="579"/>
        <v>0</v>
      </c>
      <c r="AE269" s="152">
        <f t="shared" si="580"/>
        <v>0</v>
      </c>
      <c r="AF269" s="152">
        <f t="shared" si="581"/>
        <v>0</v>
      </c>
      <c r="AG269" s="152">
        <f t="shared" si="582"/>
        <v>0</v>
      </c>
      <c r="AH269" s="152">
        <f t="shared" si="583"/>
        <v>0</v>
      </c>
      <c r="AI269" s="152">
        <f t="shared" si="584"/>
        <v>0</v>
      </c>
      <c r="AJ269" s="152">
        <f t="shared" si="585"/>
        <v>0</v>
      </c>
      <c r="AK269" s="152">
        <f t="shared" si="586"/>
        <v>0</v>
      </c>
      <c r="AL269" s="152">
        <f t="shared" si="587"/>
        <v>0</v>
      </c>
      <c r="AM269" s="152">
        <f t="shared" si="588"/>
        <v>0</v>
      </c>
    </row>
    <row r="270" spans="1:39" ht="15.6" x14ac:dyDescent="0.3">
      <c r="A270" s="370"/>
      <c r="B270" s="371"/>
      <c r="C270" s="372"/>
      <c r="D270" s="415">
        <f t="shared" si="589"/>
        <v>0</v>
      </c>
      <c r="E270" s="372">
        <v>0</v>
      </c>
      <c r="F270" s="372">
        <v>0</v>
      </c>
      <c r="G270" s="372">
        <v>0</v>
      </c>
      <c r="H270" s="372">
        <v>0</v>
      </c>
      <c r="I270" s="372">
        <v>0</v>
      </c>
      <c r="J270" s="372">
        <v>0</v>
      </c>
      <c r="K270" s="372">
        <v>0</v>
      </c>
      <c r="L270" s="372">
        <v>0</v>
      </c>
      <c r="M270" s="372">
        <v>0</v>
      </c>
      <c r="N270" s="372">
        <v>0</v>
      </c>
      <c r="O270" s="372">
        <v>0</v>
      </c>
      <c r="P270" s="372">
        <v>0</v>
      </c>
      <c r="Q270" s="372">
        <v>0</v>
      </c>
      <c r="R270" s="372">
        <v>0</v>
      </c>
      <c r="S270" s="372">
        <v>0</v>
      </c>
      <c r="T270" s="372">
        <v>0</v>
      </c>
      <c r="U270" s="413">
        <f t="shared" si="572"/>
        <v>0</v>
      </c>
      <c r="V270" s="374"/>
      <c r="W270" s="148"/>
      <c r="X270" s="152">
        <f t="shared" si="573"/>
        <v>0</v>
      </c>
      <c r="Y270" s="152">
        <f t="shared" si="574"/>
        <v>0</v>
      </c>
      <c r="Z270" s="152">
        <f t="shared" si="575"/>
        <v>0</v>
      </c>
      <c r="AA270" s="152">
        <f t="shared" si="576"/>
        <v>0</v>
      </c>
      <c r="AB270" s="152">
        <f t="shared" si="577"/>
        <v>0</v>
      </c>
      <c r="AC270" s="152">
        <f t="shared" si="578"/>
        <v>0</v>
      </c>
      <c r="AD270" s="152">
        <f t="shared" si="579"/>
        <v>0</v>
      </c>
      <c r="AE270" s="152">
        <f t="shared" si="580"/>
        <v>0</v>
      </c>
      <c r="AF270" s="152">
        <f t="shared" si="581"/>
        <v>0</v>
      </c>
      <c r="AG270" s="152">
        <f t="shared" si="582"/>
        <v>0</v>
      </c>
      <c r="AH270" s="152">
        <f t="shared" si="583"/>
        <v>0</v>
      </c>
      <c r="AI270" s="152">
        <f t="shared" si="584"/>
        <v>0</v>
      </c>
      <c r="AJ270" s="152">
        <f t="shared" si="585"/>
        <v>0</v>
      </c>
      <c r="AK270" s="152">
        <f t="shared" si="586"/>
        <v>0</v>
      </c>
      <c r="AL270" s="152">
        <f t="shared" si="587"/>
        <v>0</v>
      </c>
      <c r="AM270" s="152">
        <f t="shared" si="588"/>
        <v>0</v>
      </c>
    </row>
    <row r="271" spans="1:39" ht="15.6" x14ac:dyDescent="0.3">
      <c r="A271" s="370"/>
      <c r="B271" s="371"/>
      <c r="C271" s="372"/>
      <c r="D271" s="415">
        <f t="shared" si="589"/>
        <v>0</v>
      </c>
      <c r="E271" s="372">
        <v>0</v>
      </c>
      <c r="F271" s="372">
        <v>0</v>
      </c>
      <c r="G271" s="372">
        <v>0</v>
      </c>
      <c r="H271" s="372">
        <v>0</v>
      </c>
      <c r="I271" s="372">
        <v>0</v>
      </c>
      <c r="J271" s="372">
        <v>0</v>
      </c>
      <c r="K271" s="372">
        <v>0</v>
      </c>
      <c r="L271" s="372">
        <v>0</v>
      </c>
      <c r="M271" s="372">
        <v>0</v>
      </c>
      <c r="N271" s="372">
        <v>0</v>
      </c>
      <c r="O271" s="372">
        <v>0</v>
      </c>
      <c r="P271" s="372">
        <v>0</v>
      </c>
      <c r="Q271" s="372">
        <v>0</v>
      </c>
      <c r="R271" s="372">
        <v>0</v>
      </c>
      <c r="S271" s="372">
        <v>0</v>
      </c>
      <c r="T271" s="372">
        <v>0</v>
      </c>
      <c r="U271" s="413">
        <f t="shared" si="572"/>
        <v>0</v>
      </c>
      <c r="V271" s="374"/>
      <c r="W271" s="148"/>
      <c r="X271" s="152">
        <f t="shared" si="573"/>
        <v>0</v>
      </c>
      <c r="Y271" s="152">
        <f t="shared" si="574"/>
        <v>0</v>
      </c>
      <c r="Z271" s="152">
        <f t="shared" si="575"/>
        <v>0</v>
      </c>
      <c r="AA271" s="152">
        <f t="shared" si="576"/>
        <v>0</v>
      </c>
      <c r="AB271" s="152">
        <f t="shared" si="577"/>
        <v>0</v>
      </c>
      <c r="AC271" s="152">
        <f t="shared" si="578"/>
        <v>0</v>
      </c>
      <c r="AD271" s="152">
        <f t="shared" si="579"/>
        <v>0</v>
      </c>
      <c r="AE271" s="152">
        <f t="shared" si="580"/>
        <v>0</v>
      </c>
      <c r="AF271" s="152">
        <f t="shared" si="581"/>
        <v>0</v>
      </c>
      <c r="AG271" s="152">
        <f t="shared" si="582"/>
        <v>0</v>
      </c>
      <c r="AH271" s="152">
        <f t="shared" si="583"/>
        <v>0</v>
      </c>
      <c r="AI271" s="152">
        <f t="shared" si="584"/>
        <v>0</v>
      </c>
      <c r="AJ271" s="152">
        <f t="shared" si="585"/>
        <v>0</v>
      </c>
      <c r="AK271" s="152">
        <f t="shared" si="586"/>
        <v>0</v>
      </c>
      <c r="AL271" s="152">
        <f t="shared" si="587"/>
        <v>0</v>
      </c>
      <c r="AM271" s="152">
        <f t="shared" si="588"/>
        <v>0</v>
      </c>
    </row>
    <row r="272" spans="1:39" ht="15.6" x14ac:dyDescent="0.3">
      <c r="A272" s="370"/>
      <c r="B272" s="371"/>
      <c r="C272" s="372"/>
      <c r="D272" s="415">
        <f t="shared" si="589"/>
        <v>0</v>
      </c>
      <c r="E272" s="372">
        <v>0</v>
      </c>
      <c r="F272" s="372">
        <v>0</v>
      </c>
      <c r="G272" s="372">
        <v>0</v>
      </c>
      <c r="H272" s="372">
        <v>0</v>
      </c>
      <c r="I272" s="372">
        <v>0</v>
      </c>
      <c r="J272" s="372">
        <v>0</v>
      </c>
      <c r="K272" s="372">
        <v>0</v>
      </c>
      <c r="L272" s="372">
        <v>0</v>
      </c>
      <c r="M272" s="372">
        <v>0</v>
      </c>
      <c r="N272" s="372">
        <v>0</v>
      </c>
      <c r="O272" s="372">
        <v>0</v>
      </c>
      <c r="P272" s="372">
        <v>0</v>
      </c>
      <c r="Q272" s="372">
        <v>0</v>
      </c>
      <c r="R272" s="372">
        <v>0</v>
      </c>
      <c r="S272" s="372">
        <v>0</v>
      </c>
      <c r="T272" s="372">
        <v>0</v>
      </c>
      <c r="U272" s="413">
        <f t="shared" si="572"/>
        <v>0</v>
      </c>
      <c r="V272" s="374"/>
      <c r="W272" s="148"/>
      <c r="X272" s="152">
        <f t="shared" si="573"/>
        <v>0</v>
      </c>
      <c r="Y272" s="152">
        <f t="shared" si="574"/>
        <v>0</v>
      </c>
      <c r="Z272" s="152">
        <f t="shared" si="575"/>
        <v>0</v>
      </c>
      <c r="AA272" s="152">
        <f t="shared" si="576"/>
        <v>0</v>
      </c>
      <c r="AB272" s="152">
        <f t="shared" si="577"/>
        <v>0</v>
      </c>
      <c r="AC272" s="152">
        <f t="shared" si="578"/>
        <v>0</v>
      </c>
      <c r="AD272" s="152">
        <f t="shared" si="579"/>
        <v>0</v>
      </c>
      <c r="AE272" s="152">
        <f t="shared" si="580"/>
        <v>0</v>
      </c>
      <c r="AF272" s="152">
        <f t="shared" si="581"/>
        <v>0</v>
      </c>
      <c r="AG272" s="152">
        <f t="shared" si="582"/>
        <v>0</v>
      </c>
      <c r="AH272" s="152">
        <f t="shared" si="583"/>
        <v>0</v>
      </c>
      <c r="AI272" s="152">
        <f t="shared" si="584"/>
        <v>0</v>
      </c>
      <c r="AJ272" s="152">
        <f t="shared" si="585"/>
        <v>0</v>
      </c>
      <c r="AK272" s="152">
        <f t="shared" si="586"/>
        <v>0</v>
      </c>
      <c r="AL272" s="152">
        <f t="shared" si="587"/>
        <v>0</v>
      </c>
      <c r="AM272" s="152">
        <f t="shared" si="588"/>
        <v>0</v>
      </c>
    </row>
    <row r="273" spans="1:39" ht="15.6" x14ac:dyDescent="0.3">
      <c r="A273" s="370"/>
      <c r="B273" s="371"/>
      <c r="C273" s="372"/>
      <c r="D273" s="415">
        <f t="shared" si="589"/>
        <v>0</v>
      </c>
      <c r="E273" s="372">
        <v>0</v>
      </c>
      <c r="F273" s="372">
        <v>0</v>
      </c>
      <c r="G273" s="372">
        <v>0</v>
      </c>
      <c r="H273" s="372">
        <v>0</v>
      </c>
      <c r="I273" s="372">
        <v>0</v>
      </c>
      <c r="J273" s="372">
        <v>0</v>
      </c>
      <c r="K273" s="372">
        <v>0</v>
      </c>
      <c r="L273" s="372">
        <v>0</v>
      </c>
      <c r="M273" s="372">
        <v>0</v>
      </c>
      <c r="N273" s="372">
        <v>0</v>
      </c>
      <c r="O273" s="372">
        <v>0</v>
      </c>
      <c r="P273" s="372">
        <v>0</v>
      </c>
      <c r="Q273" s="372">
        <v>0</v>
      </c>
      <c r="R273" s="372">
        <v>0</v>
      </c>
      <c r="S273" s="372">
        <v>0</v>
      </c>
      <c r="T273" s="372">
        <v>0</v>
      </c>
      <c r="U273" s="413">
        <f t="shared" si="572"/>
        <v>0</v>
      </c>
      <c r="V273" s="374"/>
      <c r="W273" s="148"/>
      <c r="X273" s="152">
        <f t="shared" si="573"/>
        <v>0</v>
      </c>
      <c r="Y273" s="152">
        <f t="shared" si="574"/>
        <v>0</v>
      </c>
      <c r="Z273" s="152">
        <f t="shared" si="575"/>
        <v>0</v>
      </c>
      <c r="AA273" s="152">
        <f t="shared" si="576"/>
        <v>0</v>
      </c>
      <c r="AB273" s="152">
        <f t="shared" si="577"/>
        <v>0</v>
      </c>
      <c r="AC273" s="152">
        <f t="shared" si="578"/>
        <v>0</v>
      </c>
      <c r="AD273" s="152">
        <f t="shared" si="579"/>
        <v>0</v>
      </c>
      <c r="AE273" s="152">
        <f t="shared" si="580"/>
        <v>0</v>
      </c>
      <c r="AF273" s="152">
        <f t="shared" si="581"/>
        <v>0</v>
      </c>
      <c r="AG273" s="152">
        <f t="shared" si="582"/>
        <v>0</v>
      </c>
      <c r="AH273" s="152">
        <f t="shared" si="583"/>
        <v>0</v>
      </c>
      <c r="AI273" s="152">
        <f t="shared" si="584"/>
        <v>0</v>
      </c>
      <c r="AJ273" s="152">
        <f t="shared" si="585"/>
        <v>0</v>
      </c>
      <c r="AK273" s="152">
        <f t="shared" si="586"/>
        <v>0</v>
      </c>
      <c r="AL273" s="152">
        <f t="shared" si="587"/>
        <v>0</v>
      </c>
      <c r="AM273" s="152">
        <f t="shared" si="588"/>
        <v>0</v>
      </c>
    </row>
    <row r="274" spans="1:39" ht="15.6" x14ac:dyDescent="0.3">
      <c r="A274" s="370"/>
      <c r="B274" s="371"/>
      <c r="C274" s="372"/>
      <c r="D274" s="415">
        <f t="shared" si="589"/>
        <v>0</v>
      </c>
      <c r="E274" s="372">
        <v>0</v>
      </c>
      <c r="F274" s="372">
        <v>0</v>
      </c>
      <c r="G274" s="372">
        <v>0</v>
      </c>
      <c r="H274" s="372">
        <v>0</v>
      </c>
      <c r="I274" s="372">
        <v>0</v>
      </c>
      <c r="J274" s="372">
        <v>0</v>
      </c>
      <c r="K274" s="372">
        <v>0</v>
      </c>
      <c r="L274" s="372">
        <v>0</v>
      </c>
      <c r="M274" s="372">
        <v>0</v>
      </c>
      <c r="N274" s="372">
        <v>0</v>
      </c>
      <c r="O274" s="372">
        <v>0</v>
      </c>
      <c r="P274" s="372">
        <v>0</v>
      </c>
      <c r="Q274" s="372">
        <v>0</v>
      </c>
      <c r="R274" s="372">
        <v>0</v>
      </c>
      <c r="S274" s="372">
        <v>0</v>
      </c>
      <c r="T274" s="372">
        <v>0</v>
      </c>
      <c r="U274" s="413">
        <f t="shared" si="572"/>
        <v>0</v>
      </c>
      <c r="V274" s="374"/>
      <c r="W274" s="148"/>
      <c r="X274" s="152">
        <f t="shared" si="573"/>
        <v>0</v>
      </c>
      <c r="Y274" s="152">
        <f t="shared" si="574"/>
        <v>0</v>
      </c>
      <c r="Z274" s="152">
        <f t="shared" si="575"/>
        <v>0</v>
      </c>
      <c r="AA274" s="152">
        <f t="shared" si="576"/>
        <v>0</v>
      </c>
      <c r="AB274" s="152">
        <f t="shared" si="577"/>
        <v>0</v>
      </c>
      <c r="AC274" s="152">
        <f t="shared" si="578"/>
        <v>0</v>
      </c>
      <c r="AD274" s="152">
        <f t="shared" si="579"/>
        <v>0</v>
      </c>
      <c r="AE274" s="152">
        <f t="shared" si="580"/>
        <v>0</v>
      </c>
      <c r="AF274" s="152">
        <f t="shared" si="581"/>
        <v>0</v>
      </c>
      <c r="AG274" s="152">
        <f t="shared" si="582"/>
        <v>0</v>
      </c>
      <c r="AH274" s="152">
        <f t="shared" si="583"/>
        <v>0</v>
      </c>
      <c r="AI274" s="152">
        <f t="shared" si="584"/>
        <v>0</v>
      </c>
      <c r="AJ274" s="152">
        <f t="shared" si="585"/>
        <v>0</v>
      </c>
      <c r="AK274" s="152">
        <f t="shared" si="586"/>
        <v>0</v>
      </c>
      <c r="AL274" s="152">
        <f t="shared" si="587"/>
        <v>0</v>
      </c>
      <c r="AM274" s="152">
        <f t="shared" si="588"/>
        <v>0</v>
      </c>
    </row>
    <row r="275" spans="1:39" ht="15.6" x14ac:dyDescent="0.3">
      <c r="A275" s="370"/>
      <c r="B275" s="371"/>
      <c r="C275" s="372"/>
      <c r="D275" s="415">
        <f t="shared" si="589"/>
        <v>0</v>
      </c>
      <c r="E275" s="372">
        <v>0</v>
      </c>
      <c r="F275" s="372">
        <v>0</v>
      </c>
      <c r="G275" s="372">
        <v>0</v>
      </c>
      <c r="H275" s="372">
        <v>0</v>
      </c>
      <c r="I275" s="372">
        <v>0</v>
      </c>
      <c r="J275" s="372">
        <v>0</v>
      </c>
      <c r="K275" s="372">
        <v>0</v>
      </c>
      <c r="L275" s="372">
        <v>0</v>
      </c>
      <c r="M275" s="372">
        <v>0</v>
      </c>
      <c r="N275" s="372">
        <v>0</v>
      </c>
      <c r="O275" s="372">
        <v>0</v>
      </c>
      <c r="P275" s="372">
        <v>0</v>
      </c>
      <c r="Q275" s="372">
        <v>0</v>
      </c>
      <c r="R275" s="372">
        <v>0</v>
      </c>
      <c r="S275" s="372">
        <v>0</v>
      </c>
      <c r="T275" s="372">
        <v>0</v>
      </c>
      <c r="U275" s="413">
        <f t="shared" si="572"/>
        <v>0</v>
      </c>
      <c r="V275" s="374"/>
      <c r="W275" s="148"/>
      <c r="X275" s="152">
        <f t="shared" si="573"/>
        <v>0</v>
      </c>
      <c r="Y275" s="152">
        <f t="shared" si="574"/>
        <v>0</v>
      </c>
      <c r="Z275" s="152">
        <f t="shared" si="575"/>
        <v>0</v>
      </c>
      <c r="AA275" s="152">
        <f t="shared" si="576"/>
        <v>0</v>
      </c>
      <c r="AB275" s="152">
        <f t="shared" si="577"/>
        <v>0</v>
      </c>
      <c r="AC275" s="152">
        <f t="shared" si="578"/>
        <v>0</v>
      </c>
      <c r="AD275" s="152">
        <f t="shared" si="579"/>
        <v>0</v>
      </c>
      <c r="AE275" s="152">
        <f t="shared" si="580"/>
        <v>0</v>
      </c>
      <c r="AF275" s="152">
        <f t="shared" si="581"/>
        <v>0</v>
      </c>
      <c r="AG275" s="152">
        <f t="shared" si="582"/>
        <v>0</v>
      </c>
      <c r="AH275" s="152">
        <f t="shared" si="583"/>
        <v>0</v>
      </c>
      <c r="AI275" s="152">
        <f t="shared" si="584"/>
        <v>0</v>
      </c>
      <c r="AJ275" s="152">
        <f t="shared" si="585"/>
        <v>0</v>
      </c>
      <c r="AK275" s="152">
        <f t="shared" si="586"/>
        <v>0</v>
      </c>
      <c r="AL275" s="152">
        <f t="shared" si="587"/>
        <v>0</v>
      </c>
      <c r="AM275" s="152">
        <f t="shared" si="588"/>
        <v>0</v>
      </c>
    </row>
    <row r="276" spans="1:39" ht="15.6" x14ac:dyDescent="0.3">
      <c r="A276" s="370"/>
      <c r="B276" s="371"/>
      <c r="C276" s="372"/>
      <c r="D276" s="415">
        <f t="shared" si="589"/>
        <v>0</v>
      </c>
      <c r="E276" s="372">
        <v>0</v>
      </c>
      <c r="F276" s="372">
        <v>0</v>
      </c>
      <c r="G276" s="372">
        <v>0</v>
      </c>
      <c r="H276" s="372">
        <v>0</v>
      </c>
      <c r="I276" s="372">
        <v>0</v>
      </c>
      <c r="J276" s="372">
        <v>0</v>
      </c>
      <c r="K276" s="372">
        <v>0</v>
      </c>
      <c r="L276" s="372">
        <v>0</v>
      </c>
      <c r="M276" s="372">
        <v>0</v>
      </c>
      <c r="N276" s="372">
        <v>0</v>
      </c>
      <c r="O276" s="372">
        <v>0</v>
      </c>
      <c r="P276" s="372">
        <v>0</v>
      </c>
      <c r="Q276" s="372">
        <v>0</v>
      </c>
      <c r="R276" s="372">
        <v>0</v>
      </c>
      <c r="S276" s="372">
        <v>0</v>
      </c>
      <c r="T276" s="372">
        <v>0</v>
      </c>
      <c r="U276" s="413">
        <f t="shared" si="572"/>
        <v>0</v>
      </c>
      <c r="V276" s="374"/>
      <c r="W276" s="148"/>
      <c r="X276" s="152">
        <f t="shared" si="573"/>
        <v>0</v>
      </c>
      <c r="Y276" s="152">
        <f t="shared" si="574"/>
        <v>0</v>
      </c>
      <c r="Z276" s="152">
        <f t="shared" si="575"/>
        <v>0</v>
      </c>
      <c r="AA276" s="152">
        <f t="shared" si="576"/>
        <v>0</v>
      </c>
      <c r="AB276" s="152">
        <f t="shared" si="577"/>
        <v>0</v>
      </c>
      <c r="AC276" s="152">
        <f t="shared" si="578"/>
        <v>0</v>
      </c>
      <c r="AD276" s="152">
        <f t="shared" si="579"/>
        <v>0</v>
      </c>
      <c r="AE276" s="152">
        <f t="shared" si="580"/>
        <v>0</v>
      </c>
      <c r="AF276" s="152">
        <f t="shared" si="581"/>
        <v>0</v>
      </c>
      <c r="AG276" s="152">
        <f t="shared" si="582"/>
        <v>0</v>
      </c>
      <c r="AH276" s="152">
        <f t="shared" si="583"/>
        <v>0</v>
      </c>
      <c r="AI276" s="152">
        <f t="shared" si="584"/>
        <v>0</v>
      </c>
      <c r="AJ276" s="152">
        <f t="shared" si="585"/>
        <v>0</v>
      </c>
      <c r="AK276" s="152">
        <f t="shared" si="586"/>
        <v>0</v>
      </c>
      <c r="AL276" s="152">
        <f t="shared" si="587"/>
        <v>0</v>
      </c>
      <c r="AM276" s="152">
        <f t="shared" si="588"/>
        <v>0</v>
      </c>
    </row>
    <row r="277" spans="1:39" ht="15.6" x14ac:dyDescent="0.3">
      <c r="A277" s="370"/>
      <c r="B277" s="371"/>
      <c r="C277" s="372"/>
      <c r="D277" s="415">
        <f t="shared" si="589"/>
        <v>0</v>
      </c>
      <c r="E277" s="372">
        <v>0</v>
      </c>
      <c r="F277" s="372">
        <v>0</v>
      </c>
      <c r="G277" s="372">
        <v>0</v>
      </c>
      <c r="H277" s="372">
        <v>0</v>
      </c>
      <c r="I277" s="372">
        <v>0</v>
      </c>
      <c r="J277" s="372">
        <v>0</v>
      </c>
      <c r="K277" s="372">
        <v>0</v>
      </c>
      <c r="L277" s="372">
        <v>0</v>
      </c>
      <c r="M277" s="372">
        <v>0</v>
      </c>
      <c r="N277" s="372">
        <v>0</v>
      </c>
      <c r="O277" s="372">
        <v>0</v>
      </c>
      <c r="P277" s="372">
        <v>0</v>
      </c>
      <c r="Q277" s="372">
        <v>0</v>
      </c>
      <c r="R277" s="372">
        <v>0</v>
      </c>
      <c r="S277" s="372">
        <v>0</v>
      </c>
      <c r="T277" s="372">
        <v>0</v>
      </c>
      <c r="U277" s="413">
        <f t="shared" si="572"/>
        <v>0</v>
      </c>
      <c r="V277" s="374"/>
      <c r="W277" s="148"/>
      <c r="X277" s="152">
        <f t="shared" si="573"/>
        <v>0</v>
      </c>
      <c r="Y277" s="152">
        <f t="shared" si="574"/>
        <v>0</v>
      </c>
      <c r="Z277" s="152">
        <f t="shared" si="575"/>
        <v>0</v>
      </c>
      <c r="AA277" s="152">
        <f t="shared" si="576"/>
        <v>0</v>
      </c>
      <c r="AB277" s="152">
        <f t="shared" si="577"/>
        <v>0</v>
      </c>
      <c r="AC277" s="152">
        <f t="shared" si="578"/>
        <v>0</v>
      </c>
      <c r="AD277" s="152">
        <f t="shared" si="579"/>
        <v>0</v>
      </c>
      <c r="AE277" s="152">
        <f t="shared" si="580"/>
        <v>0</v>
      </c>
      <c r="AF277" s="152">
        <f t="shared" si="581"/>
        <v>0</v>
      </c>
      <c r="AG277" s="152">
        <f t="shared" si="582"/>
        <v>0</v>
      </c>
      <c r="AH277" s="152">
        <f t="shared" si="583"/>
        <v>0</v>
      </c>
      <c r="AI277" s="152">
        <f t="shared" si="584"/>
        <v>0</v>
      </c>
      <c r="AJ277" s="152">
        <f t="shared" si="585"/>
        <v>0</v>
      </c>
      <c r="AK277" s="152">
        <f t="shared" si="586"/>
        <v>0</v>
      </c>
      <c r="AL277" s="152">
        <f t="shared" si="587"/>
        <v>0</v>
      </c>
      <c r="AM277" s="152">
        <f t="shared" si="588"/>
        <v>0</v>
      </c>
    </row>
    <row r="278" spans="1:39" ht="15.6" x14ac:dyDescent="0.3">
      <c r="A278" s="370"/>
      <c r="B278" s="371"/>
      <c r="C278" s="372"/>
      <c r="D278" s="415">
        <f t="shared" si="589"/>
        <v>0</v>
      </c>
      <c r="E278" s="372">
        <v>0</v>
      </c>
      <c r="F278" s="372">
        <v>0</v>
      </c>
      <c r="G278" s="372">
        <v>0</v>
      </c>
      <c r="H278" s="372">
        <v>0</v>
      </c>
      <c r="I278" s="372">
        <v>0</v>
      </c>
      <c r="J278" s="372">
        <v>0</v>
      </c>
      <c r="K278" s="372">
        <v>0</v>
      </c>
      <c r="L278" s="372">
        <v>0</v>
      </c>
      <c r="M278" s="372">
        <v>0</v>
      </c>
      <c r="N278" s="372">
        <v>0</v>
      </c>
      <c r="O278" s="372">
        <v>0</v>
      </c>
      <c r="P278" s="372">
        <v>0</v>
      </c>
      <c r="Q278" s="372">
        <v>0</v>
      </c>
      <c r="R278" s="372">
        <v>0</v>
      </c>
      <c r="S278" s="372">
        <v>0</v>
      </c>
      <c r="T278" s="372">
        <v>0</v>
      </c>
      <c r="U278" s="413">
        <f t="shared" si="572"/>
        <v>0</v>
      </c>
      <c r="V278" s="374"/>
      <c r="W278" s="148"/>
      <c r="X278" s="152">
        <f t="shared" si="573"/>
        <v>0</v>
      </c>
      <c r="Y278" s="152">
        <f t="shared" si="574"/>
        <v>0</v>
      </c>
      <c r="Z278" s="152">
        <f t="shared" si="575"/>
        <v>0</v>
      </c>
      <c r="AA278" s="152">
        <f t="shared" si="576"/>
        <v>0</v>
      </c>
      <c r="AB278" s="152">
        <f t="shared" si="577"/>
        <v>0</v>
      </c>
      <c r="AC278" s="152">
        <f t="shared" si="578"/>
        <v>0</v>
      </c>
      <c r="AD278" s="152">
        <f t="shared" si="579"/>
        <v>0</v>
      </c>
      <c r="AE278" s="152">
        <f t="shared" si="580"/>
        <v>0</v>
      </c>
      <c r="AF278" s="152">
        <f t="shared" si="581"/>
        <v>0</v>
      </c>
      <c r="AG278" s="152">
        <f t="shared" si="582"/>
        <v>0</v>
      </c>
      <c r="AH278" s="152">
        <f t="shared" si="583"/>
        <v>0</v>
      </c>
      <c r="AI278" s="152">
        <f t="shared" si="584"/>
        <v>0</v>
      </c>
      <c r="AJ278" s="152">
        <f t="shared" si="585"/>
        <v>0</v>
      </c>
      <c r="AK278" s="152">
        <f t="shared" si="586"/>
        <v>0</v>
      </c>
      <c r="AL278" s="152">
        <f t="shared" si="587"/>
        <v>0</v>
      </c>
      <c r="AM278" s="152">
        <f t="shared" si="588"/>
        <v>0</v>
      </c>
    </row>
    <row r="279" spans="1:39" ht="3" customHeight="1" x14ac:dyDescent="0.3">
      <c r="A279" s="382"/>
      <c r="B279" s="383"/>
      <c r="C279" s="384"/>
      <c r="D279" s="416"/>
      <c r="E279" s="383"/>
      <c r="F279" s="383"/>
      <c r="G279" s="383"/>
      <c r="H279" s="383"/>
      <c r="I279" s="383"/>
      <c r="J279" s="383"/>
      <c r="K279" s="383"/>
      <c r="L279" s="383"/>
      <c r="M279" s="383"/>
      <c r="N279" s="383"/>
      <c r="O279" s="383"/>
      <c r="P279" s="383"/>
      <c r="Q279" s="383"/>
      <c r="R279" s="383"/>
      <c r="S279" s="383"/>
      <c r="T279" s="383"/>
      <c r="U279" s="383"/>
      <c r="V279" s="385"/>
      <c r="W279" s="148"/>
      <c r="X279" s="144"/>
      <c r="Y279" s="144"/>
      <c r="Z279" s="144"/>
      <c r="AA279" s="144"/>
      <c r="AB279" s="144"/>
      <c r="AC279" s="144"/>
      <c r="AD279" s="144"/>
      <c r="AE279" s="144"/>
      <c r="AF279" s="144"/>
      <c r="AG279" s="144"/>
      <c r="AH279" s="144"/>
      <c r="AI279" s="144"/>
      <c r="AJ279" s="144"/>
      <c r="AK279" s="144"/>
      <c r="AL279" s="144"/>
      <c r="AM279" s="144"/>
    </row>
    <row r="280" spans="1:39" ht="15.6" x14ac:dyDescent="0.3">
      <c r="A280" s="386" t="s">
        <v>129</v>
      </c>
      <c r="B280" s="405"/>
      <c r="C280" s="397"/>
      <c r="D280" s="415">
        <f>SUM(D264:D278)</f>
        <v>1</v>
      </c>
      <c r="E280" s="389">
        <f t="shared" ref="E280" si="590">SUM(X264:X278)</f>
        <v>0</v>
      </c>
      <c r="F280" s="389">
        <f t="shared" ref="F280" si="591">SUM(Y264:Y278)</f>
        <v>0</v>
      </c>
      <c r="G280" s="389">
        <f t="shared" ref="G280" si="592">SUM(Z264:Z278)</f>
        <v>0</v>
      </c>
      <c r="H280" s="389">
        <f t="shared" ref="H280" si="593">SUM(AA264:AA278)</f>
        <v>0</v>
      </c>
      <c r="I280" s="389">
        <f t="shared" ref="I280" si="594">SUM(AB264:AB278)</f>
        <v>0</v>
      </c>
      <c r="J280" s="389">
        <f t="shared" ref="J280" si="595">SUM(AC264:AC278)</f>
        <v>0</v>
      </c>
      <c r="K280" s="389">
        <f t="shared" ref="K280" si="596">SUM(AD264:AD278)</f>
        <v>0</v>
      </c>
      <c r="L280" s="389">
        <f t="shared" ref="L280" si="597">SUM(AE264:AE278)</f>
        <v>0</v>
      </c>
      <c r="M280" s="389">
        <f t="shared" ref="M280" si="598">SUM(AF264:AF278)</f>
        <v>0</v>
      </c>
      <c r="N280" s="389">
        <f t="shared" ref="N280" si="599">SUM(AG264:AG278)</f>
        <v>0</v>
      </c>
      <c r="O280" s="389">
        <f t="shared" ref="O280" si="600">SUM(AH264:AH278)</f>
        <v>0</v>
      </c>
      <c r="P280" s="389">
        <f t="shared" ref="P280" si="601">SUM(AI264:AI278)</f>
        <v>0</v>
      </c>
      <c r="Q280" s="389">
        <f t="shared" ref="Q280" si="602">SUM(AJ264:AJ278)</f>
        <v>0</v>
      </c>
      <c r="R280" s="389">
        <f t="shared" ref="R280" si="603">SUM(AK264:AK278)</f>
        <v>0</v>
      </c>
      <c r="S280" s="389">
        <f t="shared" ref="S280" si="604">SUM(AL264:AL278)</f>
        <v>0</v>
      </c>
      <c r="T280" s="389">
        <f t="shared" ref="T280" si="605">SUM(AM264:AM278)</f>
        <v>0</v>
      </c>
      <c r="U280" s="405"/>
      <c r="V280" s="390"/>
      <c r="W280" s="148"/>
      <c r="X280" s="144"/>
      <c r="Y280" s="144"/>
      <c r="Z280" s="144"/>
      <c r="AA280" s="144"/>
      <c r="AB280" s="144"/>
      <c r="AC280" s="144"/>
      <c r="AD280" s="144"/>
      <c r="AE280" s="144"/>
      <c r="AF280" s="144"/>
      <c r="AG280" s="144"/>
      <c r="AH280" s="144"/>
      <c r="AI280" s="144"/>
      <c r="AJ280" s="144"/>
      <c r="AK280" s="144"/>
      <c r="AL280" s="144"/>
      <c r="AM280" s="144"/>
    </row>
    <row r="281" spans="1:39" x14ac:dyDescent="0.3">
      <c r="A281" s="382"/>
      <c r="B281" s="406"/>
      <c r="C281" s="407"/>
      <c r="D281" s="422"/>
      <c r="E281" s="391">
        <f>E280/$D280</f>
        <v>0</v>
      </c>
      <c r="F281" s="391">
        <f t="shared" ref="F281:J281" si="606">F280/$D280</f>
        <v>0</v>
      </c>
      <c r="G281" s="391">
        <f t="shared" si="606"/>
        <v>0</v>
      </c>
      <c r="H281" s="391">
        <f t="shared" si="606"/>
        <v>0</v>
      </c>
      <c r="I281" s="391">
        <f t="shared" si="606"/>
        <v>0</v>
      </c>
      <c r="J281" s="391">
        <f t="shared" si="606"/>
        <v>0</v>
      </c>
      <c r="K281" s="391">
        <f t="shared" ref="K281:T281" si="607">K280/$D280</f>
        <v>0</v>
      </c>
      <c r="L281" s="391">
        <f t="shared" si="607"/>
        <v>0</v>
      </c>
      <c r="M281" s="391">
        <f t="shared" si="607"/>
        <v>0</v>
      </c>
      <c r="N281" s="391">
        <f t="shared" si="607"/>
        <v>0</v>
      </c>
      <c r="O281" s="391">
        <f t="shared" si="607"/>
        <v>0</v>
      </c>
      <c r="P281" s="391">
        <f t="shared" si="607"/>
        <v>0</v>
      </c>
      <c r="Q281" s="391">
        <f t="shared" si="607"/>
        <v>0</v>
      </c>
      <c r="R281" s="391">
        <f t="shared" si="607"/>
        <v>0</v>
      </c>
      <c r="S281" s="391">
        <f t="shared" si="607"/>
        <v>0</v>
      </c>
      <c r="T281" s="391">
        <f t="shared" si="607"/>
        <v>0</v>
      </c>
      <c r="U281" s="391"/>
      <c r="V281" s="385"/>
      <c r="W281" s="148"/>
      <c r="X281" s="150"/>
      <c r="Y281" s="349"/>
      <c r="Z281" s="349"/>
      <c r="AA281" s="349"/>
      <c r="AB281" s="349"/>
      <c r="AC281" s="349"/>
      <c r="AD281" s="349"/>
      <c r="AE281" s="349"/>
      <c r="AF281" s="349"/>
      <c r="AG281" s="349"/>
      <c r="AH281" s="349"/>
      <c r="AI281" s="349"/>
      <c r="AJ281" s="349"/>
      <c r="AK281" s="349"/>
      <c r="AL281" s="349"/>
      <c r="AM281" s="349"/>
    </row>
    <row r="282" spans="1:39" x14ac:dyDescent="0.3">
      <c r="A282" s="382"/>
      <c r="B282" s="128"/>
      <c r="C282" s="409"/>
      <c r="D282" s="423"/>
      <c r="E282" s="128"/>
      <c r="F282" s="128"/>
      <c r="G282" s="128"/>
      <c r="H282" s="128"/>
      <c r="I282" s="128"/>
      <c r="J282" s="128"/>
      <c r="K282" s="128"/>
      <c r="L282" s="128"/>
      <c r="M282" s="128"/>
      <c r="N282" s="128"/>
      <c r="O282" s="128"/>
      <c r="P282" s="128"/>
      <c r="Q282" s="128"/>
      <c r="R282" s="128"/>
      <c r="S282" s="128"/>
      <c r="T282" s="128"/>
      <c r="U282" s="128"/>
      <c r="V282" s="408"/>
      <c r="AJ282" s="1"/>
      <c r="AK282" s="1"/>
      <c r="AL282" s="1"/>
      <c r="AM282" s="1"/>
    </row>
    <row r="283" spans="1:39" ht="28.8" x14ac:dyDescent="0.3">
      <c r="A283" s="369">
        <v>15</v>
      </c>
      <c r="B283" s="377" t="s">
        <v>37</v>
      </c>
      <c r="C283" s="381" t="s">
        <v>254</v>
      </c>
      <c r="D283" s="414" t="s">
        <v>255</v>
      </c>
      <c r="E283" s="379" t="str">
        <f>E$3</f>
        <v>staff type 1</v>
      </c>
      <c r="F283" s="379" t="str">
        <f t="shared" ref="F283:T283" si="608">F$3</f>
        <v>staff type 2</v>
      </c>
      <c r="G283" s="379" t="str">
        <f t="shared" si="608"/>
        <v>staff type 3</v>
      </c>
      <c r="H283" s="379" t="str">
        <f t="shared" si="608"/>
        <v>staff type 4</v>
      </c>
      <c r="I283" s="379" t="str">
        <f t="shared" si="608"/>
        <v>staff type 5</v>
      </c>
      <c r="J283" s="379" t="str">
        <f t="shared" si="608"/>
        <v>staff type 6</v>
      </c>
      <c r="K283" s="379" t="str">
        <f t="shared" si="608"/>
        <v>staff type 7</v>
      </c>
      <c r="L283" s="379" t="str">
        <f t="shared" si="608"/>
        <v>staff type 8</v>
      </c>
      <c r="M283" s="379" t="str">
        <f t="shared" si="608"/>
        <v>staff type 9</v>
      </c>
      <c r="N283" s="379" t="str">
        <f t="shared" si="608"/>
        <v>staff type 10</v>
      </c>
      <c r="O283" s="379" t="str">
        <f t="shared" si="608"/>
        <v>staff type 11</v>
      </c>
      <c r="P283" s="379" t="str">
        <f t="shared" si="608"/>
        <v>staff type 12</v>
      </c>
      <c r="Q283" s="379" t="str">
        <f t="shared" si="608"/>
        <v>staff type 13</v>
      </c>
      <c r="R283" s="379" t="str">
        <f t="shared" si="608"/>
        <v>staff type 14</v>
      </c>
      <c r="S283" s="379" t="str">
        <f t="shared" si="608"/>
        <v>staff type 15</v>
      </c>
      <c r="T283" s="379" t="str">
        <f t="shared" si="608"/>
        <v>staff type 16</v>
      </c>
      <c r="U283" s="379" t="s">
        <v>132</v>
      </c>
      <c r="V283" s="380" t="s">
        <v>131</v>
      </c>
      <c r="W283" s="148"/>
      <c r="X283" s="291"/>
      <c r="Y283" s="349"/>
      <c r="Z283" s="349"/>
      <c r="AA283" s="349"/>
      <c r="AB283" s="349"/>
      <c r="AC283" s="349"/>
      <c r="AD283" s="349"/>
      <c r="AE283" s="349"/>
      <c r="AF283" s="349"/>
      <c r="AG283" s="349"/>
      <c r="AH283" s="349"/>
      <c r="AI283" s="349"/>
      <c r="AJ283" s="349"/>
      <c r="AK283" s="349"/>
      <c r="AL283" s="349"/>
      <c r="AM283" s="349"/>
    </row>
    <row r="284" spans="1:39" ht="15.6" x14ac:dyDescent="0.3">
      <c r="A284" s="370"/>
      <c r="B284" s="371">
        <v>1</v>
      </c>
      <c r="C284" s="372">
        <v>1</v>
      </c>
      <c r="D284" s="415">
        <f>IF(C284="",B284,B284*C284)</f>
        <v>1</v>
      </c>
      <c r="E284" s="372">
        <v>0</v>
      </c>
      <c r="F284" s="372">
        <v>0</v>
      </c>
      <c r="G284" s="372">
        <v>0</v>
      </c>
      <c r="H284" s="372">
        <v>0</v>
      </c>
      <c r="I284" s="372">
        <v>0</v>
      </c>
      <c r="J284" s="372">
        <v>0</v>
      </c>
      <c r="K284" s="372">
        <v>0</v>
      </c>
      <c r="L284" s="372">
        <v>0</v>
      </c>
      <c r="M284" s="372">
        <v>0</v>
      </c>
      <c r="N284" s="372">
        <v>0</v>
      </c>
      <c r="O284" s="372">
        <v>0</v>
      </c>
      <c r="P284" s="372">
        <v>0</v>
      </c>
      <c r="Q284" s="372">
        <v>0</v>
      </c>
      <c r="R284" s="372">
        <v>0</v>
      </c>
      <c r="S284" s="372">
        <v>0</v>
      </c>
      <c r="T284" s="372">
        <v>0</v>
      </c>
      <c r="U284" s="413">
        <f t="shared" ref="U284:U298" si="609">SUM(E284:T284)</f>
        <v>0</v>
      </c>
      <c r="V284" s="374"/>
      <c r="W284" s="148"/>
      <c r="X284" s="152">
        <f t="shared" ref="X284:X298" si="610">$D284*E284</f>
        <v>0</v>
      </c>
      <c r="Y284" s="152">
        <f t="shared" ref="Y284:Y298" si="611">$D284*F284</f>
        <v>0</v>
      </c>
      <c r="Z284" s="152">
        <f t="shared" ref="Z284:Z298" si="612">$D284*G284</f>
        <v>0</v>
      </c>
      <c r="AA284" s="152">
        <f t="shared" ref="AA284:AA298" si="613">$D284*H284</f>
        <v>0</v>
      </c>
      <c r="AB284" s="152">
        <f t="shared" ref="AB284:AB298" si="614">$D284*I284</f>
        <v>0</v>
      </c>
      <c r="AC284" s="152">
        <f t="shared" ref="AC284:AC298" si="615">$D284*J284</f>
        <v>0</v>
      </c>
      <c r="AD284" s="152">
        <f t="shared" ref="AD284:AD298" si="616">$D284*K284</f>
        <v>0</v>
      </c>
      <c r="AE284" s="152">
        <f t="shared" ref="AE284:AE298" si="617">$D284*L284</f>
        <v>0</v>
      </c>
      <c r="AF284" s="152">
        <f t="shared" ref="AF284:AF298" si="618">$D284*M284</f>
        <v>0</v>
      </c>
      <c r="AG284" s="152">
        <f t="shared" ref="AG284:AG298" si="619">$D284*N284</f>
        <v>0</v>
      </c>
      <c r="AH284" s="152">
        <f t="shared" ref="AH284:AH298" si="620">$D284*O284</f>
        <v>0</v>
      </c>
      <c r="AI284" s="152">
        <f t="shared" ref="AI284:AI298" si="621">$D284*P284</f>
        <v>0</v>
      </c>
      <c r="AJ284" s="152">
        <f t="shared" ref="AJ284:AJ298" si="622">$D284*Q284</f>
        <v>0</v>
      </c>
      <c r="AK284" s="152">
        <f t="shared" ref="AK284:AK298" si="623">$D284*R284</f>
        <v>0</v>
      </c>
      <c r="AL284" s="152">
        <f t="shared" ref="AL284:AL298" si="624">$D284*S284</f>
        <v>0</v>
      </c>
      <c r="AM284" s="152">
        <f t="shared" ref="AM284:AM298" si="625">$D284*T284</f>
        <v>0</v>
      </c>
    </row>
    <row r="285" spans="1:39" ht="15.6" x14ac:dyDescent="0.3">
      <c r="A285" s="370"/>
      <c r="B285" s="371"/>
      <c r="C285" s="372"/>
      <c r="D285" s="415">
        <f t="shared" ref="D285:D298" si="626">IF(C285="",B285,B285*C285)</f>
        <v>0</v>
      </c>
      <c r="E285" s="372">
        <v>0</v>
      </c>
      <c r="F285" s="372">
        <v>0</v>
      </c>
      <c r="G285" s="372">
        <v>0</v>
      </c>
      <c r="H285" s="372">
        <v>0</v>
      </c>
      <c r="I285" s="372">
        <v>0</v>
      </c>
      <c r="J285" s="372">
        <v>0</v>
      </c>
      <c r="K285" s="372">
        <v>0</v>
      </c>
      <c r="L285" s="372">
        <v>0</v>
      </c>
      <c r="M285" s="372">
        <v>0</v>
      </c>
      <c r="N285" s="372">
        <v>0</v>
      </c>
      <c r="O285" s="372">
        <v>0</v>
      </c>
      <c r="P285" s="372">
        <v>0</v>
      </c>
      <c r="Q285" s="372">
        <v>0</v>
      </c>
      <c r="R285" s="372">
        <v>0</v>
      </c>
      <c r="S285" s="372">
        <v>0</v>
      </c>
      <c r="T285" s="372">
        <v>0</v>
      </c>
      <c r="U285" s="413">
        <f t="shared" si="609"/>
        <v>0</v>
      </c>
      <c r="V285" s="374"/>
      <c r="W285" s="148"/>
      <c r="X285" s="152">
        <f t="shared" si="610"/>
        <v>0</v>
      </c>
      <c r="Y285" s="152">
        <f t="shared" si="611"/>
        <v>0</v>
      </c>
      <c r="Z285" s="152">
        <f t="shared" si="612"/>
        <v>0</v>
      </c>
      <c r="AA285" s="152">
        <f t="shared" si="613"/>
        <v>0</v>
      </c>
      <c r="AB285" s="152">
        <f t="shared" si="614"/>
        <v>0</v>
      </c>
      <c r="AC285" s="152">
        <f t="shared" si="615"/>
        <v>0</v>
      </c>
      <c r="AD285" s="152">
        <f t="shared" si="616"/>
        <v>0</v>
      </c>
      <c r="AE285" s="152">
        <f t="shared" si="617"/>
        <v>0</v>
      </c>
      <c r="AF285" s="152">
        <f t="shared" si="618"/>
        <v>0</v>
      </c>
      <c r="AG285" s="152">
        <f t="shared" si="619"/>
        <v>0</v>
      </c>
      <c r="AH285" s="152">
        <f t="shared" si="620"/>
        <v>0</v>
      </c>
      <c r="AI285" s="152">
        <f t="shared" si="621"/>
        <v>0</v>
      </c>
      <c r="AJ285" s="152">
        <f t="shared" si="622"/>
        <v>0</v>
      </c>
      <c r="AK285" s="152">
        <f t="shared" si="623"/>
        <v>0</v>
      </c>
      <c r="AL285" s="152">
        <f t="shared" si="624"/>
        <v>0</v>
      </c>
      <c r="AM285" s="152">
        <f t="shared" si="625"/>
        <v>0</v>
      </c>
    </row>
    <row r="286" spans="1:39" ht="15.6" x14ac:dyDescent="0.3">
      <c r="A286" s="370"/>
      <c r="B286" s="371"/>
      <c r="C286" s="372"/>
      <c r="D286" s="415">
        <f t="shared" si="626"/>
        <v>0</v>
      </c>
      <c r="E286" s="372">
        <v>0</v>
      </c>
      <c r="F286" s="372">
        <v>0</v>
      </c>
      <c r="G286" s="372">
        <v>0</v>
      </c>
      <c r="H286" s="372">
        <v>0</v>
      </c>
      <c r="I286" s="372">
        <v>0</v>
      </c>
      <c r="J286" s="372">
        <v>0</v>
      </c>
      <c r="K286" s="372">
        <v>0</v>
      </c>
      <c r="L286" s="372">
        <v>0</v>
      </c>
      <c r="M286" s="372">
        <v>0</v>
      </c>
      <c r="N286" s="372">
        <v>0</v>
      </c>
      <c r="O286" s="372">
        <v>0</v>
      </c>
      <c r="P286" s="372">
        <v>0</v>
      </c>
      <c r="Q286" s="372">
        <v>0</v>
      </c>
      <c r="R286" s="372">
        <v>0</v>
      </c>
      <c r="S286" s="372">
        <v>0</v>
      </c>
      <c r="T286" s="372">
        <v>0</v>
      </c>
      <c r="U286" s="413">
        <f t="shared" si="609"/>
        <v>0</v>
      </c>
      <c r="V286" s="374"/>
      <c r="W286" s="148"/>
      <c r="X286" s="152">
        <f t="shared" si="610"/>
        <v>0</v>
      </c>
      <c r="Y286" s="152">
        <f t="shared" si="611"/>
        <v>0</v>
      </c>
      <c r="Z286" s="152">
        <f t="shared" si="612"/>
        <v>0</v>
      </c>
      <c r="AA286" s="152">
        <f t="shared" si="613"/>
        <v>0</v>
      </c>
      <c r="AB286" s="152">
        <f t="shared" si="614"/>
        <v>0</v>
      </c>
      <c r="AC286" s="152">
        <f t="shared" si="615"/>
        <v>0</v>
      </c>
      <c r="AD286" s="152">
        <f t="shared" si="616"/>
        <v>0</v>
      </c>
      <c r="AE286" s="152">
        <f t="shared" si="617"/>
        <v>0</v>
      </c>
      <c r="AF286" s="152">
        <f t="shared" si="618"/>
        <v>0</v>
      </c>
      <c r="AG286" s="152">
        <f t="shared" si="619"/>
        <v>0</v>
      </c>
      <c r="AH286" s="152">
        <f t="shared" si="620"/>
        <v>0</v>
      </c>
      <c r="AI286" s="152">
        <f t="shared" si="621"/>
        <v>0</v>
      </c>
      <c r="AJ286" s="152">
        <f t="shared" si="622"/>
        <v>0</v>
      </c>
      <c r="AK286" s="152">
        <f t="shared" si="623"/>
        <v>0</v>
      </c>
      <c r="AL286" s="152">
        <f t="shared" si="624"/>
        <v>0</v>
      </c>
      <c r="AM286" s="152">
        <f t="shared" si="625"/>
        <v>0</v>
      </c>
    </row>
    <row r="287" spans="1:39" ht="15.6" x14ac:dyDescent="0.3">
      <c r="A287" s="370"/>
      <c r="B287" s="371"/>
      <c r="C287" s="372"/>
      <c r="D287" s="415">
        <f t="shared" si="626"/>
        <v>0</v>
      </c>
      <c r="E287" s="372">
        <v>0</v>
      </c>
      <c r="F287" s="372">
        <v>0</v>
      </c>
      <c r="G287" s="372">
        <v>0</v>
      </c>
      <c r="H287" s="372">
        <v>0</v>
      </c>
      <c r="I287" s="372">
        <v>0</v>
      </c>
      <c r="J287" s="372">
        <v>0</v>
      </c>
      <c r="K287" s="372">
        <v>0</v>
      </c>
      <c r="L287" s="372">
        <v>0</v>
      </c>
      <c r="M287" s="372">
        <v>0</v>
      </c>
      <c r="N287" s="372">
        <v>0</v>
      </c>
      <c r="O287" s="372">
        <v>0</v>
      </c>
      <c r="P287" s="372">
        <v>0</v>
      </c>
      <c r="Q287" s="372">
        <v>0</v>
      </c>
      <c r="R287" s="372">
        <v>0</v>
      </c>
      <c r="S287" s="372">
        <v>0</v>
      </c>
      <c r="T287" s="372">
        <v>0</v>
      </c>
      <c r="U287" s="413">
        <f t="shared" si="609"/>
        <v>0</v>
      </c>
      <c r="V287" s="374"/>
      <c r="W287" s="148"/>
      <c r="X287" s="152">
        <f t="shared" si="610"/>
        <v>0</v>
      </c>
      <c r="Y287" s="152">
        <f t="shared" si="611"/>
        <v>0</v>
      </c>
      <c r="Z287" s="152">
        <f t="shared" si="612"/>
        <v>0</v>
      </c>
      <c r="AA287" s="152">
        <f t="shared" si="613"/>
        <v>0</v>
      </c>
      <c r="AB287" s="152">
        <f t="shared" si="614"/>
        <v>0</v>
      </c>
      <c r="AC287" s="152">
        <f t="shared" si="615"/>
        <v>0</v>
      </c>
      <c r="AD287" s="152">
        <f t="shared" si="616"/>
        <v>0</v>
      </c>
      <c r="AE287" s="152">
        <f t="shared" si="617"/>
        <v>0</v>
      </c>
      <c r="AF287" s="152">
        <f t="shared" si="618"/>
        <v>0</v>
      </c>
      <c r="AG287" s="152">
        <f t="shared" si="619"/>
        <v>0</v>
      </c>
      <c r="AH287" s="152">
        <f t="shared" si="620"/>
        <v>0</v>
      </c>
      <c r="AI287" s="152">
        <f t="shared" si="621"/>
        <v>0</v>
      </c>
      <c r="AJ287" s="152">
        <f t="shared" si="622"/>
        <v>0</v>
      </c>
      <c r="AK287" s="152">
        <f t="shared" si="623"/>
        <v>0</v>
      </c>
      <c r="AL287" s="152">
        <f t="shared" si="624"/>
        <v>0</v>
      </c>
      <c r="AM287" s="152">
        <f t="shared" si="625"/>
        <v>0</v>
      </c>
    </row>
    <row r="288" spans="1:39" ht="15.6" x14ac:dyDescent="0.3">
      <c r="A288" s="370"/>
      <c r="B288" s="371"/>
      <c r="C288" s="372"/>
      <c r="D288" s="415">
        <f t="shared" si="626"/>
        <v>0</v>
      </c>
      <c r="E288" s="372">
        <v>0</v>
      </c>
      <c r="F288" s="372">
        <v>0</v>
      </c>
      <c r="G288" s="372">
        <v>0</v>
      </c>
      <c r="H288" s="372">
        <v>0</v>
      </c>
      <c r="I288" s="372">
        <v>0</v>
      </c>
      <c r="J288" s="372">
        <v>0</v>
      </c>
      <c r="K288" s="372">
        <v>0</v>
      </c>
      <c r="L288" s="372">
        <v>0</v>
      </c>
      <c r="M288" s="372">
        <v>0</v>
      </c>
      <c r="N288" s="372">
        <v>0</v>
      </c>
      <c r="O288" s="372">
        <v>0</v>
      </c>
      <c r="P288" s="372">
        <v>0</v>
      </c>
      <c r="Q288" s="372">
        <v>0</v>
      </c>
      <c r="R288" s="372">
        <v>0</v>
      </c>
      <c r="S288" s="372">
        <v>0</v>
      </c>
      <c r="T288" s="372">
        <v>0</v>
      </c>
      <c r="U288" s="413">
        <f t="shared" si="609"/>
        <v>0</v>
      </c>
      <c r="V288" s="374"/>
      <c r="W288" s="148"/>
      <c r="X288" s="152">
        <f t="shared" si="610"/>
        <v>0</v>
      </c>
      <c r="Y288" s="152">
        <f t="shared" si="611"/>
        <v>0</v>
      </c>
      <c r="Z288" s="152">
        <f t="shared" si="612"/>
        <v>0</v>
      </c>
      <c r="AA288" s="152">
        <f t="shared" si="613"/>
        <v>0</v>
      </c>
      <c r="AB288" s="152">
        <f t="shared" si="614"/>
        <v>0</v>
      </c>
      <c r="AC288" s="152">
        <f t="shared" si="615"/>
        <v>0</v>
      </c>
      <c r="AD288" s="152">
        <f t="shared" si="616"/>
        <v>0</v>
      </c>
      <c r="AE288" s="152">
        <f t="shared" si="617"/>
        <v>0</v>
      </c>
      <c r="AF288" s="152">
        <f t="shared" si="618"/>
        <v>0</v>
      </c>
      <c r="AG288" s="152">
        <f t="shared" si="619"/>
        <v>0</v>
      </c>
      <c r="AH288" s="152">
        <f t="shared" si="620"/>
        <v>0</v>
      </c>
      <c r="AI288" s="152">
        <f t="shared" si="621"/>
        <v>0</v>
      </c>
      <c r="AJ288" s="152">
        <f t="shared" si="622"/>
        <v>0</v>
      </c>
      <c r="AK288" s="152">
        <f t="shared" si="623"/>
        <v>0</v>
      </c>
      <c r="AL288" s="152">
        <f t="shared" si="624"/>
        <v>0</v>
      </c>
      <c r="AM288" s="152">
        <f t="shared" si="625"/>
        <v>0</v>
      </c>
    </row>
    <row r="289" spans="1:39" ht="15.6" x14ac:dyDescent="0.3">
      <c r="A289" s="370"/>
      <c r="B289" s="371"/>
      <c r="C289" s="372"/>
      <c r="D289" s="415">
        <f t="shared" si="626"/>
        <v>0</v>
      </c>
      <c r="E289" s="372">
        <v>0</v>
      </c>
      <c r="F289" s="372">
        <v>0</v>
      </c>
      <c r="G289" s="372">
        <v>0</v>
      </c>
      <c r="H289" s="372">
        <v>0</v>
      </c>
      <c r="I289" s="372">
        <v>0</v>
      </c>
      <c r="J289" s="372">
        <v>0</v>
      </c>
      <c r="K289" s="372">
        <v>0</v>
      </c>
      <c r="L289" s="372">
        <v>0</v>
      </c>
      <c r="M289" s="372">
        <v>0</v>
      </c>
      <c r="N289" s="372">
        <v>0</v>
      </c>
      <c r="O289" s="372">
        <v>0</v>
      </c>
      <c r="P289" s="372">
        <v>0</v>
      </c>
      <c r="Q289" s="372">
        <v>0</v>
      </c>
      <c r="R289" s="372">
        <v>0</v>
      </c>
      <c r="S289" s="372">
        <v>0</v>
      </c>
      <c r="T289" s="372">
        <v>0</v>
      </c>
      <c r="U289" s="413">
        <f t="shared" si="609"/>
        <v>0</v>
      </c>
      <c r="V289" s="374"/>
      <c r="W289" s="148"/>
      <c r="X289" s="152">
        <f t="shared" si="610"/>
        <v>0</v>
      </c>
      <c r="Y289" s="152">
        <f t="shared" si="611"/>
        <v>0</v>
      </c>
      <c r="Z289" s="152">
        <f t="shared" si="612"/>
        <v>0</v>
      </c>
      <c r="AA289" s="152">
        <f t="shared" si="613"/>
        <v>0</v>
      </c>
      <c r="AB289" s="152">
        <f t="shared" si="614"/>
        <v>0</v>
      </c>
      <c r="AC289" s="152">
        <f t="shared" si="615"/>
        <v>0</v>
      </c>
      <c r="AD289" s="152">
        <f t="shared" si="616"/>
        <v>0</v>
      </c>
      <c r="AE289" s="152">
        <f t="shared" si="617"/>
        <v>0</v>
      </c>
      <c r="AF289" s="152">
        <f t="shared" si="618"/>
        <v>0</v>
      </c>
      <c r="AG289" s="152">
        <f t="shared" si="619"/>
        <v>0</v>
      </c>
      <c r="AH289" s="152">
        <f t="shared" si="620"/>
        <v>0</v>
      </c>
      <c r="AI289" s="152">
        <f t="shared" si="621"/>
        <v>0</v>
      </c>
      <c r="AJ289" s="152">
        <f t="shared" si="622"/>
        <v>0</v>
      </c>
      <c r="AK289" s="152">
        <f t="shared" si="623"/>
        <v>0</v>
      </c>
      <c r="AL289" s="152">
        <f t="shared" si="624"/>
        <v>0</v>
      </c>
      <c r="AM289" s="152">
        <f t="shared" si="625"/>
        <v>0</v>
      </c>
    </row>
    <row r="290" spans="1:39" ht="15.6" x14ac:dyDescent="0.3">
      <c r="A290" s="370"/>
      <c r="B290" s="371"/>
      <c r="C290" s="372"/>
      <c r="D290" s="415">
        <f t="shared" si="626"/>
        <v>0</v>
      </c>
      <c r="E290" s="372">
        <v>0</v>
      </c>
      <c r="F290" s="372">
        <v>0</v>
      </c>
      <c r="G290" s="372">
        <v>0</v>
      </c>
      <c r="H290" s="372">
        <v>0</v>
      </c>
      <c r="I290" s="372">
        <v>0</v>
      </c>
      <c r="J290" s="372">
        <v>0</v>
      </c>
      <c r="K290" s="372">
        <v>0</v>
      </c>
      <c r="L290" s="372">
        <v>0</v>
      </c>
      <c r="M290" s="372">
        <v>0</v>
      </c>
      <c r="N290" s="372">
        <v>0</v>
      </c>
      <c r="O290" s="372">
        <v>0</v>
      </c>
      <c r="P290" s="372">
        <v>0</v>
      </c>
      <c r="Q290" s="372">
        <v>0</v>
      </c>
      <c r="R290" s="372">
        <v>0</v>
      </c>
      <c r="S290" s="372">
        <v>0</v>
      </c>
      <c r="T290" s="372">
        <v>0</v>
      </c>
      <c r="U290" s="413">
        <f t="shared" si="609"/>
        <v>0</v>
      </c>
      <c r="V290" s="374"/>
      <c r="W290" s="148"/>
      <c r="X290" s="152">
        <f t="shared" si="610"/>
        <v>0</v>
      </c>
      <c r="Y290" s="152">
        <f t="shared" si="611"/>
        <v>0</v>
      </c>
      <c r="Z290" s="152">
        <f t="shared" si="612"/>
        <v>0</v>
      </c>
      <c r="AA290" s="152">
        <f t="shared" si="613"/>
        <v>0</v>
      </c>
      <c r="AB290" s="152">
        <f t="shared" si="614"/>
        <v>0</v>
      </c>
      <c r="AC290" s="152">
        <f t="shared" si="615"/>
        <v>0</v>
      </c>
      <c r="AD290" s="152">
        <f t="shared" si="616"/>
        <v>0</v>
      </c>
      <c r="AE290" s="152">
        <f t="shared" si="617"/>
        <v>0</v>
      </c>
      <c r="AF290" s="152">
        <f t="shared" si="618"/>
        <v>0</v>
      </c>
      <c r="AG290" s="152">
        <f t="shared" si="619"/>
        <v>0</v>
      </c>
      <c r="AH290" s="152">
        <f t="shared" si="620"/>
        <v>0</v>
      </c>
      <c r="AI290" s="152">
        <f t="shared" si="621"/>
        <v>0</v>
      </c>
      <c r="AJ290" s="152">
        <f t="shared" si="622"/>
        <v>0</v>
      </c>
      <c r="AK290" s="152">
        <f t="shared" si="623"/>
        <v>0</v>
      </c>
      <c r="AL290" s="152">
        <f t="shared" si="624"/>
        <v>0</v>
      </c>
      <c r="AM290" s="152">
        <f t="shared" si="625"/>
        <v>0</v>
      </c>
    </row>
    <row r="291" spans="1:39" ht="15.6" x14ac:dyDescent="0.3">
      <c r="A291" s="370"/>
      <c r="B291" s="371"/>
      <c r="C291" s="372"/>
      <c r="D291" s="415">
        <f t="shared" si="626"/>
        <v>0</v>
      </c>
      <c r="E291" s="372">
        <v>0</v>
      </c>
      <c r="F291" s="372">
        <v>0</v>
      </c>
      <c r="G291" s="372">
        <v>0</v>
      </c>
      <c r="H291" s="372">
        <v>0</v>
      </c>
      <c r="I291" s="372">
        <v>0</v>
      </c>
      <c r="J291" s="372">
        <v>0</v>
      </c>
      <c r="K291" s="372">
        <v>0</v>
      </c>
      <c r="L291" s="372">
        <v>0</v>
      </c>
      <c r="M291" s="372">
        <v>0</v>
      </c>
      <c r="N291" s="372">
        <v>0</v>
      </c>
      <c r="O291" s="372">
        <v>0</v>
      </c>
      <c r="P291" s="372">
        <v>0</v>
      </c>
      <c r="Q291" s="372">
        <v>0</v>
      </c>
      <c r="R291" s="372">
        <v>0</v>
      </c>
      <c r="S291" s="372">
        <v>0</v>
      </c>
      <c r="T291" s="372">
        <v>0</v>
      </c>
      <c r="U291" s="413">
        <f t="shared" si="609"/>
        <v>0</v>
      </c>
      <c r="V291" s="374"/>
      <c r="W291" s="148"/>
      <c r="X291" s="152">
        <f t="shared" si="610"/>
        <v>0</v>
      </c>
      <c r="Y291" s="152">
        <f t="shared" si="611"/>
        <v>0</v>
      </c>
      <c r="Z291" s="152">
        <f t="shared" si="612"/>
        <v>0</v>
      </c>
      <c r="AA291" s="152">
        <f t="shared" si="613"/>
        <v>0</v>
      </c>
      <c r="AB291" s="152">
        <f t="shared" si="614"/>
        <v>0</v>
      </c>
      <c r="AC291" s="152">
        <f t="shared" si="615"/>
        <v>0</v>
      </c>
      <c r="AD291" s="152">
        <f t="shared" si="616"/>
        <v>0</v>
      </c>
      <c r="AE291" s="152">
        <f t="shared" si="617"/>
        <v>0</v>
      </c>
      <c r="AF291" s="152">
        <f t="shared" si="618"/>
        <v>0</v>
      </c>
      <c r="AG291" s="152">
        <f t="shared" si="619"/>
        <v>0</v>
      </c>
      <c r="AH291" s="152">
        <f t="shared" si="620"/>
        <v>0</v>
      </c>
      <c r="AI291" s="152">
        <f t="shared" si="621"/>
        <v>0</v>
      </c>
      <c r="AJ291" s="152">
        <f t="shared" si="622"/>
        <v>0</v>
      </c>
      <c r="AK291" s="152">
        <f t="shared" si="623"/>
        <v>0</v>
      </c>
      <c r="AL291" s="152">
        <f t="shared" si="624"/>
        <v>0</v>
      </c>
      <c r="AM291" s="152">
        <f t="shared" si="625"/>
        <v>0</v>
      </c>
    </row>
    <row r="292" spans="1:39" ht="15.6" x14ac:dyDescent="0.3">
      <c r="A292" s="370"/>
      <c r="B292" s="371"/>
      <c r="C292" s="372"/>
      <c r="D292" s="415">
        <f t="shared" si="626"/>
        <v>0</v>
      </c>
      <c r="E292" s="372">
        <v>0</v>
      </c>
      <c r="F292" s="372">
        <v>0</v>
      </c>
      <c r="G292" s="372">
        <v>0</v>
      </c>
      <c r="H292" s="372">
        <v>0</v>
      </c>
      <c r="I292" s="372">
        <v>0</v>
      </c>
      <c r="J292" s="372">
        <v>0</v>
      </c>
      <c r="K292" s="372">
        <v>0</v>
      </c>
      <c r="L292" s="372">
        <v>0</v>
      </c>
      <c r="M292" s="372">
        <v>0</v>
      </c>
      <c r="N292" s="372">
        <v>0</v>
      </c>
      <c r="O292" s="372">
        <v>0</v>
      </c>
      <c r="P292" s="372">
        <v>0</v>
      </c>
      <c r="Q292" s="372">
        <v>0</v>
      </c>
      <c r="R292" s="372">
        <v>0</v>
      </c>
      <c r="S292" s="372">
        <v>0</v>
      </c>
      <c r="T292" s="372">
        <v>0</v>
      </c>
      <c r="U292" s="413">
        <f t="shared" si="609"/>
        <v>0</v>
      </c>
      <c r="V292" s="374"/>
      <c r="W292" s="148"/>
      <c r="X292" s="152">
        <f t="shared" si="610"/>
        <v>0</v>
      </c>
      <c r="Y292" s="152">
        <f t="shared" si="611"/>
        <v>0</v>
      </c>
      <c r="Z292" s="152">
        <f t="shared" si="612"/>
        <v>0</v>
      </c>
      <c r="AA292" s="152">
        <f t="shared" si="613"/>
        <v>0</v>
      </c>
      <c r="AB292" s="152">
        <f t="shared" si="614"/>
        <v>0</v>
      </c>
      <c r="AC292" s="152">
        <f t="shared" si="615"/>
        <v>0</v>
      </c>
      <c r="AD292" s="152">
        <f t="shared" si="616"/>
        <v>0</v>
      </c>
      <c r="AE292" s="152">
        <f t="shared" si="617"/>
        <v>0</v>
      </c>
      <c r="AF292" s="152">
        <f t="shared" si="618"/>
        <v>0</v>
      </c>
      <c r="AG292" s="152">
        <f t="shared" si="619"/>
        <v>0</v>
      </c>
      <c r="AH292" s="152">
        <f t="shared" si="620"/>
        <v>0</v>
      </c>
      <c r="AI292" s="152">
        <f t="shared" si="621"/>
        <v>0</v>
      </c>
      <c r="AJ292" s="152">
        <f t="shared" si="622"/>
        <v>0</v>
      </c>
      <c r="AK292" s="152">
        <f t="shared" si="623"/>
        <v>0</v>
      </c>
      <c r="AL292" s="152">
        <f t="shared" si="624"/>
        <v>0</v>
      </c>
      <c r="AM292" s="152">
        <f t="shared" si="625"/>
        <v>0</v>
      </c>
    </row>
    <row r="293" spans="1:39" ht="15.6" x14ac:dyDescent="0.3">
      <c r="A293" s="370"/>
      <c r="B293" s="371"/>
      <c r="C293" s="372"/>
      <c r="D293" s="415">
        <f t="shared" si="626"/>
        <v>0</v>
      </c>
      <c r="E293" s="372">
        <v>0</v>
      </c>
      <c r="F293" s="372">
        <v>0</v>
      </c>
      <c r="G293" s="372">
        <v>0</v>
      </c>
      <c r="H293" s="372">
        <v>0</v>
      </c>
      <c r="I293" s="372">
        <v>0</v>
      </c>
      <c r="J293" s="372">
        <v>0</v>
      </c>
      <c r="K293" s="372">
        <v>0</v>
      </c>
      <c r="L293" s="372">
        <v>0</v>
      </c>
      <c r="M293" s="372">
        <v>0</v>
      </c>
      <c r="N293" s="372">
        <v>0</v>
      </c>
      <c r="O293" s="372">
        <v>0</v>
      </c>
      <c r="P293" s="372">
        <v>0</v>
      </c>
      <c r="Q293" s="372">
        <v>0</v>
      </c>
      <c r="R293" s="372">
        <v>0</v>
      </c>
      <c r="S293" s="372">
        <v>0</v>
      </c>
      <c r="T293" s="372">
        <v>0</v>
      </c>
      <c r="U293" s="413">
        <f t="shared" si="609"/>
        <v>0</v>
      </c>
      <c r="V293" s="374"/>
      <c r="W293" s="148"/>
      <c r="X293" s="152">
        <f t="shared" si="610"/>
        <v>0</v>
      </c>
      <c r="Y293" s="152">
        <f t="shared" si="611"/>
        <v>0</v>
      </c>
      <c r="Z293" s="152">
        <f t="shared" si="612"/>
        <v>0</v>
      </c>
      <c r="AA293" s="152">
        <f t="shared" si="613"/>
        <v>0</v>
      </c>
      <c r="AB293" s="152">
        <f t="shared" si="614"/>
        <v>0</v>
      </c>
      <c r="AC293" s="152">
        <f t="shared" si="615"/>
        <v>0</v>
      </c>
      <c r="AD293" s="152">
        <f t="shared" si="616"/>
        <v>0</v>
      </c>
      <c r="AE293" s="152">
        <f t="shared" si="617"/>
        <v>0</v>
      </c>
      <c r="AF293" s="152">
        <f t="shared" si="618"/>
        <v>0</v>
      </c>
      <c r="AG293" s="152">
        <f t="shared" si="619"/>
        <v>0</v>
      </c>
      <c r="AH293" s="152">
        <f t="shared" si="620"/>
        <v>0</v>
      </c>
      <c r="AI293" s="152">
        <f t="shared" si="621"/>
        <v>0</v>
      </c>
      <c r="AJ293" s="152">
        <f t="shared" si="622"/>
        <v>0</v>
      </c>
      <c r="AK293" s="152">
        <f t="shared" si="623"/>
        <v>0</v>
      </c>
      <c r="AL293" s="152">
        <f t="shared" si="624"/>
        <v>0</v>
      </c>
      <c r="AM293" s="152">
        <f t="shared" si="625"/>
        <v>0</v>
      </c>
    </row>
    <row r="294" spans="1:39" ht="15.6" x14ac:dyDescent="0.3">
      <c r="A294" s="370"/>
      <c r="B294" s="371"/>
      <c r="C294" s="372"/>
      <c r="D294" s="415">
        <f t="shared" si="626"/>
        <v>0</v>
      </c>
      <c r="E294" s="372">
        <v>0</v>
      </c>
      <c r="F294" s="372">
        <v>0</v>
      </c>
      <c r="G294" s="372">
        <v>0</v>
      </c>
      <c r="H294" s="372">
        <v>0</v>
      </c>
      <c r="I294" s="372">
        <v>0</v>
      </c>
      <c r="J294" s="372">
        <v>0</v>
      </c>
      <c r="K294" s="372">
        <v>0</v>
      </c>
      <c r="L294" s="372">
        <v>0</v>
      </c>
      <c r="M294" s="372">
        <v>0</v>
      </c>
      <c r="N294" s="372">
        <v>0</v>
      </c>
      <c r="O294" s="372">
        <v>0</v>
      </c>
      <c r="P294" s="372">
        <v>0</v>
      </c>
      <c r="Q294" s="372">
        <v>0</v>
      </c>
      <c r="R294" s="372">
        <v>0</v>
      </c>
      <c r="S294" s="372">
        <v>0</v>
      </c>
      <c r="T294" s="372">
        <v>0</v>
      </c>
      <c r="U294" s="413">
        <f t="shared" si="609"/>
        <v>0</v>
      </c>
      <c r="V294" s="374"/>
      <c r="W294" s="148"/>
      <c r="X294" s="152">
        <f t="shared" si="610"/>
        <v>0</v>
      </c>
      <c r="Y294" s="152">
        <f t="shared" si="611"/>
        <v>0</v>
      </c>
      <c r="Z294" s="152">
        <f t="shared" si="612"/>
        <v>0</v>
      </c>
      <c r="AA294" s="152">
        <f t="shared" si="613"/>
        <v>0</v>
      </c>
      <c r="AB294" s="152">
        <f t="shared" si="614"/>
        <v>0</v>
      </c>
      <c r="AC294" s="152">
        <f t="shared" si="615"/>
        <v>0</v>
      </c>
      <c r="AD294" s="152">
        <f t="shared" si="616"/>
        <v>0</v>
      </c>
      <c r="AE294" s="152">
        <f t="shared" si="617"/>
        <v>0</v>
      </c>
      <c r="AF294" s="152">
        <f t="shared" si="618"/>
        <v>0</v>
      </c>
      <c r="AG294" s="152">
        <f t="shared" si="619"/>
        <v>0</v>
      </c>
      <c r="AH294" s="152">
        <f t="shared" si="620"/>
        <v>0</v>
      </c>
      <c r="AI294" s="152">
        <f t="shared" si="621"/>
        <v>0</v>
      </c>
      <c r="AJ294" s="152">
        <f t="shared" si="622"/>
        <v>0</v>
      </c>
      <c r="AK294" s="152">
        <f t="shared" si="623"/>
        <v>0</v>
      </c>
      <c r="AL294" s="152">
        <f t="shared" si="624"/>
        <v>0</v>
      </c>
      <c r="AM294" s="152">
        <f t="shared" si="625"/>
        <v>0</v>
      </c>
    </row>
    <row r="295" spans="1:39" ht="15.6" x14ac:dyDescent="0.3">
      <c r="A295" s="370"/>
      <c r="B295" s="371"/>
      <c r="C295" s="372"/>
      <c r="D295" s="415">
        <f t="shared" si="626"/>
        <v>0</v>
      </c>
      <c r="E295" s="372">
        <v>0</v>
      </c>
      <c r="F295" s="372">
        <v>0</v>
      </c>
      <c r="G295" s="372">
        <v>0</v>
      </c>
      <c r="H295" s="372">
        <v>0</v>
      </c>
      <c r="I295" s="372">
        <v>0</v>
      </c>
      <c r="J295" s="372">
        <v>0</v>
      </c>
      <c r="K295" s="372">
        <v>0</v>
      </c>
      <c r="L295" s="372">
        <v>0</v>
      </c>
      <c r="M295" s="372">
        <v>0</v>
      </c>
      <c r="N295" s="372">
        <v>0</v>
      </c>
      <c r="O295" s="372">
        <v>0</v>
      </c>
      <c r="P295" s="372">
        <v>0</v>
      </c>
      <c r="Q295" s="372">
        <v>0</v>
      </c>
      <c r="R295" s="372">
        <v>0</v>
      </c>
      <c r="S295" s="372">
        <v>0</v>
      </c>
      <c r="T295" s="372">
        <v>0</v>
      </c>
      <c r="U295" s="413">
        <f t="shared" si="609"/>
        <v>0</v>
      </c>
      <c r="V295" s="374"/>
      <c r="W295" s="148"/>
      <c r="X295" s="152">
        <f t="shared" si="610"/>
        <v>0</v>
      </c>
      <c r="Y295" s="152">
        <f t="shared" si="611"/>
        <v>0</v>
      </c>
      <c r="Z295" s="152">
        <f t="shared" si="612"/>
        <v>0</v>
      </c>
      <c r="AA295" s="152">
        <f t="shared" si="613"/>
        <v>0</v>
      </c>
      <c r="AB295" s="152">
        <f t="shared" si="614"/>
        <v>0</v>
      </c>
      <c r="AC295" s="152">
        <f t="shared" si="615"/>
        <v>0</v>
      </c>
      <c r="AD295" s="152">
        <f t="shared" si="616"/>
        <v>0</v>
      </c>
      <c r="AE295" s="152">
        <f t="shared" si="617"/>
        <v>0</v>
      </c>
      <c r="AF295" s="152">
        <f t="shared" si="618"/>
        <v>0</v>
      </c>
      <c r="AG295" s="152">
        <f t="shared" si="619"/>
        <v>0</v>
      </c>
      <c r="AH295" s="152">
        <f t="shared" si="620"/>
        <v>0</v>
      </c>
      <c r="AI295" s="152">
        <f t="shared" si="621"/>
        <v>0</v>
      </c>
      <c r="AJ295" s="152">
        <f t="shared" si="622"/>
        <v>0</v>
      </c>
      <c r="AK295" s="152">
        <f t="shared" si="623"/>
        <v>0</v>
      </c>
      <c r="AL295" s="152">
        <f t="shared" si="624"/>
        <v>0</v>
      </c>
      <c r="AM295" s="152">
        <f t="shared" si="625"/>
        <v>0</v>
      </c>
    </row>
    <row r="296" spans="1:39" ht="15.6" x14ac:dyDescent="0.3">
      <c r="A296" s="370"/>
      <c r="B296" s="371"/>
      <c r="C296" s="372"/>
      <c r="D296" s="415">
        <f t="shared" si="626"/>
        <v>0</v>
      </c>
      <c r="E296" s="372">
        <v>0</v>
      </c>
      <c r="F296" s="372">
        <v>0</v>
      </c>
      <c r="G296" s="372">
        <v>0</v>
      </c>
      <c r="H296" s="372">
        <v>0</v>
      </c>
      <c r="I296" s="372">
        <v>0</v>
      </c>
      <c r="J296" s="372">
        <v>0</v>
      </c>
      <c r="K296" s="372">
        <v>0</v>
      </c>
      <c r="L296" s="372">
        <v>0</v>
      </c>
      <c r="M296" s="372">
        <v>0</v>
      </c>
      <c r="N296" s="372">
        <v>0</v>
      </c>
      <c r="O296" s="372">
        <v>0</v>
      </c>
      <c r="P296" s="372">
        <v>0</v>
      </c>
      <c r="Q296" s="372">
        <v>0</v>
      </c>
      <c r="R296" s="372">
        <v>0</v>
      </c>
      <c r="S296" s="372">
        <v>0</v>
      </c>
      <c r="T296" s="372">
        <v>0</v>
      </c>
      <c r="U296" s="413">
        <f t="shared" si="609"/>
        <v>0</v>
      </c>
      <c r="V296" s="374"/>
      <c r="W296" s="148"/>
      <c r="X296" s="152">
        <f t="shared" si="610"/>
        <v>0</v>
      </c>
      <c r="Y296" s="152">
        <f t="shared" si="611"/>
        <v>0</v>
      </c>
      <c r="Z296" s="152">
        <f t="shared" si="612"/>
        <v>0</v>
      </c>
      <c r="AA296" s="152">
        <f t="shared" si="613"/>
        <v>0</v>
      </c>
      <c r="AB296" s="152">
        <f t="shared" si="614"/>
        <v>0</v>
      </c>
      <c r="AC296" s="152">
        <f t="shared" si="615"/>
        <v>0</v>
      </c>
      <c r="AD296" s="152">
        <f t="shared" si="616"/>
        <v>0</v>
      </c>
      <c r="AE296" s="152">
        <f t="shared" si="617"/>
        <v>0</v>
      </c>
      <c r="AF296" s="152">
        <f t="shared" si="618"/>
        <v>0</v>
      </c>
      <c r="AG296" s="152">
        <f t="shared" si="619"/>
        <v>0</v>
      </c>
      <c r="AH296" s="152">
        <f t="shared" si="620"/>
        <v>0</v>
      </c>
      <c r="AI296" s="152">
        <f t="shared" si="621"/>
        <v>0</v>
      </c>
      <c r="AJ296" s="152">
        <f t="shared" si="622"/>
        <v>0</v>
      </c>
      <c r="AK296" s="152">
        <f t="shared" si="623"/>
        <v>0</v>
      </c>
      <c r="AL296" s="152">
        <f t="shared" si="624"/>
        <v>0</v>
      </c>
      <c r="AM296" s="152">
        <f t="shared" si="625"/>
        <v>0</v>
      </c>
    </row>
    <row r="297" spans="1:39" ht="15.6" x14ac:dyDescent="0.3">
      <c r="A297" s="370"/>
      <c r="B297" s="371"/>
      <c r="C297" s="372"/>
      <c r="D297" s="415">
        <f t="shared" si="626"/>
        <v>0</v>
      </c>
      <c r="E297" s="372">
        <v>0</v>
      </c>
      <c r="F297" s="372">
        <v>0</v>
      </c>
      <c r="G297" s="372">
        <v>0</v>
      </c>
      <c r="H297" s="372">
        <v>0</v>
      </c>
      <c r="I297" s="372">
        <v>0</v>
      </c>
      <c r="J297" s="372">
        <v>0</v>
      </c>
      <c r="K297" s="372">
        <v>0</v>
      </c>
      <c r="L297" s="372">
        <v>0</v>
      </c>
      <c r="M297" s="372">
        <v>0</v>
      </c>
      <c r="N297" s="372">
        <v>0</v>
      </c>
      <c r="O297" s="372">
        <v>0</v>
      </c>
      <c r="P297" s="372">
        <v>0</v>
      </c>
      <c r="Q297" s="372">
        <v>0</v>
      </c>
      <c r="R297" s="372">
        <v>0</v>
      </c>
      <c r="S297" s="372">
        <v>0</v>
      </c>
      <c r="T297" s="372">
        <v>0</v>
      </c>
      <c r="U297" s="413">
        <f t="shared" si="609"/>
        <v>0</v>
      </c>
      <c r="V297" s="374"/>
      <c r="W297" s="148"/>
      <c r="X297" s="152">
        <f t="shared" si="610"/>
        <v>0</v>
      </c>
      <c r="Y297" s="152">
        <f t="shared" si="611"/>
        <v>0</v>
      </c>
      <c r="Z297" s="152">
        <f t="shared" si="612"/>
        <v>0</v>
      </c>
      <c r="AA297" s="152">
        <f t="shared" si="613"/>
        <v>0</v>
      </c>
      <c r="AB297" s="152">
        <f t="shared" si="614"/>
        <v>0</v>
      </c>
      <c r="AC297" s="152">
        <f t="shared" si="615"/>
        <v>0</v>
      </c>
      <c r="AD297" s="152">
        <f t="shared" si="616"/>
        <v>0</v>
      </c>
      <c r="AE297" s="152">
        <f t="shared" si="617"/>
        <v>0</v>
      </c>
      <c r="AF297" s="152">
        <f t="shared" si="618"/>
        <v>0</v>
      </c>
      <c r="AG297" s="152">
        <f t="shared" si="619"/>
        <v>0</v>
      </c>
      <c r="AH297" s="152">
        <f t="shared" si="620"/>
        <v>0</v>
      </c>
      <c r="AI297" s="152">
        <f t="shared" si="621"/>
        <v>0</v>
      </c>
      <c r="AJ297" s="152">
        <f t="shared" si="622"/>
        <v>0</v>
      </c>
      <c r="AK297" s="152">
        <f t="shared" si="623"/>
        <v>0</v>
      </c>
      <c r="AL297" s="152">
        <f t="shared" si="624"/>
        <v>0</v>
      </c>
      <c r="AM297" s="152">
        <f t="shared" si="625"/>
        <v>0</v>
      </c>
    </row>
    <row r="298" spans="1:39" ht="15.6" x14ac:dyDescent="0.3">
      <c r="A298" s="370"/>
      <c r="B298" s="371"/>
      <c r="C298" s="372"/>
      <c r="D298" s="415">
        <f t="shared" si="626"/>
        <v>0</v>
      </c>
      <c r="E298" s="372">
        <v>0</v>
      </c>
      <c r="F298" s="372">
        <v>0</v>
      </c>
      <c r="G298" s="372">
        <v>0</v>
      </c>
      <c r="H298" s="372">
        <v>0</v>
      </c>
      <c r="I298" s="372">
        <v>0</v>
      </c>
      <c r="J298" s="372">
        <v>0</v>
      </c>
      <c r="K298" s="372">
        <v>0</v>
      </c>
      <c r="L298" s="372">
        <v>0</v>
      </c>
      <c r="M298" s="372">
        <v>0</v>
      </c>
      <c r="N298" s="372">
        <v>0</v>
      </c>
      <c r="O298" s="372">
        <v>0</v>
      </c>
      <c r="P298" s="372">
        <v>0</v>
      </c>
      <c r="Q298" s="372">
        <v>0</v>
      </c>
      <c r="R298" s="372">
        <v>0</v>
      </c>
      <c r="S298" s="372">
        <v>0</v>
      </c>
      <c r="T298" s="372">
        <v>0</v>
      </c>
      <c r="U298" s="413">
        <f t="shared" si="609"/>
        <v>0</v>
      </c>
      <c r="V298" s="374"/>
      <c r="W298" s="148"/>
      <c r="X298" s="152">
        <f t="shared" si="610"/>
        <v>0</v>
      </c>
      <c r="Y298" s="152">
        <f t="shared" si="611"/>
        <v>0</v>
      </c>
      <c r="Z298" s="152">
        <f t="shared" si="612"/>
        <v>0</v>
      </c>
      <c r="AA298" s="152">
        <f t="shared" si="613"/>
        <v>0</v>
      </c>
      <c r="AB298" s="152">
        <f t="shared" si="614"/>
        <v>0</v>
      </c>
      <c r="AC298" s="152">
        <f t="shared" si="615"/>
        <v>0</v>
      </c>
      <c r="AD298" s="152">
        <f t="shared" si="616"/>
        <v>0</v>
      </c>
      <c r="AE298" s="152">
        <f t="shared" si="617"/>
        <v>0</v>
      </c>
      <c r="AF298" s="152">
        <f t="shared" si="618"/>
        <v>0</v>
      </c>
      <c r="AG298" s="152">
        <f t="shared" si="619"/>
        <v>0</v>
      </c>
      <c r="AH298" s="152">
        <f t="shared" si="620"/>
        <v>0</v>
      </c>
      <c r="AI298" s="152">
        <f t="shared" si="621"/>
        <v>0</v>
      </c>
      <c r="AJ298" s="152">
        <f t="shared" si="622"/>
        <v>0</v>
      </c>
      <c r="AK298" s="152">
        <f t="shared" si="623"/>
        <v>0</v>
      </c>
      <c r="AL298" s="152">
        <f t="shared" si="624"/>
        <v>0</v>
      </c>
      <c r="AM298" s="152">
        <f t="shared" si="625"/>
        <v>0</v>
      </c>
    </row>
    <row r="299" spans="1:39" ht="3" customHeight="1" x14ac:dyDescent="0.3">
      <c r="A299" s="382"/>
      <c r="B299" s="383"/>
      <c r="C299" s="384"/>
      <c r="D299" s="416"/>
      <c r="E299" s="383"/>
      <c r="F299" s="383"/>
      <c r="G299" s="383"/>
      <c r="H299" s="383"/>
      <c r="I299" s="383"/>
      <c r="J299" s="383"/>
      <c r="K299" s="383"/>
      <c r="L299" s="383"/>
      <c r="M299" s="383"/>
      <c r="N299" s="383"/>
      <c r="O299" s="383"/>
      <c r="P299" s="383"/>
      <c r="Q299" s="383"/>
      <c r="R299" s="383"/>
      <c r="S299" s="383"/>
      <c r="T299" s="383"/>
      <c r="U299" s="383"/>
      <c r="V299" s="385"/>
      <c r="W299" s="148"/>
      <c r="X299" s="144"/>
      <c r="Y299" s="144"/>
      <c r="Z299" s="144"/>
      <c r="AA299" s="144"/>
      <c r="AB299" s="144"/>
      <c r="AC299" s="144"/>
      <c r="AD299" s="144"/>
      <c r="AE299" s="144"/>
      <c r="AF299" s="144"/>
      <c r="AG299" s="144"/>
      <c r="AH299" s="144"/>
      <c r="AI299" s="144"/>
      <c r="AJ299" s="144"/>
      <c r="AK299" s="144"/>
      <c r="AL299" s="144"/>
      <c r="AM299" s="144"/>
    </row>
    <row r="300" spans="1:39" ht="15.6" x14ac:dyDescent="0.3">
      <c r="A300" s="386" t="s">
        <v>129</v>
      </c>
      <c r="B300" s="405"/>
      <c r="C300" s="397"/>
      <c r="D300" s="415">
        <f>SUM(D284:D298)</f>
        <v>1</v>
      </c>
      <c r="E300" s="389">
        <f t="shared" ref="E300" si="627">SUM(X284:X298)</f>
        <v>0</v>
      </c>
      <c r="F300" s="389">
        <f t="shared" ref="F300" si="628">SUM(Y284:Y298)</f>
        <v>0</v>
      </c>
      <c r="G300" s="389">
        <f t="shared" ref="G300" si="629">SUM(Z284:Z298)</f>
        <v>0</v>
      </c>
      <c r="H300" s="389">
        <f t="shared" ref="H300" si="630">SUM(AA284:AA298)</f>
        <v>0</v>
      </c>
      <c r="I300" s="389">
        <f t="shared" ref="I300" si="631">SUM(AB284:AB298)</f>
        <v>0</v>
      </c>
      <c r="J300" s="389">
        <f t="shared" ref="J300" si="632">SUM(AC284:AC298)</f>
        <v>0</v>
      </c>
      <c r="K300" s="389">
        <f t="shared" ref="K300" si="633">SUM(AD284:AD298)</f>
        <v>0</v>
      </c>
      <c r="L300" s="389">
        <f t="shared" ref="L300" si="634">SUM(AE284:AE298)</f>
        <v>0</v>
      </c>
      <c r="M300" s="389">
        <f t="shared" ref="M300" si="635">SUM(AF284:AF298)</f>
        <v>0</v>
      </c>
      <c r="N300" s="389">
        <f t="shared" ref="N300" si="636">SUM(AG284:AG298)</f>
        <v>0</v>
      </c>
      <c r="O300" s="389">
        <f t="shared" ref="O300" si="637">SUM(AH284:AH298)</f>
        <v>0</v>
      </c>
      <c r="P300" s="389">
        <f t="shared" ref="P300" si="638">SUM(AI284:AI298)</f>
        <v>0</v>
      </c>
      <c r="Q300" s="389">
        <f t="shared" ref="Q300" si="639">SUM(AJ284:AJ298)</f>
        <v>0</v>
      </c>
      <c r="R300" s="389">
        <f t="shared" ref="R300" si="640">SUM(AK284:AK298)</f>
        <v>0</v>
      </c>
      <c r="S300" s="389">
        <f t="shared" ref="S300" si="641">SUM(AL284:AL298)</f>
        <v>0</v>
      </c>
      <c r="T300" s="389">
        <f t="shared" ref="T300" si="642">SUM(AM284:AM298)</f>
        <v>0</v>
      </c>
      <c r="U300" s="405"/>
      <c r="V300" s="390"/>
      <c r="W300" s="148"/>
      <c r="X300" s="144"/>
      <c r="Y300" s="144"/>
      <c r="Z300" s="144"/>
      <c r="AA300" s="144"/>
      <c r="AB300" s="144"/>
      <c r="AC300" s="144"/>
      <c r="AD300" s="144"/>
      <c r="AE300" s="144"/>
      <c r="AF300" s="144"/>
      <c r="AG300" s="144"/>
      <c r="AH300" s="144"/>
      <c r="AI300" s="144"/>
      <c r="AJ300" s="144"/>
      <c r="AK300" s="144"/>
      <c r="AL300" s="144"/>
      <c r="AM300" s="144"/>
    </row>
    <row r="301" spans="1:39" x14ac:dyDescent="0.3">
      <c r="A301" s="382"/>
      <c r="B301" s="406"/>
      <c r="C301" s="407"/>
      <c r="D301" s="422"/>
      <c r="E301" s="391">
        <f>E300/$D300</f>
        <v>0</v>
      </c>
      <c r="F301" s="391">
        <f t="shared" ref="F301:L301" si="643">F300/$D300</f>
        <v>0</v>
      </c>
      <c r="G301" s="391">
        <f t="shared" si="643"/>
        <v>0</v>
      </c>
      <c r="H301" s="391">
        <f t="shared" si="643"/>
        <v>0</v>
      </c>
      <c r="I301" s="391">
        <f t="shared" si="643"/>
        <v>0</v>
      </c>
      <c r="J301" s="391">
        <f t="shared" si="643"/>
        <v>0</v>
      </c>
      <c r="K301" s="391">
        <f t="shared" si="643"/>
        <v>0</v>
      </c>
      <c r="L301" s="391">
        <f t="shared" si="643"/>
        <v>0</v>
      </c>
      <c r="M301" s="391">
        <f t="shared" ref="M301:T301" si="644">M300/$D300</f>
        <v>0</v>
      </c>
      <c r="N301" s="391">
        <f t="shared" si="644"/>
        <v>0</v>
      </c>
      <c r="O301" s="391">
        <f t="shared" si="644"/>
        <v>0</v>
      </c>
      <c r="P301" s="391">
        <f t="shared" si="644"/>
        <v>0</v>
      </c>
      <c r="Q301" s="391">
        <f t="shared" si="644"/>
        <v>0</v>
      </c>
      <c r="R301" s="391">
        <f t="shared" si="644"/>
        <v>0</v>
      </c>
      <c r="S301" s="391">
        <f t="shared" si="644"/>
        <v>0</v>
      </c>
      <c r="T301" s="391">
        <f t="shared" si="644"/>
        <v>0</v>
      </c>
      <c r="U301" s="391"/>
      <c r="V301" s="385"/>
      <c r="W301" s="148"/>
      <c r="X301" s="291"/>
      <c r="Y301" s="349"/>
      <c r="Z301" s="349"/>
      <c r="AA301" s="349"/>
      <c r="AB301" s="349"/>
      <c r="AC301" s="349"/>
      <c r="AD301" s="349"/>
      <c r="AE301" s="349"/>
      <c r="AF301" s="349"/>
      <c r="AG301" s="349"/>
      <c r="AH301" s="349"/>
      <c r="AI301" s="349"/>
      <c r="AJ301" s="349"/>
      <c r="AK301" s="349"/>
      <c r="AL301" s="349"/>
      <c r="AM301" s="349"/>
    </row>
    <row r="302" spans="1:39" x14ac:dyDescent="0.3">
      <c r="A302" s="382"/>
      <c r="B302" s="128"/>
      <c r="C302" s="409"/>
      <c r="D302" s="423"/>
      <c r="E302" s="128"/>
      <c r="F302" s="128"/>
      <c r="G302" s="128"/>
      <c r="H302" s="128"/>
      <c r="I302" s="128"/>
      <c r="J302" s="128"/>
      <c r="K302" s="128"/>
      <c r="L302" s="128"/>
      <c r="M302" s="128"/>
      <c r="N302" s="128"/>
      <c r="O302" s="128"/>
      <c r="P302" s="128"/>
      <c r="Q302" s="128"/>
      <c r="R302" s="128"/>
      <c r="S302" s="128"/>
      <c r="T302" s="128"/>
      <c r="U302" s="128"/>
      <c r="V302" s="408"/>
      <c r="AJ302" s="1"/>
      <c r="AK302" s="1"/>
      <c r="AL302" s="1"/>
      <c r="AM302" s="1"/>
    </row>
    <row r="303" spans="1:39" ht="28.8" x14ac:dyDescent="0.3">
      <c r="A303" s="369">
        <v>16</v>
      </c>
      <c r="B303" s="377" t="s">
        <v>37</v>
      </c>
      <c r="C303" s="381" t="s">
        <v>254</v>
      </c>
      <c r="D303" s="414" t="s">
        <v>255</v>
      </c>
      <c r="E303" s="379" t="str">
        <f>E$3</f>
        <v>staff type 1</v>
      </c>
      <c r="F303" s="379" t="str">
        <f t="shared" ref="F303:T303" si="645">F$3</f>
        <v>staff type 2</v>
      </c>
      <c r="G303" s="379" t="str">
        <f t="shared" si="645"/>
        <v>staff type 3</v>
      </c>
      <c r="H303" s="379" t="str">
        <f t="shared" si="645"/>
        <v>staff type 4</v>
      </c>
      <c r="I303" s="379" t="str">
        <f t="shared" si="645"/>
        <v>staff type 5</v>
      </c>
      <c r="J303" s="379" t="str">
        <f t="shared" si="645"/>
        <v>staff type 6</v>
      </c>
      <c r="K303" s="379" t="str">
        <f t="shared" si="645"/>
        <v>staff type 7</v>
      </c>
      <c r="L303" s="379" t="str">
        <f t="shared" si="645"/>
        <v>staff type 8</v>
      </c>
      <c r="M303" s="379" t="str">
        <f t="shared" si="645"/>
        <v>staff type 9</v>
      </c>
      <c r="N303" s="379" t="str">
        <f t="shared" si="645"/>
        <v>staff type 10</v>
      </c>
      <c r="O303" s="379" t="str">
        <f t="shared" si="645"/>
        <v>staff type 11</v>
      </c>
      <c r="P303" s="379" t="str">
        <f t="shared" si="645"/>
        <v>staff type 12</v>
      </c>
      <c r="Q303" s="379" t="str">
        <f t="shared" si="645"/>
        <v>staff type 13</v>
      </c>
      <c r="R303" s="379" t="str">
        <f t="shared" si="645"/>
        <v>staff type 14</v>
      </c>
      <c r="S303" s="379" t="str">
        <f t="shared" si="645"/>
        <v>staff type 15</v>
      </c>
      <c r="T303" s="379" t="str">
        <f t="shared" si="645"/>
        <v>staff type 16</v>
      </c>
      <c r="U303" s="379" t="s">
        <v>132</v>
      </c>
      <c r="V303" s="380" t="s">
        <v>131</v>
      </c>
      <c r="W303" s="148"/>
      <c r="X303" s="291"/>
      <c r="Y303" s="349"/>
      <c r="Z303" s="349"/>
      <c r="AA303" s="349"/>
      <c r="AB303" s="349"/>
      <c r="AC303" s="349"/>
      <c r="AD303" s="349"/>
      <c r="AE303" s="349"/>
      <c r="AF303" s="349"/>
      <c r="AG303" s="349"/>
      <c r="AH303" s="349"/>
      <c r="AI303" s="349"/>
      <c r="AJ303" s="349"/>
      <c r="AK303" s="349"/>
      <c r="AL303" s="349"/>
      <c r="AM303" s="349"/>
    </row>
    <row r="304" spans="1:39" ht="15.6" x14ac:dyDescent="0.3">
      <c r="A304" s="370"/>
      <c r="B304" s="371">
        <v>1</v>
      </c>
      <c r="C304" s="372">
        <v>1</v>
      </c>
      <c r="D304" s="415">
        <f>IF(C304="",B304,B304*C304)</f>
        <v>1</v>
      </c>
      <c r="E304" s="372">
        <v>0</v>
      </c>
      <c r="F304" s="372">
        <v>0</v>
      </c>
      <c r="G304" s="372">
        <v>0</v>
      </c>
      <c r="H304" s="372">
        <v>0</v>
      </c>
      <c r="I304" s="372">
        <v>0</v>
      </c>
      <c r="J304" s="372">
        <v>0</v>
      </c>
      <c r="K304" s="372">
        <v>0</v>
      </c>
      <c r="L304" s="372">
        <v>0</v>
      </c>
      <c r="M304" s="372">
        <v>0</v>
      </c>
      <c r="N304" s="372">
        <v>0</v>
      </c>
      <c r="O304" s="372">
        <v>0</v>
      </c>
      <c r="P304" s="372">
        <v>0</v>
      </c>
      <c r="Q304" s="372">
        <v>0</v>
      </c>
      <c r="R304" s="372">
        <v>0</v>
      </c>
      <c r="S304" s="372">
        <v>0</v>
      </c>
      <c r="T304" s="372">
        <v>0</v>
      </c>
      <c r="U304" s="413">
        <f t="shared" ref="U304:U318" si="646">SUM(E304:T304)</f>
        <v>0</v>
      </c>
      <c r="V304" s="374"/>
      <c r="W304" s="148"/>
      <c r="X304" s="152">
        <f t="shared" ref="X304:X318" si="647">$D304*E304</f>
        <v>0</v>
      </c>
      <c r="Y304" s="152">
        <f t="shared" ref="Y304:Y318" si="648">$D304*F304</f>
        <v>0</v>
      </c>
      <c r="Z304" s="152">
        <f t="shared" ref="Z304:Z318" si="649">$D304*G304</f>
        <v>0</v>
      </c>
      <c r="AA304" s="152">
        <f t="shared" ref="AA304:AA318" si="650">$D304*H304</f>
        <v>0</v>
      </c>
      <c r="AB304" s="152">
        <f t="shared" ref="AB304:AB318" si="651">$D304*I304</f>
        <v>0</v>
      </c>
      <c r="AC304" s="152">
        <f t="shared" ref="AC304:AC318" si="652">$D304*J304</f>
        <v>0</v>
      </c>
      <c r="AD304" s="152">
        <f t="shared" ref="AD304:AD318" si="653">$D304*K304</f>
        <v>0</v>
      </c>
      <c r="AE304" s="152">
        <f t="shared" ref="AE304:AE318" si="654">$D304*L304</f>
        <v>0</v>
      </c>
      <c r="AF304" s="152">
        <f t="shared" ref="AF304:AF318" si="655">$D304*M304</f>
        <v>0</v>
      </c>
      <c r="AG304" s="152">
        <f t="shared" ref="AG304:AG318" si="656">$D304*N304</f>
        <v>0</v>
      </c>
      <c r="AH304" s="152">
        <f t="shared" ref="AH304:AH318" si="657">$D304*O304</f>
        <v>0</v>
      </c>
      <c r="AI304" s="152">
        <f t="shared" ref="AI304:AI318" si="658">$D304*P304</f>
        <v>0</v>
      </c>
      <c r="AJ304" s="152">
        <f t="shared" ref="AJ304:AJ318" si="659">$D304*Q304</f>
        <v>0</v>
      </c>
      <c r="AK304" s="152">
        <f t="shared" ref="AK304:AK318" si="660">$D304*R304</f>
        <v>0</v>
      </c>
      <c r="AL304" s="152">
        <f t="shared" ref="AL304:AL318" si="661">$D304*S304</f>
        <v>0</v>
      </c>
      <c r="AM304" s="152">
        <f t="shared" ref="AM304:AM318" si="662">$D304*T304</f>
        <v>0</v>
      </c>
    </row>
    <row r="305" spans="1:39" ht="15.6" x14ac:dyDescent="0.3">
      <c r="A305" s="370"/>
      <c r="B305" s="371"/>
      <c r="C305" s="372"/>
      <c r="D305" s="415">
        <f t="shared" ref="D305:D318" si="663">IF(C305="",B305,B305*C305)</f>
        <v>0</v>
      </c>
      <c r="E305" s="372">
        <v>0</v>
      </c>
      <c r="F305" s="372">
        <v>0</v>
      </c>
      <c r="G305" s="372">
        <v>0</v>
      </c>
      <c r="H305" s="372">
        <v>0</v>
      </c>
      <c r="I305" s="372">
        <v>0</v>
      </c>
      <c r="J305" s="372">
        <v>0</v>
      </c>
      <c r="K305" s="372">
        <v>0</v>
      </c>
      <c r="L305" s="372">
        <v>0</v>
      </c>
      <c r="M305" s="372">
        <v>0</v>
      </c>
      <c r="N305" s="372">
        <v>0</v>
      </c>
      <c r="O305" s="372">
        <v>0</v>
      </c>
      <c r="P305" s="372">
        <v>0</v>
      </c>
      <c r="Q305" s="372">
        <v>0</v>
      </c>
      <c r="R305" s="372">
        <v>0</v>
      </c>
      <c r="S305" s="372">
        <v>0</v>
      </c>
      <c r="T305" s="372">
        <v>0</v>
      </c>
      <c r="U305" s="413">
        <f t="shared" si="646"/>
        <v>0</v>
      </c>
      <c r="V305" s="374"/>
      <c r="W305" s="148"/>
      <c r="X305" s="152">
        <f t="shared" si="647"/>
        <v>0</v>
      </c>
      <c r="Y305" s="152">
        <f t="shared" si="648"/>
        <v>0</v>
      </c>
      <c r="Z305" s="152">
        <f t="shared" si="649"/>
        <v>0</v>
      </c>
      <c r="AA305" s="152">
        <f t="shared" si="650"/>
        <v>0</v>
      </c>
      <c r="AB305" s="152">
        <f t="shared" si="651"/>
        <v>0</v>
      </c>
      <c r="AC305" s="152">
        <f t="shared" si="652"/>
        <v>0</v>
      </c>
      <c r="AD305" s="152">
        <f t="shared" si="653"/>
        <v>0</v>
      </c>
      <c r="AE305" s="152">
        <f t="shared" si="654"/>
        <v>0</v>
      </c>
      <c r="AF305" s="152">
        <f t="shared" si="655"/>
        <v>0</v>
      </c>
      <c r="AG305" s="152">
        <f t="shared" si="656"/>
        <v>0</v>
      </c>
      <c r="AH305" s="152">
        <f t="shared" si="657"/>
        <v>0</v>
      </c>
      <c r="AI305" s="152">
        <f t="shared" si="658"/>
        <v>0</v>
      </c>
      <c r="AJ305" s="152">
        <f t="shared" si="659"/>
        <v>0</v>
      </c>
      <c r="AK305" s="152">
        <f t="shared" si="660"/>
        <v>0</v>
      </c>
      <c r="AL305" s="152">
        <f t="shared" si="661"/>
        <v>0</v>
      </c>
      <c r="AM305" s="152">
        <f t="shared" si="662"/>
        <v>0</v>
      </c>
    </row>
    <row r="306" spans="1:39" ht="15.6" x14ac:dyDescent="0.3">
      <c r="A306" s="370"/>
      <c r="B306" s="371"/>
      <c r="C306" s="372"/>
      <c r="D306" s="415">
        <f t="shared" si="663"/>
        <v>0</v>
      </c>
      <c r="E306" s="372">
        <v>0</v>
      </c>
      <c r="F306" s="372">
        <v>0</v>
      </c>
      <c r="G306" s="372">
        <v>0</v>
      </c>
      <c r="H306" s="372">
        <v>0</v>
      </c>
      <c r="I306" s="372">
        <v>0</v>
      </c>
      <c r="J306" s="372">
        <v>0</v>
      </c>
      <c r="K306" s="372">
        <v>0</v>
      </c>
      <c r="L306" s="372">
        <v>0</v>
      </c>
      <c r="M306" s="372">
        <v>0</v>
      </c>
      <c r="N306" s="372">
        <v>0</v>
      </c>
      <c r="O306" s="372">
        <v>0</v>
      </c>
      <c r="P306" s="372">
        <v>0</v>
      </c>
      <c r="Q306" s="372">
        <v>0</v>
      </c>
      <c r="R306" s="372">
        <v>0</v>
      </c>
      <c r="S306" s="372">
        <v>0</v>
      </c>
      <c r="T306" s="372">
        <v>0</v>
      </c>
      <c r="U306" s="413">
        <f t="shared" si="646"/>
        <v>0</v>
      </c>
      <c r="V306" s="374"/>
      <c r="W306" s="148"/>
      <c r="X306" s="152">
        <f t="shared" si="647"/>
        <v>0</v>
      </c>
      <c r="Y306" s="152">
        <f t="shared" si="648"/>
        <v>0</v>
      </c>
      <c r="Z306" s="152">
        <f t="shared" si="649"/>
        <v>0</v>
      </c>
      <c r="AA306" s="152">
        <f t="shared" si="650"/>
        <v>0</v>
      </c>
      <c r="AB306" s="152">
        <f t="shared" si="651"/>
        <v>0</v>
      </c>
      <c r="AC306" s="152">
        <f t="shared" si="652"/>
        <v>0</v>
      </c>
      <c r="AD306" s="152">
        <f t="shared" si="653"/>
        <v>0</v>
      </c>
      <c r="AE306" s="152">
        <f t="shared" si="654"/>
        <v>0</v>
      </c>
      <c r="AF306" s="152">
        <f t="shared" si="655"/>
        <v>0</v>
      </c>
      <c r="AG306" s="152">
        <f t="shared" si="656"/>
        <v>0</v>
      </c>
      <c r="AH306" s="152">
        <f t="shared" si="657"/>
        <v>0</v>
      </c>
      <c r="AI306" s="152">
        <f t="shared" si="658"/>
        <v>0</v>
      </c>
      <c r="AJ306" s="152">
        <f t="shared" si="659"/>
        <v>0</v>
      </c>
      <c r="AK306" s="152">
        <f t="shared" si="660"/>
        <v>0</v>
      </c>
      <c r="AL306" s="152">
        <f t="shared" si="661"/>
        <v>0</v>
      </c>
      <c r="AM306" s="152">
        <f t="shared" si="662"/>
        <v>0</v>
      </c>
    </row>
    <row r="307" spans="1:39" ht="15.6" x14ac:dyDescent="0.3">
      <c r="A307" s="370"/>
      <c r="B307" s="371"/>
      <c r="C307" s="372"/>
      <c r="D307" s="415">
        <f t="shared" si="663"/>
        <v>0</v>
      </c>
      <c r="E307" s="372">
        <v>0</v>
      </c>
      <c r="F307" s="372">
        <v>0</v>
      </c>
      <c r="G307" s="372">
        <v>0</v>
      </c>
      <c r="H307" s="372">
        <v>0</v>
      </c>
      <c r="I307" s="372">
        <v>0</v>
      </c>
      <c r="J307" s="372">
        <v>0</v>
      </c>
      <c r="K307" s="372">
        <v>0</v>
      </c>
      <c r="L307" s="372">
        <v>0</v>
      </c>
      <c r="M307" s="372">
        <v>0</v>
      </c>
      <c r="N307" s="372">
        <v>0</v>
      </c>
      <c r="O307" s="372">
        <v>0</v>
      </c>
      <c r="P307" s="372">
        <v>0</v>
      </c>
      <c r="Q307" s="372">
        <v>0</v>
      </c>
      <c r="R307" s="372">
        <v>0</v>
      </c>
      <c r="S307" s="372">
        <v>0</v>
      </c>
      <c r="T307" s="372">
        <v>0</v>
      </c>
      <c r="U307" s="413">
        <f t="shared" si="646"/>
        <v>0</v>
      </c>
      <c r="V307" s="374"/>
      <c r="W307" s="148"/>
      <c r="X307" s="152">
        <f t="shared" si="647"/>
        <v>0</v>
      </c>
      <c r="Y307" s="152">
        <f t="shared" si="648"/>
        <v>0</v>
      </c>
      <c r="Z307" s="152">
        <f t="shared" si="649"/>
        <v>0</v>
      </c>
      <c r="AA307" s="152">
        <f t="shared" si="650"/>
        <v>0</v>
      </c>
      <c r="AB307" s="152">
        <f t="shared" si="651"/>
        <v>0</v>
      </c>
      <c r="AC307" s="152">
        <f t="shared" si="652"/>
        <v>0</v>
      </c>
      <c r="AD307" s="152">
        <f t="shared" si="653"/>
        <v>0</v>
      </c>
      <c r="AE307" s="152">
        <f t="shared" si="654"/>
        <v>0</v>
      </c>
      <c r="AF307" s="152">
        <f t="shared" si="655"/>
        <v>0</v>
      </c>
      <c r="AG307" s="152">
        <f t="shared" si="656"/>
        <v>0</v>
      </c>
      <c r="AH307" s="152">
        <f t="shared" si="657"/>
        <v>0</v>
      </c>
      <c r="AI307" s="152">
        <f t="shared" si="658"/>
        <v>0</v>
      </c>
      <c r="AJ307" s="152">
        <f t="shared" si="659"/>
        <v>0</v>
      </c>
      <c r="AK307" s="152">
        <f t="shared" si="660"/>
        <v>0</v>
      </c>
      <c r="AL307" s="152">
        <f t="shared" si="661"/>
        <v>0</v>
      </c>
      <c r="AM307" s="152">
        <f t="shared" si="662"/>
        <v>0</v>
      </c>
    </row>
    <row r="308" spans="1:39" ht="15.6" x14ac:dyDescent="0.3">
      <c r="A308" s="370"/>
      <c r="B308" s="371"/>
      <c r="C308" s="372"/>
      <c r="D308" s="415">
        <f t="shared" si="663"/>
        <v>0</v>
      </c>
      <c r="E308" s="372">
        <v>0</v>
      </c>
      <c r="F308" s="372">
        <v>0</v>
      </c>
      <c r="G308" s="372">
        <v>0</v>
      </c>
      <c r="H308" s="372">
        <v>0</v>
      </c>
      <c r="I308" s="372">
        <v>0</v>
      </c>
      <c r="J308" s="372">
        <v>0</v>
      </c>
      <c r="K308" s="372">
        <v>0</v>
      </c>
      <c r="L308" s="372">
        <v>0</v>
      </c>
      <c r="M308" s="372">
        <v>0</v>
      </c>
      <c r="N308" s="372">
        <v>0</v>
      </c>
      <c r="O308" s="372">
        <v>0</v>
      </c>
      <c r="P308" s="372">
        <v>0</v>
      </c>
      <c r="Q308" s="372">
        <v>0</v>
      </c>
      <c r="R308" s="372">
        <v>0</v>
      </c>
      <c r="S308" s="372">
        <v>0</v>
      </c>
      <c r="T308" s="372">
        <v>0</v>
      </c>
      <c r="U308" s="413">
        <f t="shared" si="646"/>
        <v>0</v>
      </c>
      <c r="V308" s="374"/>
      <c r="W308" s="148"/>
      <c r="X308" s="152">
        <f t="shared" si="647"/>
        <v>0</v>
      </c>
      <c r="Y308" s="152">
        <f t="shared" si="648"/>
        <v>0</v>
      </c>
      <c r="Z308" s="152">
        <f t="shared" si="649"/>
        <v>0</v>
      </c>
      <c r="AA308" s="152">
        <f t="shared" si="650"/>
        <v>0</v>
      </c>
      <c r="AB308" s="152">
        <f t="shared" si="651"/>
        <v>0</v>
      </c>
      <c r="AC308" s="152">
        <f t="shared" si="652"/>
        <v>0</v>
      </c>
      <c r="AD308" s="152">
        <f t="shared" si="653"/>
        <v>0</v>
      </c>
      <c r="AE308" s="152">
        <f t="shared" si="654"/>
        <v>0</v>
      </c>
      <c r="AF308" s="152">
        <f t="shared" si="655"/>
        <v>0</v>
      </c>
      <c r="AG308" s="152">
        <f t="shared" si="656"/>
        <v>0</v>
      </c>
      <c r="AH308" s="152">
        <f t="shared" si="657"/>
        <v>0</v>
      </c>
      <c r="AI308" s="152">
        <f t="shared" si="658"/>
        <v>0</v>
      </c>
      <c r="AJ308" s="152">
        <f t="shared" si="659"/>
        <v>0</v>
      </c>
      <c r="AK308" s="152">
        <f t="shared" si="660"/>
        <v>0</v>
      </c>
      <c r="AL308" s="152">
        <f t="shared" si="661"/>
        <v>0</v>
      </c>
      <c r="AM308" s="152">
        <f t="shared" si="662"/>
        <v>0</v>
      </c>
    </row>
    <row r="309" spans="1:39" ht="15.6" x14ac:dyDescent="0.3">
      <c r="A309" s="370"/>
      <c r="B309" s="371"/>
      <c r="C309" s="372"/>
      <c r="D309" s="415">
        <f t="shared" si="663"/>
        <v>0</v>
      </c>
      <c r="E309" s="372">
        <v>0</v>
      </c>
      <c r="F309" s="372">
        <v>0</v>
      </c>
      <c r="G309" s="372">
        <v>0</v>
      </c>
      <c r="H309" s="372">
        <v>0</v>
      </c>
      <c r="I309" s="372">
        <v>0</v>
      </c>
      <c r="J309" s="372">
        <v>0</v>
      </c>
      <c r="K309" s="372">
        <v>0</v>
      </c>
      <c r="L309" s="372">
        <v>0</v>
      </c>
      <c r="M309" s="372">
        <v>0</v>
      </c>
      <c r="N309" s="372">
        <v>0</v>
      </c>
      <c r="O309" s="372">
        <v>0</v>
      </c>
      <c r="P309" s="372">
        <v>0</v>
      </c>
      <c r="Q309" s="372">
        <v>0</v>
      </c>
      <c r="R309" s="372">
        <v>0</v>
      </c>
      <c r="S309" s="372">
        <v>0</v>
      </c>
      <c r="T309" s="372">
        <v>0</v>
      </c>
      <c r="U309" s="413">
        <f t="shared" si="646"/>
        <v>0</v>
      </c>
      <c r="V309" s="374"/>
      <c r="W309" s="148"/>
      <c r="X309" s="152">
        <f t="shared" si="647"/>
        <v>0</v>
      </c>
      <c r="Y309" s="152">
        <f t="shared" si="648"/>
        <v>0</v>
      </c>
      <c r="Z309" s="152">
        <f t="shared" si="649"/>
        <v>0</v>
      </c>
      <c r="AA309" s="152">
        <f t="shared" si="650"/>
        <v>0</v>
      </c>
      <c r="AB309" s="152">
        <f t="shared" si="651"/>
        <v>0</v>
      </c>
      <c r="AC309" s="152">
        <f t="shared" si="652"/>
        <v>0</v>
      </c>
      <c r="AD309" s="152">
        <f t="shared" si="653"/>
        <v>0</v>
      </c>
      <c r="AE309" s="152">
        <f t="shared" si="654"/>
        <v>0</v>
      </c>
      <c r="AF309" s="152">
        <f t="shared" si="655"/>
        <v>0</v>
      </c>
      <c r="AG309" s="152">
        <f t="shared" si="656"/>
        <v>0</v>
      </c>
      <c r="AH309" s="152">
        <f t="shared" si="657"/>
        <v>0</v>
      </c>
      <c r="AI309" s="152">
        <f t="shared" si="658"/>
        <v>0</v>
      </c>
      <c r="AJ309" s="152">
        <f t="shared" si="659"/>
        <v>0</v>
      </c>
      <c r="AK309" s="152">
        <f t="shared" si="660"/>
        <v>0</v>
      </c>
      <c r="AL309" s="152">
        <f t="shared" si="661"/>
        <v>0</v>
      </c>
      <c r="AM309" s="152">
        <f t="shared" si="662"/>
        <v>0</v>
      </c>
    </row>
    <row r="310" spans="1:39" ht="15.6" x14ac:dyDescent="0.3">
      <c r="A310" s="370"/>
      <c r="B310" s="371"/>
      <c r="C310" s="372"/>
      <c r="D310" s="415">
        <f t="shared" si="663"/>
        <v>0</v>
      </c>
      <c r="E310" s="372">
        <v>0</v>
      </c>
      <c r="F310" s="372">
        <v>0</v>
      </c>
      <c r="G310" s="372">
        <v>0</v>
      </c>
      <c r="H310" s="372">
        <v>0</v>
      </c>
      <c r="I310" s="372">
        <v>0</v>
      </c>
      <c r="J310" s="372">
        <v>0</v>
      </c>
      <c r="K310" s="372">
        <v>0</v>
      </c>
      <c r="L310" s="372">
        <v>0</v>
      </c>
      <c r="M310" s="372">
        <v>0</v>
      </c>
      <c r="N310" s="372">
        <v>0</v>
      </c>
      <c r="O310" s="372">
        <v>0</v>
      </c>
      <c r="P310" s="372">
        <v>0</v>
      </c>
      <c r="Q310" s="372">
        <v>0</v>
      </c>
      <c r="R310" s="372">
        <v>0</v>
      </c>
      <c r="S310" s="372">
        <v>0</v>
      </c>
      <c r="T310" s="372">
        <v>0</v>
      </c>
      <c r="U310" s="413">
        <f t="shared" si="646"/>
        <v>0</v>
      </c>
      <c r="V310" s="374"/>
      <c r="W310" s="148"/>
      <c r="X310" s="152">
        <f t="shared" si="647"/>
        <v>0</v>
      </c>
      <c r="Y310" s="152">
        <f t="shared" si="648"/>
        <v>0</v>
      </c>
      <c r="Z310" s="152">
        <f t="shared" si="649"/>
        <v>0</v>
      </c>
      <c r="AA310" s="152">
        <f t="shared" si="650"/>
        <v>0</v>
      </c>
      <c r="AB310" s="152">
        <f t="shared" si="651"/>
        <v>0</v>
      </c>
      <c r="AC310" s="152">
        <f t="shared" si="652"/>
        <v>0</v>
      </c>
      <c r="AD310" s="152">
        <f t="shared" si="653"/>
        <v>0</v>
      </c>
      <c r="AE310" s="152">
        <f t="shared" si="654"/>
        <v>0</v>
      </c>
      <c r="AF310" s="152">
        <f t="shared" si="655"/>
        <v>0</v>
      </c>
      <c r="AG310" s="152">
        <f t="shared" si="656"/>
        <v>0</v>
      </c>
      <c r="AH310" s="152">
        <f t="shared" si="657"/>
        <v>0</v>
      </c>
      <c r="AI310" s="152">
        <f t="shared" si="658"/>
        <v>0</v>
      </c>
      <c r="AJ310" s="152">
        <f t="shared" si="659"/>
        <v>0</v>
      </c>
      <c r="AK310" s="152">
        <f t="shared" si="660"/>
        <v>0</v>
      </c>
      <c r="AL310" s="152">
        <f t="shared" si="661"/>
        <v>0</v>
      </c>
      <c r="AM310" s="152">
        <f t="shared" si="662"/>
        <v>0</v>
      </c>
    </row>
    <row r="311" spans="1:39" ht="15.6" x14ac:dyDescent="0.3">
      <c r="A311" s="370"/>
      <c r="B311" s="371"/>
      <c r="C311" s="372"/>
      <c r="D311" s="415">
        <f t="shared" si="663"/>
        <v>0</v>
      </c>
      <c r="E311" s="372">
        <v>0</v>
      </c>
      <c r="F311" s="372">
        <v>0</v>
      </c>
      <c r="G311" s="372">
        <v>0</v>
      </c>
      <c r="H311" s="372">
        <v>0</v>
      </c>
      <c r="I311" s="372">
        <v>0</v>
      </c>
      <c r="J311" s="372">
        <v>0</v>
      </c>
      <c r="K311" s="372">
        <v>0</v>
      </c>
      <c r="L311" s="372">
        <v>0</v>
      </c>
      <c r="M311" s="372">
        <v>0</v>
      </c>
      <c r="N311" s="372">
        <v>0</v>
      </c>
      <c r="O311" s="372">
        <v>0</v>
      </c>
      <c r="P311" s="372">
        <v>0</v>
      </c>
      <c r="Q311" s="372">
        <v>0</v>
      </c>
      <c r="R311" s="372">
        <v>0</v>
      </c>
      <c r="S311" s="372">
        <v>0</v>
      </c>
      <c r="T311" s="372">
        <v>0</v>
      </c>
      <c r="U311" s="413">
        <f t="shared" si="646"/>
        <v>0</v>
      </c>
      <c r="V311" s="374"/>
      <c r="W311" s="148"/>
      <c r="X311" s="152">
        <f t="shared" si="647"/>
        <v>0</v>
      </c>
      <c r="Y311" s="152">
        <f t="shared" si="648"/>
        <v>0</v>
      </c>
      <c r="Z311" s="152">
        <f t="shared" si="649"/>
        <v>0</v>
      </c>
      <c r="AA311" s="152">
        <f t="shared" si="650"/>
        <v>0</v>
      </c>
      <c r="AB311" s="152">
        <f t="shared" si="651"/>
        <v>0</v>
      </c>
      <c r="AC311" s="152">
        <f t="shared" si="652"/>
        <v>0</v>
      </c>
      <c r="AD311" s="152">
        <f t="shared" si="653"/>
        <v>0</v>
      </c>
      <c r="AE311" s="152">
        <f t="shared" si="654"/>
        <v>0</v>
      </c>
      <c r="AF311" s="152">
        <f t="shared" si="655"/>
        <v>0</v>
      </c>
      <c r="AG311" s="152">
        <f t="shared" si="656"/>
        <v>0</v>
      </c>
      <c r="AH311" s="152">
        <f t="shared" si="657"/>
        <v>0</v>
      </c>
      <c r="AI311" s="152">
        <f t="shared" si="658"/>
        <v>0</v>
      </c>
      <c r="AJ311" s="152">
        <f t="shared" si="659"/>
        <v>0</v>
      </c>
      <c r="AK311" s="152">
        <f t="shared" si="660"/>
        <v>0</v>
      </c>
      <c r="AL311" s="152">
        <f t="shared" si="661"/>
        <v>0</v>
      </c>
      <c r="AM311" s="152">
        <f t="shared" si="662"/>
        <v>0</v>
      </c>
    </row>
    <row r="312" spans="1:39" ht="15.6" x14ac:dyDescent="0.3">
      <c r="A312" s="370"/>
      <c r="B312" s="371"/>
      <c r="C312" s="372"/>
      <c r="D312" s="415">
        <f t="shared" si="663"/>
        <v>0</v>
      </c>
      <c r="E312" s="372">
        <v>0</v>
      </c>
      <c r="F312" s="372">
        <v>0</v>
      </c>
      <c r="G312" s="372">
        <v>0</v>
      </c>
      <c r="H312" s="372">
        <v>0</v>
      </c>
      <c r="I312" s="372">
        <v>0</v>
      </c>
      <c r="J312" s="372">
        <v>0</v>
      </c>
      <c r="K312" s="372">
        <v>0</v>
      </c>
      <c r="L312" s="372">
        <v>0</v>
      </c>
      <c r="M312" s="372">
        <v>0</v>
      </c>
      <c r="N312" s="372">
        <v>0</v>
      </c>
      <c r="O312" s="372">
        <v>0</v>
      </c>
      <c r="P312" s="372">
        <v>0</v>
      </c>
      <c r="Q312" s="372">
        <v>0</v>
      </c>
      <c r="R312" s="372">
        <v>0</v>
      </c>
      <c r="S312" s="372">
        <v>0</v>
      </c>
      <c r="T312" s="372">
        <v>0</v>
      </c>
      <c r="U312" s="413">
        <f t="shared" si="646"/>
        <v>0</v>
      </c>
      <c r="V312" s="374"/>
      <c r="W312" s="148"/>
      <c r="X312" s="152">
        <f t="shared" si="647"/>
        <v>0</v>
      </c>
      <c r="Y312" s="152">
        <f t="shared" si="648"/>
        <v>0</v>
      </c>
      <c r="Z312" s="152">
        <f t="shared" si="649"/>
        <v>0</v>
      </c>
      <c r="AA312" s="152">
        <f t="shared" si="650"/>
        <v>0</v>
      </c>
      <c r="AB312" s="152">
        <f t="shared" si="651"/>
        <v>0</v>
      </c>
      <c r="AC312" s="152">
        <f t="shared" si="652"/>
        <v>0</v>
      </c>
      <c r="AD312" s="152">
        <f t="shared" si="653"/>
        <v>0</v>
      </c>
      <c r="AE312" s="152">
        <f t="shared" si="654"/>
        <v>0</v>
      </c>
      <c r="AF312" s="152">
        <f t="shared" si="655"/>
        <v>0</v>
      </c>
      <c r="AG312" s="152">
        <f t="shared" si="656"/>
        <v>0</v>
      </c>
      <c r="AH312" s="152">
        <f t="shared" si="657"/>
        <v>0</v>
      </c>
      <c r="AI312" s="152">
        <f t="shared" si="658"/>
        <v>0</v>
      </c>
      <c r="AJ312" s="152">
        <f t="shared" si="659"/>
        <v>0</v>
      </c>
      <c r="AK312" s="152">
        <f t="shared" si="660"/>
        <v>0</v>
      </c>
      <c r="AL312" s="152">
        <f t="shared" si="661"/>
        <v>0</v>
      </c>
      <c r="AM312" s="152">
        <f t="shared" si="662"/>
        <v>0</v>
      </c>
    </row>
    <row r="313" spans="1:39" ht="15.6" x14ac:dyDescent="0.3">
      <c r="A313" s="370"/>
      <c r="B313" s="371"/>
      <c r="C313" s="372"/>
      <c r="D313" s="415">
        <f t="shared" si="663"/>
        <v>0</v>
      </c>
      <c r="E313" s="372">
        <v>0</v>
      </c>
      <c r="F313" s="372">
        <v>0</v>
      </c>
      <c r="G313" s="372">
        <v>0</v>
      </c>
      <c r="H313" s="372">
        <v>0</v>
      </c>
      <c r="I313" s="372">
        <v>0</v>
      </c>
      <c r="J313" s="372">
        <v>0</v>
      </c>
      <c r="K313" s="372">
        <v>0</v>
      </c>
      <c r="L313" s="372">
        <v>0</v>
      </c>
      <c r="M313" s="372">
        <v>0</v>
      </c>
      <c r="N313" s="372">
        <v>0</v>
      </c>
      <c r="O313" s="372">
        <v>0</v>
      </c>
      <c r="P313" s="372">
        <v>0</v>
      </c>
      <c r="Q313" s="372">
        <v>0</v>
      </c>
      <c r="R313" s="372">
        <v>0</v>
      </c>
      <c r="S313" s="372">
        <v>0</v>
      </c>
      <c r="T313" s="372">
        <v>0</v>
      </c>
      <c r="U313" s="413">
        <f t="shared" si="646"/>
        <v>0</v>
      </c>
      <c r="V313" s="374"/>
      <c r="W313" s="148"/>
      <c r="X313" s="152">
        <f t="shared" si="647"/>
        <v>0</v>
      </c>
      <c r="Y313" s="152">
        <f t="shared" si="648"/>
        <v>0</v>
      </c>
      <c r="Z313" s="152">
        <f t="shared" si="649"/>
        <v>0</v>
      </c>
      <c r="AA313" s="152">
        <f t="shared" si="650"/>
        <v>0</v>
      </c>
      <c r="AB313" s="152">
        <f t="shared" si="651"/>
        <v>0</v>
      </c>
      <c r="AC313" s="152">
        <f t="shared" si="652"/>
        <v>0</v>
      </c>
      <c r="AD313" s="152">
        <f t="shared" si="653"/>
        <v>0</v>
      </c>
      <c r="AE313" s="152">
        <f t="shared" si="654"/>
        <v>0</v>
      </c>
      <c r="AF313" s="152">
        <f t="shared" si="655"/>
        <v>0</v>
      </c>
      <c r="AG313" s="152">
        <f t="shared" si="656"/>
        <v>0</v>
      </c>
      <c r="AH313" s="152">
        <f t="shared" si="657"/>
        <v>0</v>
      </c>
      <c r="AI313" s="152">
        <f t="shared" si="658"/>
        <v>0</v>
      </c>
      <c r="AJ313" s="152">
        <f t="shared" si="659"/>
        <v>0</v>
      </c>
      <c r="AK313" s="152">
        <f t="shared" si="660"/>
        <v>0</v>
      </c>
      <c r="AL313" s="152">
        <f t="shared" si="661"/>
        <v>0</v>
      </c>
      <c r="AM313" s="152">
        <f t="shared" si="662"/>
        <v>0</v>
      </c>
    </row>
    <row r="314" spans="1:39" ht="15.6" x14ac:dyDescent="0.3">
      <c r="A314" s="370"/>
      <c r="B314" s="371"/>
      <c r="C314" s="372"/>
      <c r="D314" s="415">
        <f t="shared" si="663"/>
        <v>0</v>
      </c>
      <c r="E314" s="372">
        <v>0</v>
      </c>
      <c r="F314" s="372">
        <v>0</v>
      </c>
      <c r="G314" s="372">
        <v>0</v>
      </c>
      <c r="H314" s="372">
        <v>0</v>
      </c>
      <c r="I314" s="372">
        <v>0</v>
      </c>
      <c r="J314" s="372">
        <v>0</v>
      </c>
      <c r="K314" s="372">
        <v>0</v>
      </c>
      <c r="L314" s="372">
        <v>0</v>
      </c>
      <c r="M314" s="372">
        <v>0</v>
      </c>
      <c r="N314" s="372">
        <v>0</v>
      </c>
      <c r="O314" s="372">
        <v>0</v>
      </c>
      <c r="P314" s="372">
        <v>0</v>
      </c>
      <c r="Q314" s="372">
        <v>0</v>
      </c>
      <c r="R314" s="372">
        <v>0</v>
      </c>
      <c r="S314" s="372">
        <v>0</v>
      </c>
      <c r="T314" s="372">
        <v>0</v>
      </c>
      <c r="U314" s="413">
        <f t="shared" si="646"/>
        <v>0</v>
      </c>
      <c r="V314" s="374"/>
      <c r="W314" s="148"/>
      <c r="X314" s="152">
        <f t="shared" si="647"/>
        <v>0</v>
      </c>
      <c r="Y314" s="152">
        <f t="shared" si="648"/>
        <v>0</v>
      </c>
      <c r="Z314" s="152">
        <f t="shared" si="649"/>
        <v>0</v>
      </c>
      <c r="AA314" s="152">
        <f t="shared" si="650"/>
        <v>0</v>
      </c>
      <c r="AB314" s="152">
        <f t="shared" si="651"/>
        <v>0</v>
      </c>
      <c r="AC314" s="152">
        <f t="shared" si="652"/>
        <v>0</v>
      </c>
      <c r="AD314" s="152">
        <f t="shared" si="653"/>
        <v>0</v>
      </c>
      <c r="AE314" s="152">
        <f t="shared" si="654"/>
        <v>0</v>
      </c>
      <c r="AF314" s="152">
        <f t="shared" si="655"/>
        <v>0</v>
      </c>
      <c r="AG314" s="152">
        <f t="shared" si="656"/>
        <v>0</v>
      </c>
      <c r="AH314" s="152">
        <f t="shared" si="657"/>
        <v>0</v>
      </c>
      <c r="AI314" s="152">
        <f t="shared" si="658"/>
        <v>0</v>
      </c>
      <c r="AJ314" s="152">
        <f t="shared" si="659"/>
        <v>0</v>
      </c>
      <c r="AK314" s="152">
        <f t="shared" si="660"/>
        <v>0</v>
      </c>
      <c r="AL314" s="152">
        <f t="shared" si="661"/>
        <v>0</v>
      </c>
      <c r="AM314" s="152">
        <f t="shared" si="662"/>
        <v>0</v>
      </c>
    </row>
    <row r="315" spans="1:39" ht="15.6" x14ac:dyDescent="0.3">
      <c r="A315" s="370"/>
      <c r="B315" s="371"/>
      <c r="C315" s="372"/>
      <c r="D315" s="415">
        <f t="shared" si="663"/>
        <v>0</v>
      </c>
      <c r="E315" s="372">
        <v>0</v>
      </c>
      <c r="F315" s="372">
        <v>0</v>
      </c>
      <c r="G315" s="372">
        <v>0</v>
      </c>
      <c r="H315" s="372">
        <v>0</v>
      </c>
      <c r="I315" s="372">
        <v>0</v>
      </c>
      <c r="J315" s="372">
        <v>0</v>
      </c>
      <c r="K315" s="372">
        <v>0</v>
      </c>
      <c r="L315" s="372">
        <v>0</v>
      </c>
      <c r="M315" s="372">
        <v>0</v>
      </c>
      <c r="N315" s="372">
        <v>0</v>
      </c>
      <c r="O315" s="372">
        <v>0</v>
      </c>
      <c r="P315" s="372">
        <v>0</v>
      </c>
      <c r="Q315" s="372">
        <v>0</v>
      </c>
      <c r="R315" s="372">
        <v>0</v>
      </c>
      <c r="S315" s="372">
        <v>0</v>
      </c>
      <c r="T315" s="372">
        <v>0</v>
      </c>
      <c r="U315" s="413">
        <f t="shared" si="646"/>
        <v>0</v>
      </c>
      <c r="V315" s="374"/>
      <c r="W315" s="148"/>
      <c r="X315" s="152">
        <f t="shared" si="647"/>
        <v>0</v>
      </c>
      <c r="Y315" s="152">
        <f t="shared" si="648"/>
        <v>0</v>
      </c>
      <c r="Z315" s="152">
        <f t="shared" si="649"/>
        <v>0</v>
      </c>
      <c r="AA315" s="152">
        <f t="shared" si="650"/>
        <v>0</v>
      </c>
      <c r="AB315" s="152">
        <f t="shared" si="651"/>
        <v>0</v>
      </c>
      <c r="AC315" s="152">
        <f t="shared" si="652"/>
        <v>0</v>
      </c>
      <c r="AD315" s="152">
        <f t="shared" si="653"/>
        <v>0</v>
      </c>
      <c r="AE315" s="152">
        <f t="shared" si="654"/>
        <v>0</v>
      </c>
      <c r="AF315" s="152">
        <f t="shared" si="655"/>
        <v>0</v>
      </c>
      <c r="AG315" s="152">
        <f t="shared" si="656"/>
        <v>0</v>
      </c>
      <c r="AH315" s="152">
        <f t="shared" si="657"/>
        <v>0</v>
      </c>
      <c r="AI315" s="152">
        <f t="shared" si="658"/>
        <v>0</v>
      </c>
      <c r="AJ315" s="152">
        <f t="shared" si="659"/>
        <v>0</v>
      </c>
      <c r="AK315" s="152">
        <f t="shared" si="660"/>
        <v>0</v>
      </c>
      <c r="AL315" s="152">
        <f t="shared" si="661"/>
        <v>0</v>
      </c>
      <c r="AM315" s="152">
        <f t="shared" si="662"/>
        <v>0</v>
      </c>
    </row>
    <row r="316" spans="1:39" ht="15.6" x14ac:dyDescent="0.3">
      <c r="A316" s="370"/>
      <c r="B316" s="371"/>
      <c r="C316" s="372"/>
      <c r="D316" s="415">
        <f t="shared" si="663"/>
        <v>0</v>
      </c>
      <c r="E316" s="372">
        <v>0</v>
      </c>
      <c r="F316" s="372">
        <v>0</v>
      </c>
      <c r="G316" s="372">
        <v>0</v>
      </c>
      <c r="H316" s="372">
        <v>0</v>
      </c>
      <c r="I316" s="372">
        <v>0</v>
      </c>
      <c r="J316" s="372">
        <v>0</v>
      </c>
      <c r="K316" s="372">
        <v>0</v>
      </c>
      <c r="L316" s="372">
        <v>0</v>
      </c>
      <c r="M316" s="372">
        <v>0</v>
      </c>
      <c r="N316" s="372">
        <v>0</v>
      </c>
      <c r="O316" s="372">
        <v>0</v>
      </c>
      <c r="P316" s="372">
        <v>0</v>
      </c>
      <c r="Q316" s="372">
        <v>0</v>
      </c>
      <c r="R316" s="372">
        <v>0</v>
      </c>
      <c r="S316" s="372">
        <v>0</v>
      </c>
      <c r="T316" s="372">
        <v>0</v>
      </c>
      <c r="U316" s="413">
        <f t="shared" si="646"/>
        <v>0</v>
      </c>
      <c r="V316" s="374"/>
      <c r="W316" s="148"/>
      <c r="X316" s="152">
        <f t="shared" si="647"/>
        <v>0</v>
      </c>
      <c r="Y316" s="152">
        <f t="shared" si="648"/>
        <v>0</v>
      </c>
      <c r="Z316" s="152">
        <f t="shared" si="649"/>
        <v>0</v>
      </c>
      <c r="AA316" s="152">
        <f t="shared" si="650"/>
        <v>0</v>
      </c>
      <c r="AB316" s="152">
        <f t="shared" si="651"/>
        <v>0</v>
      </c>
      <c r="AC316" s="152">
        <f t="shared" si="652"/>
        <v>0</v>
      </c>
      <c r="AD316" s="152">
        <f t="shared" si="653"/>
        <v>0</v>
      </c>
      <c r="AE316" s="152">
        <f t="shared" si="654"/>
        <v>0</v>
      </c>
      <c r="AF316" s="152">
        <f t="shared" si="655"/>
        <v>0</v>
      </c>
      <c r="AG316" s="152">
        <f t="shared" si="656"/>
        <v>0</v>
      </c>
      <c r="AH316" s="152">
        <f t="shared" si="657"/>
        <v>0</v>
      </c>
      <c r="AI316" s="152">
        <f t="shared" si="658"/>
        <v>0</v>
      </c>
      <c r="AJ316" s="152">
        <f t="shared" si="659"/>
        <v>0</v>
      </c>
      <c r="AK316" s="152">
        <f t="shared" si="660"/>
        <v>0</v>
      </c>
      <c r="AL316" s="152">
        <f t="shared" si="661"/>
        <v>0</v>
      </c>
      <c r="AM316" s="152">
        <f t="shared" si="662"/>
        <v>0</v>
      </c>
    </row>
    <row r="317" spans="1:39" ht="15.6" x14ac:dyDescent="0.3">
      <c r="A317" s="370"/>
      <c r="B317" s="371"/>
      <c r="C317" s="372"/>
      <c r="D317" s="415">
        <f t="shared" si="663"/>
        <v>0</v>
      </c>
      <c r="E317" s="372">
        <v>0</v>
      </c>
      <c r="F317" s="372">
        <v>0</v>
      </c>
      <c r="G317" s="372">
        <v>0</v>
      </c>
      <c r="H317" s="372">
        <v>0</v>
      </c>
      <c r="I317" s="372">
        <v>0</v>
      </c>
      <c r="J317" s="372">
        <v>0</v>
      </c>
      <c r="K317" s="372">
        <v>0</v>
      </c>
      <c r="L317" s="372">
        <v>0</v>
      </c>
      <c r="M317" s="372">
        <v>0</v>
      </c>
      <c r="N317" s="372">
        <v>0</v>
      </c>
      <c r="O317" s="372">
        <v>0</v>
      </c>
      <c r="P317" s="372">
        <v>0</v>
      </c>
      <c r="Q317" s="372">
        <v>0</v>
      </c>
      <c r="R317" s="372">
        <v>0</v>
      </c>
      <c r="S317" s="372">
        <v>0</v>
      </c>
      <c r="T317" s="372">
        <v>0</v>
      </c>
      <c r="U317" s="413">
        <f t="shared" si="646"/>
        <v>0</v>
      </c>
      <c r="V317" s="374"/>
      <c r="W317" s="148"/>
      <c r="X317" s="152">
        <f t="shared" si="647"/>
        <v>0</v>
      </c>
      <c r="Y317" s="152">
        <f t="shared" si="648"/>
        <v>0</v>
      </c>
      <c r="Z317" s="152">
        <f t="shared" si="649"/>
        <v>0</v>
      </c>
      <c r="AA317" s="152">
        <f t="shared" si="650"/>
        <v>0</v>
      </c>
      <c r="AB317" s="152">
        <f t="shared" si="651"/>
        <v>0</v>
      </c>
      <c r="AC317" s="152">
        <f t="shared" si="652"/>
        <v>0</v>
      </c>
      <c r="AD317" s="152">
        <f t="shared" si="653"/>
        <v>0</v>
      </c>
      <c r="AE317" s="152">
        <f t="shared" si="654"/>
        <v>0</v>
      </c>
      <c r="AF317" s="152">
        <f t="shared" si="655"/>
        <v>0</v>
      </c>
      <c r="AG317" s="152">
        <f t="shared" si="656"/>
        <v>0</v>
      </c>
      <c r="AH317" s="152">
        <f t="shared" si="657"/>
        <v>0</v>
      </c>
      <c r="AI317" s="152">
        <f t="shared" si="658"/>
        <v>0</v>
      </c>
      <c r="AJ317" s="152">
        <f t="shared" si="659"/>
        <v>0</v>
      </c>
      <c r="AK317" s="152">
        <f t="shared" si="660"/>
        <v>0</v>
      </c>
      <c r="AL317" s="152">
        <f t="shared" si="661"/>
        <v>0</v>
      </c>
      <c r="AM317" s="152">
        <f t="shared" si="662"/>
        <v>0</v>
      </c>
    </row>
    <row r="318" spans="1:39" ht="15.6" x14ac:dyDescent="0.3">
      <c r="A318" s="370"/>
      <c r="B318" s="371"/>
      <c r="C318" s="372"/>
      <c r="D318" s="415">
        <f t="shared" si="663"/>
        <v>0</v>
      </c>
      <c r="E318" s="372">
        <v>0</v>
      </c>
      <c r="F318" s="372">
        <v>0</v>
      </c>
      <c r="G318" s="372">
        <v>0</v>
      </c>
      <c r="H318" s="372">
        <v>0</v>
      </c>
      <c r="I318" s="372">
        <v>0</v>
      </c>
      <c r="J318" s="372">
        <v>0</v>
      </c>
      <c r="K318" s="372">
        <v>0</v>
      </c>
      <c r="L318" s="372">
        <v>0</v>
      </c>
      <c r="M318" s="372">
        <v>0</v>
      </c>
      <c r="N318" s="372">
        <v>0</v>
      </c>
      <c r="O318" s="372">
        <v>0</v>
      </c>
      <c r="P318" s="372">
        <v>0</v>
      </c>
      <c r="Q318" s="372">
        <v>0</v>
      </c>
      <c r="R318" s="372">
        <v>0</v>
      </c>
      <c r="S318" s="372">
        <v>0</v>
      </c>
      <c r="T318" s="372">
        <v>0</v>
      </c>
      <c r="U318" s="413">
        <f t="shared" si="646"/>
        <v>0</v>
      </c>
      <c r="V318" s="374"/>
      <c r="W318" s="148"/>
      <c r="X318" s="152">
        <f t="shared" si="647"/>
        <v>0</v>
      </c>
      <c r="Y318" s="152">
        <f t="shared" si="648"/>
        <v>0</v>
      </c>
      <c r="Z318" s="152">
        <f t="shared" si="649"/>
        <v>0</v>
      </c>
      <c r="AA318" s="152">
        <f t="shared" si="650"/>
        <v>0</v>
      </c>
      <c r="AB318" s="152">
        <f t="shared" si="651"/>
        <v>0</v>
      </c>
      <c r="AC318" s="152">
        <f t="shared" si="652"/>
        <v>0</v>
      </c>
      <c r="AD318" s="152">
        <f t="shared" si="653"/>
        <v>0</v>
      </c>
      <c r="AE318" s="152">
        <f t="shared" si="654"/>
        <v>0</v>
      </c>
      <c r="AF318" s="152">
        <f t="shared" si="655"/>
        <v>0</v>
      </c>
      <c r="AG318" s="152">
        <f t="shared" si="656"/>
        <v>0</v>
      </c>
      <c r="AH318" s="152">
        <f t="shared" si="657"/>
        <v>0</v>
      </c>
      <c r="AI318" s="152">
        <f t="shared" si="658"/>
        <v>0</v>
      </c>
      <c r="AJ318" s="152">
        <f t="shared" si="659"/>
        <v>0</v>
      </c>
      <c r="AK318" s="152">
        <f t="shared" si="660"/>
        <v>0</v>
      </c>
      <c r="AL318" s="152">
        <f t="shared" si="661"/>
        <v>0</v>
      </c>
      <c r="AM318" s="152">
        <f t="shared" si="662"/>
        <v>0</v>
      </c>
    </row>
    <row r="319" spans="1:39" ht="3" customHeight="1" x14ac:dyDescent="0.3">
      <c r="A319" s="382"/>
      <c r="B319" s="383"/>
      <c r="C319" s="384"/>
      <c r="D319" s="416"/>
      <c r="E319" s="383"/>
      <c r="F319" s="383"/>
      <c r="G319" s="383"/>
      <c r="H319" s="383"/>
      <c r="I319" s="383"/>
      <c r="J319" s="383"/>
      <c r="K319" s="383"/>
      <c r="L319" s="383"/>
      <c r="M319" s="383"/>
      <c r="N319" s="383"/>
      <c r="O319" s="383"/>
      <c r="P319" s="383"/>
      <c r="Q319" s="383"/>
      <c r="R319" s="383"/>
      <c r="S319" s="383"/>
      <c r="T319" s="383"/>
      <c r="U319" s="383"/>
      <c r="V319" s="385"/>
      <c r="W319" s="148"/>
      <c r="X319" s="144"/>
      <c r="Y319" s="144"/>
      <c r="Z319" s="144"/>
      <c r="AA319" s="144"/>
      <c r="AB319" s="144"/>
      <c r="AC319" s="144"/>
      <c r="AD319" s="144"/>
      <c r="AE319" s="144"/>
      <c r="AF319" s="144"/>
      <c r="AG319" s="144"/>
      <c r="AH319" s="144"/>
      <c r="AI319" s="144"/>
      <c r="AJ319" s="144"/>
      <c r="AK319" s="144"/>
      <c r="AL319" s="144"/>
      <c r="AM319" s="144"/>
    </row>
    <row r="320" spans="1:39" ht="15.6" x14ac:dyDescent="0.3">
      <c r="A320" s="386" t="s">
        <v>129</v>
      </c>
      <c r="B320" s="405"/>
      <c r="C320" s="397"/>
      <c r="D320" s="415">
        <f>SUM(D304:D318)</f>
        <v>1</v>
      </c>
      <c r="E320" s="389">
        <f t="shared" ref="E320" si="664">SUM(X304:X318)</f>
        <v>0</v>
      </c>
      <c r="F320" s="389">
        <f t="shared" ref="F320" si="665">SUM(Y304:Y318)</f>
        <v>0</v>
      </c>
      <c r="G320" s="389">
        <f t="shared" ref="G320" si="666">SUM(Z304:Z318)</f>
        <v>0</v>
      </c>
      <c r="H320" s="389">
        <f t="shared" ref="H320" si="667">SUM(AA304:AA318)</f>
        <v>0</v>
      </c>
      <c r="I320" s="389">
        <f t="shared" ref="I320" si="668">SUM(AB304:AB318)</f>
        <v>0</v>
      </c>
      <c r="J320" s="389">
        <f t="shared" ref="J320" si="669">SUM(AC304:AC318)</f>
        <v>0</v>
      </c>
      <c r="K320" s="389">
        <f t="shared" ref="K320" si="670">SUM(AD304:AD318)</f>
        <v>0</v>
      </c>
      <c r="L320" s="389">
        <f t="shared" ref="L320" si="671">SUM(AE304:AE318)</f>
        <v>0</v>
      </c>
      <c r="M320" s="389">
        <f t="shared" ref="M320" si="672">SUM(AF304:AF318)</f>
        <v>0</v>
      </c>
      <c r="N320" s="389">
        <f t="shared" ref="N320" si="673">SUM(AG304:AG318)</f>
        <v>0</v>
      </c>
      <c r="O320" s="389">
        <f t="shared" ref="O320" si="674">SUM(AH304:AH318)</f>
        <v>0</v>
      </c>
      <c r="P320" s="389">
        <f t="shared" ref="P320" si="675">SUM(AI304:AI318)</f>
        <v>0</v>
      </c>
      <c r="Q320" s="389">
        <f t="shared" ref="Q320" si="676">SUM(AJ304:AJ318)</f>
        <v>0</v>
      </c>
      <c r="R320" s="389">
        <f t="shared" ref="R320" si="677">SUM(AK304:AK318)</f>
        <v>0</v>
      </c>
      <c r="S320" s="389">
        <f t="shared" ref="S320" si="678">SUM(AL304:AL318)</f>
        <v>0</v>
      </c>
      <c r="T320" s="389">
        <f t="shared" ref="T320" si="679">SUM(AM304:AM318)</f>
        <v>0</v>
      </c>
      <c r="U320" s="405"/>
      <c r="V320" s="390"/>
      <c r="W320" s="148"/>
      <c r="X320" s="144"/>
      <c r="Y320" s="144"/>
      <c r="Z320" s="144"/>
      <c r="AA320" s="144"/>
      <c r="AB320" s="144"/>
      <c r="AC320" s="144"/>
      <c r="AD320" s="144"/>
      <c r="AE320" s="144"/>
      <c r="AF320" s="144"/>
      <c r="AG320" s="144"/>
      <c r="AH320" s="144"/>
      <c r="AI320" s="144"/>
      <c r="AJ320" s="144"/>
      <c r="AK320" s="144"/>
      <c r="AL320" s="144"/>
      <c r="AM320" s="144"/>
    </row>
    <row r="321" spans="1:39" x14ac:dyDescent="0.3">
      <c r="A321" s="382"/>
      <c r="B321" s="406"/>
      <c r="C321" s="407"/>
      <c r="D321" s="422"/>
      <c r="E321" s="391">
        <f>E320/$D320</f>
        <v>0</v>
      </c>
      <c r="F321" s="391">
        <f t="shared" ref="F321:L321" si="680">F320/$D320</f>
        <v>0</v>
      </c>
      <c r="G321" s="391">
        <f t="shared" si="680"/>
        <v>0</v>
      </c>
      <c r="H321" s="391">
        <f t="shared" si="680"/>
        <v>0</v>
      </c>
      <c r="I321" s="391">
        <f t="shared" si="680"/>
        <v>0</v>
      </c>
      <c r="J321" s="391">
        <f t="shared" si="680"/>
        <v>0</v>
      </c>
      <c r="K321" s="391">
        <f t="shared" si="680"/>
        <v>0</v>
      </c>
      <c r="L321" s="391">
        <f t="shared" si="680"/>
        <v>0</v>
      </c>
      <c r="M321" s="391">
        <f t="shared" ref="M321:T321" si="681">M320/$D320</f>
        <v>0</v>
      </c>
      <c r="N321" s="391">
        <f t="shared" si="681"/>
        <v>0</v>
      </c>
      <c r="O321" s="391">
        <f t="shared" si="681"/>
        <v>0</v>
      </c>
      <c r="P321" s="391">
        <f t="shared" si="681"/>
        <v>0</v>
      </c>
      <c r="Q321" s="391">
        <f t="shared" si="681"/>
        <v>0</v>
      </c>
      <c r="R321" s="391">
        <f t="shared" si="681"/>
        <v>0</v>
      </c>
      <c r="S321" s="391">
        <f t="shared" si="681"/>
        <v>0</v>
      </c>
      <c r="T321" s="391">
        <f t="shared" si="681"/>
        <v>0</v>
      </c>
      <c r="U321" s="391"/>
      <c r="V321" s="385"/>
      <c r="W321" s="148"/>
      <c r="X321" s="291"/>
      <c r="Y321" s="349"/>
      <c r="Z321" s="349"/>
      <c r="AA321" s="349"/>
      <c r="AB321" s="349"/>
      <c r="AC321" s="349"/>
      <c r="AD321" s="349"/>
      <c r="AE321" s="349"/>
      <c r="AF321" s="349"/>
      <c r="AG321" s="349"/>
      <c r="AH321" s="349"/>
      <c r="AI321" s="349"/>
      <c r="AJ321" s="349"/>
      <c r="AK321" s="349"/>
      <c r="AL321" s="349"/>
      <c r="AM321" s="349"/>
    </row>
    <row r="322" spans="1:39" x14ac:dyDescent="0.3">
      <c r="A322" s="382"/>
      <c r="B322" s="128"/>
      <c r="C322" s="409"/>
      <c r="D322" s="423"/>
      <c r="E322" s="128"/>
      <c r="F322" s="128"/>
      <c r="G322" s="128"/>
      <c r="H322" s="128"/>
      <c r="I322" s="128"/>
      <c r="J322" s="128"/>
      <c r="K322" s="128"/>
      <c r="L322" s="128"/>
      <c r="M322" s="128"/>
      <c r="N322" s="128"/>
      <c r="O322" s="128"/>
      <c r="P322" s="128"/>
      <c r="Q322" s="128"/>
      <c r="R322" s="128"/>
      <c r="S322" s="128"/>
      <c r="T322" s="128"/>
      <c r="U322" s="128"/>
      <c r="V322" s="408"/>
      <c r="AJ322" s="1"/>
      <c r="AK322" s="1"/>
      <c r="AL322" s="1"/>
      <c r="AM322" s="1"/>
    </row>
    <row r="323" spans="1:39" ht="28.8" x14ac:dyDescent="0.3">
      <c r="A323" s="369">
        <v>17</v>
      </c>
      <c r="B323" s="377" t="s">
        <v>37</v>
      </c>
      <c r="C323" s="381" t="s">
        <v>254</v>
      </c>
      <c r="D323" s="414" t="s">
        <v>255</v>
      </c>
      <c r="E323" s="379" t="str">
        <f>E$3</f>
        <v>staff type 1</v>
      </c>
      <c r="F323" s="379" t="str">
        <f t="shared" ref="F323:T323" si="682">F$3</f>
        <v>staff type 2</v>
      </c>
      <c r="G323" s="379" t="str">
        <f t="shared" si="682"/>
        <v>staff type 3</v>
      </c>
      <c r="H323" s="379" t="str">
        <f t="shared" si="682"/>
        <v>staff type 4</v>
      </c>
      <c r="I323" s="379" t="str">
        <f t="shared" si="682"/>
        <v>staff type 5</v>
      </c>
      <c r="J323" s="379" t="str">
        <f t="shared" si="682"/>
        <v>staff type 6</v>
      </c>
      <c r="K323" s="379" t="str">
        <f t="shared" si="682"/>
        <v>staff type 7</v>
      </c>
      <c r="L323" s="379" t="str">
        <f t="shared" si="682"/>
        <v>staff type 8</v>
      </c>
      <c r="M323" s="379" t="str">
        <f t="shared" si="682"/>
        <v>staff type 9</v>
      </c>
      <c r="N323" s="379" t="str">
        <f t="shared" si="682"/>
        <v>staff type 10</v>
      </c>
      <c r="O323" s="379" t="str">
        <f t="shared" si="682"/>
        <v>staff type 11</v>
      </c>
      <c r="P323" s="379" t="str">
        <f t="shared" si="682"/>
        <v>staff type 12</v>
      </c>
      <c r="Q323" s="379" t="str">
        <f t="shared" si="682"/>
        <v>staff type 13</v>
      </c>
      <c r="R323" s="379" t="str">
        <f t="shared" si="682"/>
        <v>staff type 14</v>
      </c>
      <c r="S323" s="379" t="str">
        <f t="shared" si="682"/>
        <v>staff type 15</v>
      </c>
      <c r="T323" s="379" t="str">
        <f t="shared" si="682"/>
        <v>staff type 16</v>
      </c>
      <c r="U323" s="379" t="s">
        <v>132</v>
      </c>
      <c r="V323" s="380" t="s">
        <v>131</v>
      </c>
      <c r="W323" s="148"/>
      <c r="X323" s="291"/>
      <c r="Y323" s="349"/>
      <c r="Z323" s="349"/>
      <c r="AA323" s="349"/>
      <c r="AB323" s="349"/>
      <c r="AC323" s="349"/>
      <c r="AD323" s="349"/>
      <c r="AE323" s="349"/>
      <c r="AF323" s="349"/>
      <c r="AG323" s="349"/>
      <c r="AH323" s="349"/>
      <c r="AI323" s="349"/>
      <c r="AJ323" s="349"/>
      <c r="AK323" s="349"/>
      <c r="AL323" s="349"/>
      <c r="AM323" s="349"/>
    </row>
    <row r="324" spans="1:39" ht="15.6" x14ac:dyDescent="0.3">
      <c r="A324" s="370"/>
      <c r="B324" s="371">
        <v>1</v>
      </c>
      <c r="C324" s="372">
        <v>1</v>
      </c>
      <c r="D324" s="415">
        <f>IF(C324="",B324,B324*C324)</f>
        <v>1</v>
      </c>
      <c r="E324" s="372">
        <v>0</v>
      </c>
      <c r="F324" s="372">
        <v>0</v>
      </c>
      <c r="G324" s="372">
        <v>0</v>
      </c>
      <c r="H324" s="372">
        <v>0</v>
      </c>
      <c r="I324" s="372">
        <v>0</v>
      </c>
      <c r="J324" s="372">
        <v>0</v>
      </c>
      <c r="K324" s="372">
        <v>0</v>
      </c>
      <c r="L324" s="372">
        <v>0</v>
      </c>
      <c r="M324" s="372">
        <v>0</v>
      </c>
      <c r="N324" s="372">
        <v>0</v>
      </c>
      <c r="O324" s="372">
        <v>0</v>
      </c>
      <c r="P324" s="372">
        <v>0</v>
      </c>
      <c r="Q324" s="372">
        <v>0</v>
      </c>
      <c r="R324" s="372">
        <v>0</v>
      </c>
      <c r="S324" s="372">
        <v>0</v>
      </c>
      <c r="T324" s="372">
        <v>0</v>
      </c>
      <c r="U324" s="413">
        <f t="shared" ref="U324:U338" si="683">SUM(E324:T324)</f>
        <v>0</v>
      </c>
      <c r="V324" s="374"/>
      <c r="W324" s="148"/>
      <c r="X324" s="152">
        <f t="shared" ref="X324:X338" si="684">$D324*E324</f>
        <v>0</v>
      </c>
      <c r="Y324" s="152">
        <f t="shared" ref="Y324:Y338" si="685">$D324*F324</f>
        <v>0</v>
      </c>
      <c r="Z324" s="152">
        <f t="shared" ref="Z324:Z338" si="686">$D324*G324</f>
        <v>0</v>
      </c>
      <c r="AA324" s="152">
        <f t="shared" ref="AA324:AA338" si="687">$D324*H324</f>
        <v>0</v>
      </c>
      <c r="AB324" s="152">
        <f t="shared" ref="AB324:AB338" si="688">$D324*I324</f>
        <v>0</v>
      </c>
      <c r="AC324" s="152">
        <f t="shared" ref="AC324:AC338" si="689">$D324*J324</f>
        <v>0</v>
      </c>
      <c r="AD324" s="152">
        <f t="shared" ref="AD324:AD338" si="690">$D324*K324</f>
        <v>0</v>
      </c>
      <c r="AE324" s="152">
        <f t="shared" ref="AE324:AE338" si="691">$D324*L324</f>
        <v>0</v>
      </c>
      <c r="AF324" s="152">
        <f t="shared" ref="AF324:AF338" si="692">$D324*M324</f>
        <v>0</v>
      </c>
      <c r="AG324" s="152">
        <f t="shared" ref="AG324:AG338" si="693">$D324*N324</f>
        <v>0</v>
      </c>
      <c r="AH324" s="152">
        <f t="shared" ref="AH324:AH338" si="694">$D324*O324</f>
        <v>0</v>
      </c>
      <c r="AI324" s="152">
        <f t="shared" ref="AI324:AI338" si="695">$D324*P324</f>
        <v>0</v>
      </c>
      <c r="AJ324" s="152">
        <f t="shared" ref="AJ324:AJ338" si="696">$D324*Q324</f>
        <v>0</v>
      </c>
      <c r="AK324" s="152">
        <f t="shared" ref="AK324:AK338" si="697">$D324*R324</f>
        <v>0</v>
      </c>
      <c r="AL324" s="152">
        <f t="shared" ref="AL324:AL338" si="698">$D324*S324</f>
        <v>0</v>
      </c>
      <c r="AM324" s="152">
        <f t="shared" ref="AM324:AM338" si="699">$D324*T324</f>
        <v>0</v>
      </c>
    </row>
    <row r="325" spans="1:39" ht="15.6" x14ac:dyDescent="0.3">
      <c r="A325" s="370"/>
      <c r="B325" s="371"/>
      <c r="C325" s="372"/>
      <c r="D325" s="415">
        <f t="shared" ref="D325:D338" si="700">IF(C325="",B325,B325*C325)</f>
        <v>0</v>
      </c>
      <c r="E325" s="372">
        <v>0</v>
      </c>
      <c r="F325" s="372">
        <v>0</v>
      </c>
      <c r="G325" s="372">
        <v>0</v>
      </c>
      <c r="H325" s="372">
        <v>0</v>
      </c>
      <c r="I325" s="372">
        <v>0</v>
      </c>
      <c r="J325" s="372">
        <v>0</v>
      </c>
      <c r="K325" s="372">
        <v>0</v>
      </c>
      <c r="L325" s="372">
        <v>0</v>
      </c>
      <c r="M325" s="372">
        <v>0</v>
      </c>
      <c r="N325" s="372">
        <v>0</v>
      </c>
      <c r="O325" s="372">
        <v>0</v>
      </c>
      <c r="P325" s="372">
        <v>0</v>
      </c>
      <c r="Q325" s="372">
        <v>0</v>
      </c>
      <c r="R325" s="372">
        <v>0</v>
      </c>
      <c r="S325" s="372">
        <v>0</v>
      </c>
      <c r="T325" s="372">
        <v>0</v>
      </c>
      <c r="U325" s="413">
        <f t="shared" si="683"/>
        <v>0</v>
      </c>
      <c r="V325" s="374"/>
      <c r="W325" s="148"/>
      <c r="X325" s="152">
        <f t="shared" si="684"/>
        <v>0</v>
      </c>
      <c r="Y325" s="152">
        <f t="shared" si="685"/>
        <v>0</v>
      </c>
      <c r="Z325" s="152">
        <f t="shared" si="686"/>
        <v>0</v>
      </c>
      <c r="AA325" s="152">
        <f t="shared" si="687"/>
        <v>0</v>
      </c>
      <c r="AB325" s="152">
        <f t="shared" si="688"/>
        <v>0</v>
      </c>
      <c r="AC325" s="152">
        <f t="shared" si="689"/>
        <v>0</v>
      </c>
      <c r="AD325" s="152">
        <f t="shared" si="690"/>
        <v>0</v>
      </c>
      <c r="AE325" s="152">
        <f t="shared" si="691"/>
        <v>0</v>
      </c>
      <c r="AF325" s="152">
        <f t="shared" si="692"/>
        <v>0</v>
      </c>
      <c r="AG325" s="152">
        <f t="shared" si="693"/>
        <v>0</v>
      </c>
      <c r="AH325" s="152">
        <f t="shared" si="694"/>
        <v>0</v>
      </c>
      <c r="AI325" s="152">
        <f t="shared" si="695"/>
        <v>0</v>
      </c>
      <c r="AJ325" s="152">
        <f t="shared" si="696"/>
        <v>0</v>
      </c>
      <c r="AK325" s="152">
        <f t="shared" si="697"/>
        <v>0</v>
      </c>
      <c r="AL325" s="152">
        <f t="shared" si="698"/>
        <v>0</v>
      </c>
      <c r="AM325" s="152">
        <f t="shared" si="699"/>
        <v>0</v>
      </c>
    </row>
    <row r="326" spans="1:39" ht="15.6" x14ac:dyDescent="0.3">
      <c r="A326" s="370"/>
      <c r="B326" s="371"/>
      <c r="C326" s="372"/>
      <c r="D326" s="415">
        <f t="shared" si="700"/>
        <v>0</v>
      </c>
      <c r="E326" s="372">
        <v>0</v>
      </c>
      <c r="F326" s="372">
        <v>0</v>
      </c>
      <c r="G326" s="372">
        <v>0</v>
      </c>
      <c r="H326" s="372">
        <v>0</v>
      </c>
      <c r="I326" s="372">
        <v>0</v>
      </c>
      <c r="J326" s="372">
        <v>0</v>
      </c>
      <c r="K326" s="372">
        <v>0</v>
      </c>
      <c r="L326" s="372">
        <v>0</v>
      </c>
      <c r="M326" s="372">
        <v>0</v>
      </c>
      <c r="N326" s="372">
        <v>0</v>
      </c>
      <c r="O326" s="372">
        <v>0</v>
      </c>
      <c r="P326" s="372">
        <v>0</v>
      </c>
      <c r="Q326" s="372">
        <v>0</v>
      </c>
      <c r="R326" s="372">
        <v>0</v>
      </c>
      <c r="S326" s="372">
        <v>0</v>
      </c>
      <c r="T326" s="372">
        <v>0</v>
      </c>
      <c r="U326" s="413">
        <f t="shared" si="683"/>
        <v>0</v>
      </c>
      <c r="V326" s="374"/>
      <c r="W326" s="148"/>
      <c r="X326" s="152">
        <f t="shared" si="684"/>
        <v>0</v>
      </c>
      <c r="Y326" s="152">
        <f t="shared" si="685"/>
        <v>0</v>
      </c>
      <c r="Z326" s="152">
        <f t="shared" si="686"/>
        <v>0</v>
      </c>
      <c r="AA326" s="152">
        <f t="shared" si="687"/>
        <v>0</v>
      </c>
      <c r="AB326" s="152">
        <f t="shared" si="688"/>
        <v>0</v>
      </c>
      <c r="AC326" s="152">
        <f t="shared" si="689"/>
        <v>0</v>
      </c>
      <c r="AD326" s="152">
        <f t="shared" si="690"/>
        <v>0</v>
      </c>
      <c r="AE326" s="152">
        <f t="shared" si="691"/>
        <v>0</v>
      </c>
      <c r="AF326" s="152">
        <f t="shared" si="692"/>
        <v>0</v>
      </c>
      <c r="AG326" s="152">
        <f t="shared" si="693"/>
        <v>0</v>
      </c>
      <c r="AH326" s="152">
        <f t="shared" si="694"/>
        <v>0</v>
      </c>
      <c r="AI326" s="152">
        <f t="shared" si="695"/>
        <v>0</v>
      </c>
      <c r="AJ326" s="152">
        <f t="shared" si="696"/>
        <v>0</v>
      </c>
      <c r="AK326" s="152">
        <f t="shared" si="697"/>
        <v>0</v>
      </c>
      <c r="AL326" s="152">
        <f t="shared" si="698"/>
        <v>0</v>
      </c>
      <c r="AM326" s="152">
        <f t="shared" si="699"/>
        <v>0</v>
      </c>
    </row>
    <row r="327" spans="1:39" ht="15.6" x14ac:dyDescent="0.3">
      <c r="A327" s="370"/>
      <c r="B327" s="371"/>
      <c r="C327" s="372"/>
      <c r="D327" s="415">
        <f t="shared" si="700"/>
        <v>0</v>
      </c>
      <c r="E327" s="372">
        <v>0</v>
      </c>
      <c r="F327" s="372">
        <v>0</v>
      </c>
      <c r="G327" s="372">
        <v>0</v>
      </c>
      <c r="H327" s="372">
        <v>0</v>
      </c>
      <c r="I327" s="372">
        <v>0</v>
      </c>
      <c r="J327" s="372">
        <v>0</v>
      </c>
      <c r="K327" s="372">
        <v>0</v>
      </c>
      <c r="L327" s="372">
        <v>0</v>
      </c>
      <c r="M327" s="372">
        <v>0</v>
      </c>
      <c r="N327" s="372">
        <v>0</v>
      </c>
      <c r="O327" s="372">
        <v>0</v>
      </c>
      <c r="P327" s="372">
        <v>0</v>
      </c>
      <c r="Q327" s="372">
        <v>0</v>
      </c>
      <c r="R327" s="372">
        <v>0</v>
      </c>
      <c r="S327" s="372">
        <v>0</v>
      </c>
      <c r="T327" s="372">
        <v>0</v>
      </c>
      <c r="U327" s="413">
        <f t="shared" si="683"/>
        <v>0</v>
      </c>
      <c r="V327" s="374"/>
      <c r="W327" s="148"/>
      <c r="X327" s="152">
        <f t="shared" si="684"/>
        <v>0</v>
      </c>
      <c r="Y327" s="152">
        <f t="shared" si="685"/>
        <v>0</v>
      </c>
      <c r="Z327" s="152">
        <f t="shared" si="686"/>
        <v>0</v>
      </c>
      <c r="AA327" s="152">
        <f t="shared" si="687"/>
        <v>0</v>
      </c>
      <c r="AB327" s="152">
        <f t="shared" si="688"/>
        <v>0</v>
      </c>
      <c r="AC327" s="152">
        <f t="shared" si="689"/>
        <v>0</v>
      </c>
      <c r="AD327" s="152">
        <f t="shared" si="690"/>
        <v>0</v>
      </c>
      <c r="AE327" s="152">
        <f t="shared" si="691"/>
        <v>0</v>
      </c>
      <c r="AF327" s="152">
        <f t="shared" si="692"/>
        <v>0</v>
      </c>
      <c r="AG327" s="152">
        <f t="shared" si="693"/>
        <v>0</v>
      </c>
      <c r="AH327" s="152">
        <f t="shared" si="694"/>
        <v>0</v>
      </c>
      <c r="AI327" s="152">
        <f t="shared" si="695"/>
        <v>0</v>
      </c>
      <c r="AJ327" s="152">
        <f t="shared" si="696"/>
        <v>0</v>
      </c>
      <c r="AK327" s="152">
        <f t="shared" si="697"/>
        <v>0</v>
      </c>
      <c r="AL327" s="152">
        <f t="shared" si="698"/>
        <v>0</v>
      </c>
      <c r="AM327" s="152">
        <f t="shared" si="699"/>
        <v>0</v>
      </c>
    </row>
    <row r="328" spans="1:39" ht="15.6" x14ac:dyDescent="0.3">
      <c r="A328" s="370"/>
      <c r="B328" s="371"/>
      <c r="C328" s="372"/>
      <c r="D328" s="415">
        <f t="shared" si="700"/>
        <v>0</v>
      </c>
      <c r="E328" s="372">
        <v>0</v>
      </c>
      <c r="F328" s="372">
        <v>0</v>
      </c>
      <c r="G328" s="372">
        <v>0</v>
      </c>
      <c r="H328" s="372">
        <v>0</v>
      </c>
      <c r="I328" s="372">
        <v>0</v>
      </c>
      <c r="J328" s="372">
        <v>0</v>
      </c>
      <c r="K328" s="372">
        <v>0</v>
      </c>
      <c r="L328" s="372">
        <v>0</v>
      </c>
      <c r="M328" s="372">
        <v>0</v>
      </c>
      <c r="N328" s="372">
        <v>0</v>
      </c>
      <c r="O328" s="372">
        <v>0</v>
      </c>
      <c r="P328" s="372">
        <v>0</v>
      </c>
      <c r="Q328" s="372">
        <v>0</v>
      </c>
      <c r="R328" s="372">
        <v>0</v>
      </c>
      <c r="S328" s="372">
        <v>0</v>
      </c>
      <c r="T328" s="372">
        <v>0</v>
      </c>
      <c r="U328" s="413">
        <f t="shared" si="683"/>
        <v>0</v>
      </c>
      <c r="V328" s="374"/>
      <c r="W328" s="148"/>
      <c r="X328" s="152">
        <f t="shared" si="684"/>
        <v>0</v>
      </c>
      <c r="Y328" s="152">
        <f t="shared" si="685"/>
        <v>0</v>
      </c>
      <c r="Z328" s="152">
        <f t="shared" si="686"/>
        <v>0</v>
      </c>
      <c r="AA328" s="152">
        <f t="shared" si="687"/>
        <v>0</v>
      </c>
      <c r="AB328" s="152">
        <f t="shared" si="688"/>
        <v>0</v>
      </c>
      <c r="AC328" s="152">
        <f t="shared" si="689"/>
        <v>0</v>
      </c>
      <c r="AD328" s="152">
        <f t="shared" si="690"/>
        <v>0</v>
      </c>
      <c r="AE328" s="152">
        <f t="shared" si="691"/>
        <v>0</v>
      </c>
      <c r="AF328" s="152">
        <f t="shared" si="692"/>
        <v>0</v>
      </c>
      <c r="AG328" s="152">
        <f t="shared" si="693"/>
        <v>0</v>
      </c>
      <c r="AH328" s="152">
        <f t="shared" si="694"/>
        <v>0</v>
      </c>
      <c r="AI328" s="152">
        <f t="shared" si="695"/>
        <v>0</v>
      </c>
      <c r="AJ328" s="152">
        <f t="shared" si="696"/>
        <v>0</v>
      </c>
      <c r="AK328" s="152">
        <f t="shared" si="697"/>
        <v>0</v>
      </c>
      <c r="AL328" s="152">
        <f t="shared" si="698"/>
        <v>0</v>
      </c>
      <c r="AM328" s="152">
        <f t="shared" si="699"/>
        <v>0</v>
      </c>
    </row>
    <row r="329" spans="1:39" ht="15.6" x14ac:dyDescent="0.3">
      <c r="A329" s="370"/>
      <c r="B329" s="371"/>
      <c r="C329" s="372"/>
      <c r="D329" s="415">
        <f t="shared" si="700"/>
        <v>0</v>
      </c>
      <c r="E329" s="372">
        <v>0</v>
      </c>
      <c r="F329" s="372">
        <v>0</v>
      </c>
      <c r="G329" s="372">
        <v>0</v>
      </c>
      <c r="H329" s="372">
        <v>0</v>
      </c>
      <c r="I329" s="372">
        <v>0</v>
      </c>
      <c r="J329" s="372">
        <v>0</v>
      </c>
      <c r="K329" s="372">
        <v>0</v>
      </c>
      <c r="L329" s="372">
        <v>0</v>
      </c>
      <c r="M329" s="372">
        <v>0</v>
      </c>
      <c r="N329" s="372">
        <v>0</v>
      </c>
      <c r="O329" s="372">
        <v>0</v>
      </c>
      <c r="P329" s="372">
        <v>0</v>
      </c>
      <c r="Q329" s="372">
        <v>0</v>
      </c>
      <c r="R329" s="372">
        <v>0</v>
      </c>
      <c r="S329" s="372">
        <v>0</v>
      </c>
      <c r="T329" s="372">
        <v>0</v>
      </c>
      <c r="U329" s="413">
        <f t="shared" si="683"/>
        <v>0</v>
      </c>
      <c r="V329" s="374"/>
      <c r="W329" s="148"/>
      <c r="X329" s="152">
        <f t="shared" si="684"/>
        <v>0</v>
      </c>
      <c r="Y329" s="152">
        <f t="shared" si="685"/>
        <v>0</v>
      </c>
      <c r="Z329" s="152">
        <f t="shared" si="686"/>
        <v>0</v>
      </c>
      <c r="AA329" s="152">
        <f t="shared" si="687"/>
        <v>0</v>
      </c>
      <c r="AB329" s="152">
        <f t="shared" si="688"/>
        <v>0</v>
      </c>
      <c r="AC329" s="152">
        <f t="shared" si="689"/>
        <v>0</v>
      </c>
      <c r="AD329" s="152">
        <f t="shared" si="690"/>
        <v>0</v>
      </c>
      <c r="AE329" s="152">
        <f t="shared" si="691"/>
        <v>0</v>
      </c>
      <c r="AF329" s="152">
        <f t="shared" si="692"/>
        <v>0</v>
      </c>
      <c r="AG329" s="152">
        <f t="shared" si="693"/>
        <v>0</v>
      </c>
      <c r="AH329" s="152">
        <f t="shared" si="694"/>
        <v>0</v>
      </c>
      <c r="AI329" s="152">
        <f t="shared" si="695"/>
        <v>0</v>
      </c>
      <c r="AJ329" s="152">
        <f t="shared" si="696"/>
        <v>0</v>
      </c>
      <c r="AK329" s="152">
        <f t="shared" si="697"/>
        <v>0</v>
      </c>
      <c r="AL329" s="152">
        <f t="shared" si="698"/>
        <v>0</v>
      </c>
      <c r="AM329" s="152">
        <f t="shared" si="699"/>
        <v>0</v>
      </c>
    </row>
    <row r="330" spans="1:39" ht="15.6" x14ac:dyDescent="0.3">
      <c r="A330" s="370"/>
      <c r="B330" s="371"/>
      <c r="C330" s="372"/>
      <c r="D330" s="415">
        <f t="shared" si="700"/>
        <v>0</v>
      </c>
      <c r="E330" s="372">
        <v>0</v>
      </c>
      <c r="F330" s="372">
        <v>0</v>
      </c>
      <c r="G330" s="372">
        <v>0</v>
      </c>
      <c r="H330" s="372">
        <v>0</v>
      </c>
      <c r="I330" s="372">
        <v>0</v>
      </c>
      <c r="J330" s="372">
        <v>0</v>
      </c>
      <c r="K330" s="372">
        <v>0</v>
      </c>
      <c r="L330" s="372">
        <v>0</v>
      </c>
      <c r="M330" s="372">
        <v>0</v>
      </c>
      <c r="N330" s="372">
        <v>0</v>
      </c>
      <c r="O330" s="372">
        <v>0</v>
      </c>
      <c r="P330" s="372">
        <v>0</v>
      </c>
      <c r="Q330" s="372">
        <v>0</v>
      </c>
      <c r="R330" s="372">
        <v>0</v>
      </c>
      <c r="S330" s="372">
        <v>0</v>
      </c>
      <c r="T330" s="372">
        <v>0</v>
      </c>
      <c r="U330" s="413">
        <f t="shared" si="683"/>
        <v>0</v>
      </c>
      <c r="V330" s="374"/>
      <c r="W330" s="148"/>
      <c r="X330" s="152">
        <f t="shared" si="684"/>
        <v>0</v>
      </c>
      <c r="Y330" s="152">
        <f t="shared" si="685"/>
        <v>0</v>
      </c>
      <c r="Z330" s="152">
        <f t="shared" si="686"/>
        <v>0</v>
      </c>
      <c r="AA330" s="152">
        <f t="shared" si="687"/>
        <v>0</v>
      </c>
      <c r="AB330" s="152">
        <f t="shared" si="688"/>
        <v>0</v>
      </c>
      <c r="AC330" s="152">
        <f t="shared" si="689"/>
        <v>0</v>
      </c>
      <c r="AD330" s="152">
        <f t="shared" si="690"/>
        <v>0</v>
      </c>
      <c r="AE330" s="152">
        <f t="shared" si="691"/>
        <v>0</v>
      </c>
      <c r="AF330" s="152">
        <f t="shared" si="692"/>
        <v>0</v>
      </c>
      <c r="AG330" s="152">
        <f t="shared" si="693"/>
        <v>0</v>
      </c>
      <c r="AH330" s="152">
        <f t="shared" si="694"/>
        <v>0</v>
      </c>
      <c r="AI330" s="152">
        <f t="shared" si="695"/>
        <v>0</v>
      </c>
      <c r="AJ330" s="152">
        <f t="shared" si="696"/>
        <v>0</v>
      </c>
      <c r="AK330" s="152">
        <f t="shared" si="697"/>
        <v>0</v>
      </c>
      <c r="AL330" s="152">
        <f t="shared" si="698"/>
        <v>0</v>
      </c>
      <c r="AM330" s="152">
        <f t="shared" si="699"/>
        <v>0</v>
      </c>
    </row>
    <row r="331" spans="1:39" ht="15.6" x14ac:dyDescent="0.3">
      <c r="A331" s="370"/>
      <c r="B331" s="371"/>
      <c r="C331" s="372"/>
      <c r="D331" s="415">
        <f t="shared" si="700"/>
        <v>0</v>
      </c>
      <c r="E331" s="372">
        <v>0</v>
      </c>
      <c r="F331" s="372">
        <v>0</v>
      </c>
      <c r="G331" s="372">
        <v>0</v>
      </c>
      <c r="H331" s="372">
        <v>0</v>
      </c>
      <c r="I331" s="372">
        <v>0</v>
      </c>
      <c r="J331" s="372">
        <v>0</v>
      </c>
      <c r="K331" s="372">
        <v>0</v>
      </c>
      <c r="L331" s="372">
        <v>0</v>
      </c>
      <c r="M331" s="372">
        <v>0</v>
      </c>
      <c r="N331" s="372">
        <v>0</v>
      </c>
      <c r="O331" s="372">
        <v>0</v>
      </c>
      <c r="P331" s="372">
        <v>0</v>
      </c>
      <c r="Q331" s="372">
        <v>0</v>
      </c>
      <c r="R331" s="372">
        <v>0</v>
      </c>
      <c r="S331" s="372">
        <v>0</v>
      </c>
      <c r="T331" s="372">
        <v>0</v>
      </c>
      <c r="U331" s="413">
        <f t="shared" si="683"/>
        <v>0</v>
      </c>
      <c r="V331" s="374"/>
      <c r="W331" s="148"/>
      <c r="X331" s="152">
        <f t="shared" si="684"/>
        <v>0</v>
      </c>
      <c r="Y331" s="152">
        <f t="shared" si="685"/>
        <v>0</v>
      </c>
      <c r="Z331" s="152">
        <f t="shared" si="686"/>
        <v>0</v>
      </c>
      <c r="AA331" s="152">
        <f t="shared" si="687"/>
        <v>0</v>
      </c>
      <c r="AB331" s="152">
        <f t="shared" si="688"/>
        <v>0</v>
      </c>
      <c r="AC331" s="152">
        <f t="shared" si="689"/>
        <v>0</v>
      </c>
      <c r="AD331" s="152">
        <f t="shared" si="690"/>
        <v>0</v>
      </c>
      <c r="AE331" s="152">
        <f t="shared" si="691"/>
        <v>0</v>
      </c>
      <c r="AF331" s="152">
        <f t="shared" si="692"/>
        <v>0</v>
      </c>
      <c r="AG331" s="152">
        <f t="shared" si="693"/>
        <v>0</v>
      </c>
      <c r="AH331" s="152">
        <f t="shared" si="694"/>
        <v>0</v>
      </c>
      <c r="AI331" s="152">
        <f t="shared" si="695"/>
        <v>0</v>
      </c>
      <c r="AJ331" s="152">
        <f t="shared" si="696"/>
        <v>0</v>
      </c>
      <c r="AK331" s="152">
        <f t="shared" si="697"/>
        <v>0</v>
      </c>
      <c r="AL331" s="152">
        <f t="shared" si="698"/>
        <v>0</v>
      </c>
      <c r="AM331" s="152">
        <f t="shared" si="699"/>
        <v>0</v>
      </c>
    </row>
    <row r="332" spans="1:39" ht="15.6" x14ac:dyDescent="0.3">
      <c r="A332" s="370"/>
      <c r="B332" s="371"/>
      <c r="C332" s="372"/>
      <c r="D332" s="415">
        <f t="shared" si="700"/>
        <v>0</v>
      </c>
      <c r="E332" s="372">
        <v>0</v>
      </c>
      <c r="F332" s="372">
        <v>0</v>
      </c>
      <c r="G332" s="372">
        <v>0</v>
      </c>
      <c r="H332" s="372">
        <v>0</v>
      </c>
      <c r="I332" s="372">
        <v>0</v>
      </c>
      <c r="J332" s="372">
        <v>0</v>
      </c>
      <c r="K332" s="372">
        <v>0</v>
      </c>
      <c r="L332" s="372">
        <v>0</v>
      </c>
      <c r="M332" s="372">
        <v>0</v>
      </c>
      <c r="N332" s="372">
        <v>0</v>
      </c>
      <c r="O332" s="372">
        <v>0</v>
      </c>
      <c r="P332" s="372">
        <v>0</v>
      </c>
      <c r="Q332" s="372">
        <v>0</v>
      </c>
      <c r="R332" s="372">
        <v>0</v>
      </c>
      <c r="S332" s="372">
        <v>0</v>
      </c>
      <c r="T332" s="372">
        <v>0</v>
      </c>
      <c r="U332" s="413">
        <f t="shared" si="683"/>
        <v>0</v>
      </c>
      <c r="V332" s="374"/>
      <c r="W332" s="148"/>
      <c r="X332" s="152">
        <f t="shared" si="684"/>
        <v>0</v>
      </c>
      <c r="Y332" s="152">
        <f t="shared" si="685"/>
        <v>0</v>
      </c>
      <c r="Z332" s="152">
        <f t="shared" si="686"/>
        <v>0</v>
      </c>
      <c r="AA332" s="152">
        <f t="shared" si="687"/>
        <v>0</v>
      </c>
      <c r="AB332" s="152">
        <f t="shared" si="688"/>
        <v>0</v>
      </c>
      <c r="AC332" s="152">
        <f t="shared" si="689"/>
        <v>0</v>
      </c>
      <c r="AD332" s="152">
        <f t="shared" si="690"/>
        <v>0</v>
      </c>
      <c r="AE332" s="152">
        <f t="shared" si="691"/>
        <v>0</v>
      </c>
      <c r="AF332" s="152">
        <f t="shared" si="692"/>
        <v>0</v>
      </c>
      <c r="AG332" s="152">
        <f t="shared" si="693"/>
        <v>0</v>
      </c>
      <c r="AH332" s="152">
        <f t="shared" si="694"/>
        <v>0</v>
      </c>
      <c r="AI332" s="152">
        <f t="shared" si="695"/>
        <v>0</v>
      </c>
      <c r="AJ332" s="152">
        <f t="shared" si="696"/>
        <v>0</v>
      </c>
      <c r="AK332" s="152">
        <f t="shared" si="697"/>
        <v>0</v>
      </c>
      <c r="AL332" s="152">
        <f t="shared" si="698"/>
        <v>0</v>
      </c>
      <c r="AM332" s="152">
        <f t="shared" si="699"/>
        <v>0</v>
      </c>
    </row>
    <row r="333" spans="1:39" ht="15.6" x14ac:dyDescent="0.3">
      <c r="A333" s="370"/>
      <c r="B333" s="371"/>
      <c r="C333" s="372"/>
      <c r="D333" s="415">
        <f t="shared" si="700"/>
        <v>0</v>
      </c>
      <c r="E333" s="372">
        <v>0</v>
      </c>
      <c r="F333" s="372">
        <v>0</v>
      </c>
      <c r="G333" s="372">
        <v>0</v>
      </c>
      <c r="H333" s="372">
        <v>0</v>
      </c>
      <c r="I333" s="372">
        <v>0</v>
      </c>
      <c r="J333" s="372">
        <v>0</v>
      </c>
      <c r="K333" s="372">
        <v>0</v>
      </c>
      <c r="L333" s="372">
        <v>0</v>
      </c>
      <c r="M333" s="372">
        <v>0</v>
      </c>
      <c r="N333" s="372">
        <v>0</v>
      </c>
      <c r="O333" s="372">
        <v>0</v>
      </c>
      <c r="P333" s="372">
        <v>0</v>
      </c>
      <c r="Q333" s="372">
        <v>0</v>
      </c>
      <c r="R333" s="372">
        <v>0</v>
      </c>
      <c r="S333" s="372">
        <v>0</v>
      </c>
      <c r="T333" s="372">
        <v>0</v>
      </c>
      <c r="U333" s="413">
        <f t="shared" si="683"/>
        <v>0</v>
      </c>
      <c r="V333" s="374"/>
      <c r="W333" s="148"/>
      <c r="X333" s="152">
        <f t="shared" si="684"/>
        <v>0</v>
      </c>
      <c r="Y333" s="152">
        <f t="shared" si="685"/>
        <v>0</v>
      </c>
      <c r="Z333" s="152">
        <f t="shared" si="686"/>
        <v>0</v>
      </c>
      <c r="AA333" s="152">
        <f t="shared" si="687"/>
        <v>0</v>
      </c>
      <c r="AB333" s="152">
        <f t="shared" si="688"/>
        <v>0</v>
      </c>
      <c r="AC333" s="152">
        <f t="shared" si="689"/>
        <v>0</v>
      </c>
      <c r="AD333" s="152">
        <f t="shared" si="690"/>
        <v>0</v>
      </c>
      <c r="AE333" s="152">
        <f t="shared" si="691"/>
        <v>0</v>
      </c>
      <c r="AF333" s="152">
        <f t="shared" si="692"/>
        <v>0</v>
      </c>
      <c r="AG333" s="152">
        <f t="shared" si="693"/>
        <v>0</v>
      </c>
      <c r="AH333" s="152">
        <f t="shared" si="694"/>
        <v>0</v>
      </c>
      <c r="AI333" s="152">
        <f t="shared" si="695"/>
        <v>0</v>
      </c>
      <c r="AJ333" s="152">
        <f t="shared" si="696"/>
        <v>0</v>
      </c>
      <c r="AK333" s="152">
        <f t="shared" si="697"/>
        <v>0</v>
      </c>
      <c r="AL333" s="152">
        <f t="shared" si="698"/>
        <v>0</v>
      </c>
      <c r="AM333" s="152">
        <f t="shared" si="699"/>
        <v>0</v>
      </c>
    </row>
    <row r="334" spans="1:39" ht="15.6" x14ac:dyDescent="0.3">
      <c r="A334" s="370"/>
      <c r="B334" s="371"/>
      <c r="C334" s="372"/>
      <c r="D334" s="415">
        <f t="shared" si="700"/>
        <v>0</v>
      </c>
      <c r="E334" s="372">
        <v>0</v>
      </c>
      <c r="F334" s="372">
        <v>0</v>
      </c>
      <c r="G334" s="372">
        <v>0</v>
      </c>
      <c r="H334" s="372">
        <v>0</v>
      </c>
      <c r="I334" s="372">
        <v>0</v>
      </c>
      <c r="J334" s="372">
        <v>0</v>
      </c>
      <c r="K334" s="372">
        <v>0</v>
      </c>
      <c r="L334" s="372">
        <v>0</v>
      </c>
      <c r="M334" s="372">
        <v>0</v>
      </c>
      <c r="N334" s="372">
        <v>0</v>
      </c>
      <c r="O334" s="372">
        <v>0</v>
      </c>
      <c r="P334" s="372">
        <v>0</v>
      </c>
      <c r="Q334" s="372">
        <v>0</v>
      </c>
      <c r="R334" s="372">
        <v>0</v>
      </c>
      <c r="S334" s="372">
        <v>0</v>
      </c>
      <c r="T334" s="372">
        <v>0</v>
      </c>
      <c r="U334" s="413">
        <f t="shared" si="683"/>
        <v>0</v>
      </c>
      <c r="V334" s="374"/>
      <c r="W334" s="148"/>
      <c r="X334" s="152">
        <f t="shared" si="684"/>
        <v>0</v>
      </c>
      <c r="Y334" s="152">
        <f t="shared" si="685"/>
        <v>0</v>
      </c>
      <c r="Z334" s="152">
        <f t="shared" si="686"/>
        <v>0</v>
      </c>
      <c r="AA334" s="152">
        <f t="shared" si="687"/>
        <v>0</v>
      </c>
      <c r="AB334" s="152">
        <f t="shared" si="688"/>
        <v>0</v>
      </c>
      <c r="AC334" s="152">
        <f t="shared" si="689"/>
        <v>0</v>
      </c>
      <c r="AD334" s="152">
        <f t="shared" si="690"/>
        <v>0</v>
      </c>
      <c r="AE334" s="152">
        <f t="shared" si="691"/>
        <v>0</v>
      </c>
      <c r="AF334" s="152">
        <f t="shared" si="692"/>
        <v>0</v>
      </c>
      <c r="AG334" s="152">
        <f t="shared" si="693"/>
        <v>0</v>
      </c>
      <c r="AH334" s="152">
        <f t="shared" si="694"/>
        <v>0</v>
      </c>
      <c r="AI334" s="152">
        <f t="shared" si="695"/>
        <v>0</v>
      </c>
      <c r="AJ334" s="152">
        <f t="shared" si="696"/>
        <v>0</v>
      </c>
      <c r="AK334" s="152">
        <f t="shared" si="697"/>
        <v>0</v>
      </c>
      <c r="AL334" s="152">
        <f t="shared" si="698"/>
        <v>0</v>
      </c>
      <c r="AM334" s="152">
        <f t="shared" si="699"/>
        <v>0</v>
      </c>
    </row>
    <row r="335" spans="1:39" ht="15.6" x14ac:dyDescent="0.3">
      <c r="A335" s="370"/>
      <c r="B335" s="371"/>
      <c r="C335" s="372"/>
      <c r="D335" s="415">
        <f t="shared" si="700"/>
        <v>0</v>
      </c>
      <c r="E335" s="372">
        <v>0</v>
      </c>
      <c r="F335" s="372">
        <v>0</v>
      </c>
      <c r="G335" s="372">
        <v>0</v>
      </c>
      <c r="H335" s="372">
        <v>0</v>
      </c>
      <c r="I335" s="372">
        <v>0</v>
      </c>
      <c r="J335" s="372">
        <v>0</v>
      </c>
      <c r="K335" s="372">
        <v>0</v>
      </c>
      <c r="L335" s="372">
        <v>0</v>
      </c>
      <c r="M335" s="372">
        <v>0</v>
      </c>
      <c r="N335" s="372">
        <v>0</v>
      </c>
      <c r="O335" s="372">
        <v>0</v>
      </c>
      <c r="P335" s="372">
        <v>0</v>
      </c>
      <c r="Q335" s="372">
        <v>0</v>
      </c>
      <c r="R335" s="372">
        <v>0</v>
      </c>
      <c r="S335" s="372">
        <v>0</v>
      </c>
      <c r="T335" s="372">
        <v>0</v>
      </c>
      <c r="U335" s="413">
        <f t="shared" si="683"/>
        <v>0</v>
      </c>
      <c r="V335" s="374"/>
      <c r="W335" s="148"/>
      <c r="X335" s="152">
        <f t="shared" si="684"/>
        <v>0</v>
      </c>
      <c r="Y335" s="152">
        <f t="shared" si="685"/>
        <v>0</v>
      </c>
      <c r="Z335" s="152">
        <f t="shared" si="686"/>
        <v>0</v>
      </c>
      <c r="AA335" s="152">
        <f t="shared" si="687"/>
        <v>0</v>
      </c>
      <c r="AB335" s="152">
        <f t="shared" si="688"/>
        <v>0</v>
      </c>
      <c r="AC335" s="152">
        <f t="shared" si="689"/>
        <v>0</v>
      </c>
      <c r="AD335" s="152">
        <f t="shared" si="690"/>
        <v>0</v>
      </c>
      <c r="AE335" s="152">
        <f t="shared" si="691"/>
        <v>0</v>
      </c>
      <c r="AF335" s="152">
        <f t="shared" si="692"/>
        <v>0</v>
      </c>
      <c r="AG335" s="152">
        <f t="shared" si="693"/>
        <v>0</v>
      </c>
      <c r="AH335" s="152">
        <f t="shared" si="694"/>
        <v>0</v>
      </c>
      <c r="AI335" s="152">
        <f t="shared" si="695"/>
        <v>0</v>
      </c>
      <c r="AJ335" s="152">
        <f t="shared" si="696"/>
        <v>0</v>
      </c>
      <c r="AK335" s="152">
        <f t="shared" si="697"/>
        <v>0</v>
      </c>
      <c r="AL335" s="152">
        <f t="shared" si="698"/>
        <v>0</v>
      </c>
      <c r="AM335" s="152">
        <f t="shared" si="699"/>
        <v>0</v>
      </c>
    </row>
    <row r="336" spans="1:39" ht="15.6" x14ac:dyDescent="0.3">
      <c r="A336" s="370"/>
      <c r="B336" s="371"/>
      <c r="C336" s="372"/>
      <c r="D336" s="415">
        <f t="shared" si="700"/>
        <v>0</v>
      </c>
      <c r="E336" s="372">
        <v>0</v>
      </c>
      <c r="F336" s="372">
        <v>0</v>
      </c>
      <c r="G336" s="372">
        <v>0</v>
      </c>
      <c r="H336" s="372">
        <v>0</v>
      </c>
      <c r="I336" s="372">
        <v>0</v>
      </c>
      <c r="J336" s="372">
        <v>0</v>
      </c>
      <c r="K336" s="372">
        <v>0</v>
      </c>
      <c r="L336" s="372">
        <v>0</v>
      </c>
      <c r="M336" s="372">
        <v>0</v>
      </c>
      <c r="N336" s="372">
        <v>0</v>
      </c>
      <c r="O336" s="372">
        <v>0</v>
      </c>
      <c r="P336" s="372">
        <v>0</v>
      </c>
      <c r="Q336" s="372">
        <v>0</v>
      </c>
      <c r="R336" s="372">
        <v>0</v>
      </c>
      <c r="S336" s="372">
        <v>0</v>
      </c>
      <c r="T336" s="372">
        <v>0</v>
      </c>
      <c r="U336" s="413">
        <f t="shared" si="683"/>
        <v>0</v>
      </c>
      <c r="V336" s="374"/>
      <c r="W336" s="148"/>
      <c r="X336" s="152">
        <f t="shared" si="684"/>
        <v>0</v>
      </c>
      <c r="Y336" s="152">
        <f t="shared" si="685"/>
        <v>0</v>
      </c>
      <c r="Z336" s="152">
        <f t="shared" si="686"/>
        <v>0</v>
      </c>
      <c r="AA336" s="152">
        <f t="shared" si="687"/>
        <v>0</v>
      </c>
      <c r="AB336" s="152">
        <f t="shared" si="688"/>
        <v>0</v>
      </c>
      <c r="AC336" s="152">
        <f t="shared" si="689"/>
        <v>0</v>
      </c>
      <c r="AD336" s="152">
        <f t="shared" si="690"/>
        <v>0</v>
      </c>
      <c r="AE336" s="152">
        <f t="shared" si="691"/>
        <v>0</v>
      </c>
      <c r="AF336" s="152">
        <f t="shared" si="692"/>
        <v>0</v>
      </c>
      <c r="AG336" s="152">
        <f t="shared" si="693"/>
        <v>0</v>
      </c>
      <c r="AH336" s="152">
        <f t="shared" si="694"/>
        <v>0</v>
      </c>
      <c r="AI336" s="152">
        <f t="shared" si="695"/>
        <v>0</v>
      </c>
      <c r="AJ336" s="152">
        <f t="shared" si="696"/>
        <v>0</v>
      </c>
      <c r="AK336" s="152">
        <f t="shared" si="697"/>
        <v>0</v>
      </c>
      <c r="AL336" s="152">
        <f t="shared" si="698"/>
        <v>0</v>
      </c>
      <c r="AM336" s="152">
        <f t="shared" si="699"/>
        <v>0</v>
      </c>
    </row>
    <row r="337" spans="1:39" ht="15.6" x14ac:dyDescent="0.3">
      <c r="A337" s="370"/>
      <c r="B337" s="371"/>
      <c r="C337" s="372"/>
      <c r="D337" s="415">
        <f t="shared" si="700"/>
        <v>0</v>
      </c>
      <c r="E337" s="372">
        <v>0</v>
      </c>
      <c r="F337" s="372">
        <v>0</v>
      </c>
      <c r="G337" s="372">
        <v>0</v>
      </c>
      <c r="H337" s="372">
        <v>0</v>
      </c>
      <c r="I337" s="372">
        <v>0</v>
      </c>
      <c r="J337" s="372">
        <v>0</v>
      </c>
      <c r="K337" s="372">
        <v>0</v>
      </c>
      <c r="L337" s="372">
        <v>0</v>
      </c>
      <c r="M337" s="372">
        <v>0</v>
      </c>
      <c r="N337" s="372">
        <v>0</v>
      </c>
      <c r="O337" s="372">
        <v>0</v>
      </c>
      <c r="P337" s="372">
        <v>0</v>
      </c>
      <c r="Q337" s="372">
        <v>0</v>
      </c>
      <c r="R337" s="372">
        <v>0</v>
      </c>
      <c r="S337" s="372">
        <v>0</v>
      </c>
      <c r="T337" s="372">
        <v>0</v>
      </c>
      <c r="U337" s="413">
        <f t="shared" si="683"/>
        <v>0</v>
      </c>
      <c r="V337" s="374"/>
      <c r="W337" s="148"/>
      <c r="X337" s="152">
        <f t="shared" si="684"/>
        <v>0</v>
      </c>
      <c r="Y337" s="152">
        <f t="shared" si="685"/>
        <v>0</v>
      </c>
      <c r="Z337" s="152">
        <f t="shared" si="686"/>
        <v>0</v>
      </c>
      <c r="AA337" s="152">
        <f t="shared" si="687"/>
        <v>0</v>
      </c>
      <c r="AB337" s="152">
        <f t="shared" si="688"/>
        <v>0</v>
      </c>
      <c r="AC337" s="152">
        <f t="shared" si="689"/>
        <v>0</v>
      </c>
      <c r="AD337" s="152">
        <f t="shared" si="690"/>
        <v>0</v>
      </c>
      <c r="AE337" s="152">
        <f t="shared" si="691"/>
        <v>0</v>
      </c>
      <c r="AF337" s="152">
        <f t="shared" si="692"/>
        <v>0</v>
      </c>
      <c r="AG337" s="152">
        <f t="shared" si="693"/>
        <v>0</v>
      </c>
      <c r="AH337" s="152">
        <f t="shared" si="694"/>
        <v>0</v>
      </c>
      <c r="AI337" s="152">
        <f t="shared" si="695"/>
        <v>0</v>
      </c>
      <c r="AJ337" s="152">
        <f t="shared" si="696"/>
        <v>0</v>
      </c>
      <c r="AK337" s="152">
        <f t="shared" si="697"/>
        <v>0</v>
      </c>
      <c r="AL337" s="152">
        <f t="shared" si="698"/>
        <v>0</v>
      </c>
      <c r="AM337" s="152">
        <f t="shared" si="699"/>
        <v>0</v>
      </c>
    </row>
    <row r="338" spans="1:39" ht="15.6" x14ac:dyDescent="0.3">
      <c r="A338" s="370"/>
      <c r="B338" s="371"/>
      <c r="C338" s="372"/>
      <c r="D338" s="415">
        <f t="shared" si="700"/>
        <v>0</v>
      </c>
      <c r="E338" s="372">
        <v>0</v>
      </c>
      <c r="F338" s="372">
        <v>0</v>
      </c>
      <c r="G338" s="372">
        <v>0</v>
      </c>
      <c r="H338" s="372">
        <v>0</v>
      </c>
      <c r="I338" s="372">
        <v>0</v>
      </c>
      <c r="J338" s="372">
        <v>0</v>
      </c>
      <c r="K338" s="372">
        <v>0</v>
      </c>
      <c r="L338" s="372">
        <v>0</v>
      </c>
      <c r="M338" s="372">
        <v>0</v>
      </c>
      <c r="N338" s="372">
        <v>0</v>
      </c>
      <c r="O338" s="372">
        <v>0</v>
      </c>
      <c r="P338" s="372">
        <v>0</v>
      </c>
      <c r="Q338" s="372">
        <v>0</v>
      </c>
      <c r="R338" s="372">
        <v>0</v>
      </c>
      <c r="S338" s="372">
        <v>0</v>
      </c>
      <c r="T338" s="372">
        <v>0</v>
      </c>
      <c r="U338" s="413">
        <f t="shared" si="683"/>
        <v>0</v>
      </c>
      <c r="V338" s="374"/>
      <c r="W338" s="148"/>
      <c r="X338" s="152">
        <f t="shared" si="684"/>
        <v>0</v>
      </c>
      <c r="Y338" s="152">
        <f t="shared" si="685"/>
        <v>0</v>
      </c>
      <c r="Z338" s="152">
        <f t="shared" si="686"/>
        <v>0</v>
      </c>
      <c r="AA338" s="152">
        <f t="shared" si="687"/>
        <v>0</v>
      </c>
      <c r="AB338" s="152">
        <f t="shared" si="688"/>
        <v>0</v>
      </c>
      <c r="AC338" s="152">
        <f t="shared" si="689"/>
        <v>0</v>
      </c>
      <c r="AD338" s="152">
        <f t="shared" si="690"/>
        <v>0</v>
      </c>
      <c r="AE338" s="152">
        <f t="shared" si="691"/>
        <v>0</v>
      </c>
      <c r="AF338" s="152">
        <f t="shared" si="692"/>
        <v>0</v>
      </c>
      <c r="AG338" s="152">
        <f t="shared" si="693"/>
        <v>0</v>
      </c>
      <c r="AH338" s="152">
        <f t="shared" si="694"/>
        <v>0</v>
      </c>
      <c r="AI338" s="152">
        <f t="shared" si="695"/>
        <v>0</v>
      </c>
      <c r="AJ338" s="152">
        <f t="shared" si="696"/>
        <v>0</v>
      </c>
      <c r="AK338" s="152">
        <f t="shared" si="697"/>
        <v>0</v>
      </c>
      <c r="AL338" s="152">
        <f t="shared" si="698"/>
        <v>0</v>
      </c>
      <c r="AM338" s="152">
        <f t="shared" si="699"/>
        <v>0</v>
      </c>
    </row>
    <row r="339" spans="1:39" ht="3" customHeight="1" x14ac:dyDescent="0.3">
      <c r="A339" s="382"/>
      <c r="B339" s="383"/>
      <c r="C339" s="384"/>
      <c r="D339" s="416"/>
      <c r="E339" s="383"/>
      <c r="F339" s="383"/>
      <c r="G339" s="383"/>
      <c r="H339" s="383"/>
      <c r="I339" s="383"/>
      <c r="J339" s="383"/>
      <c r="K339" s="383"/>
      <c r="L339" s="383"/>
      <c r="M339" s="383"/>
      <c r="N339" s="383"/>
      <c r="O339" s="383"/>
      <c r="P339" s="383"/>
      <c r="Q339" s="383"/>
      <c r="R339" s="383"/>
      <c r="S339" s="383"/>
      <c r="T339" s="383"/>
      <c r="U339" s="383"/>
      <c r="V339" s="385"/>
      <c r="W339" s="148"/>
      <c r="X339" s="144"/>
      <c r="Y339" s="144"/>
      <c r="Z339" s="144"/>
      <c r="AA339" s="144"/>
      <c r="AB339" s="144"/>
      <c r="AC339" s="144"/>
      <c r="AD339" s="144"/>
      <c r="AE339" s="144"/>
      <c r="AF339" s="144"/>
      <c r="AG339" s="144"/>
      <c r="AH339" s="144"/>
      <c r="AI339" s="144"/>
      <c r="AJ339" s="144"/>
      <c r="AK339" s="144"/>
      <c r="AL339" s="144"/>
      <c r="AM339" s="144"/>
    </row>
    <row r="340" spans="1:39" ht="15.6" x14ac:dyDescent="0.3">
      <c r="A340" s="386" t="s">
        <v>129</v>
      </c>
      <c r="B340" s="405"/>
      <c r="C340" s="397"/>
      <c r="D340" s="415">
        <f>SUM(D324:D338)</f>
        <v>1</v>
      </c>
      <c r="E340" s="389">
        <f t="shared" ref="E340" si="701">SUM(X324:X338)</f>
        <v>0</v>
      </c>
      <c r="F340" s="389">
        <f t="shared" ref="F340" si="702">SUM(Y324:Y338)</f>
        <v>0</v>
      </c>
      <c r="G340" s="389">
        <f t="shared" ref="G340" si="703">SUM(Z324:Z338)</f>
        <v>0</v>
      </c>
      <c r="H340" s="389">
        <f t="shared" ref="H340" si="704">SUM(AA324:AA338)</f>
        <v>0</v>
      </c>
      <c r="I340" s="389">
        <f t="shared" ref="I340" si="705">SUM(AB324:AB338)</f>
        <v>0</v>
      </c>
      <c r="J340" s="389">
        <f t="shared" ref="J340" si="706">SUM(AC324:AC338)</f>
        <v>0</v>
      </c>
      <c r="K340" s="389">
        <f t="shared" ref="K340" si="707">SUM(AD324:AD338)</f>
        <v>0</v>
      </c>
      <c r="L340" s="389">
        <f t="shared" ref="L340" si="708">SUM(AE324:AE338)</f>
        <v>0</v>
      </c>
      <c r="M340" s="389">
        <f t="shared" ref="M340" si="709">SUM(AF324:AF338)</f>
        <v>0</v>
      </c>
      <c r="N340" s="389">
        <f t="shared" ref="N340" si="710">SUM(AG324:AG338)</f>
        <v>0</v>
      </c>
      <c r="O340" s="389">
        <f t="shared" ref="O340" si="711">SUM(AH324:AH338)</f>
        <v>0</v>
      </c>
      <c r="P340" s="389">
        <f t="shared" ref="P340" si="712">SUM(AI324:AI338)</f>
        <v>0</v>
      </c>
      <c r="Q340" s="389">
        <f t="shared" ref="Q340" si="713">SUM(AJ324:AJ338)</f>
        <v>0</v>
      </c>
      <c r="R340" s="389">
        <f t="shared" ref="R340" si="714">SUM(AK324:AK338)</f>
        <v>0</v>
      </c>
      <c r="S340" s="389">
        <f t="shared" ref="S340" si="715">SUM(AL324:AL338)</f>
        <v>0</v>
      </c>
      <c r="T340" s="389">
        <f t="shared" ref="T340" si="716">SUM(AM324:AM338)</f>
        <v>0</v>
      </c>
      <c r="U340" s="405"/>
      <c r="V340" s="390"/>
      <c r="W340" s="148"/>
      <c r="X340" s="144"/>
      <c r="Y340" s="144"/>
      <c r="Z340" s="144"/>
      <c r="AA340" s="144"/>
      <c r="AB340" s="144"/>
      <c r="AC340" s="144"/>
      <c r="AD340" s="144"/>
      <c r="AE340" s="144"/>
      <c r="AF340" s="144"/>
      <c r="AG340" s="144"/>
      <c r="AH340" s="144"/>
      <c r="AI340" s="144"/>
      <c r="AJ340" s="144"/>
      <c r="AK340" s="144"/>
      <c r="AL340" s="144"/>
      <c r="AM340" s="144"/>
    </row>
    <row r="341" spans="1:39" x14ac:dyDescent="0.3">
      <c r="A341" s="382"/>
      <c r="B341" s="406"/>
      <c r="C341" s="407"/>
      <c r="D341" s="422"/>
      <c r="E341" s="391">
        <f>E340/$D340</f>
        <v>0</v>
      </c>
      <c r="F341" s="391">
        <f t="shared" ref="F341:L341" si="717">F340/$D340</f>
        <v>0</v>
      </c>
      <c r="G341" s="391">
        <f t="shared" si="717"/>
        <v>0</v>
      </c>
      <c r="H341" s="391">
        <f t="shared" si="717"/>
        <v>0</v>
      </c>
      <c r="I341" s="391">
        <f t="shared" si="717"/>
        <v>0</v>
      </c>
      <c r="J341" s="391">
        <f t="shared" si="717"/>
        <v>0</v>
      </c>
      <c r="K341" s="391">
        <f t="shared" si="717"/>
        <v>0</v>
      </c>
      <c r="L341" s="391">
        <f t="shared" si="717"/>
        <v>0</v>
      </c>
      <c r="M341" s="391">
        <f t="shared" ref="M341:T341" si="718">M340/$D340</f>
        <v>0</v>
      </c>
      <c r="N341" s="391">
        <f t="shared" si="718"/>
        <v>0</v>
      </c>
      <c r="O341" s="391">
        <f t="shared" si="718"/>
        <v>0</v>
      </c>
      <c r="P341" s="391">
        <f t="shared" si="718"/>
        <v>0</v>
      </c>
      <c r="Q341" s="391">
        <f t="shared" si="718"/>
        <v>0</v>
      </c>
      <c r="R341" s="391">
        <f t="shared" si="718"/>
        <v>0</v>
      </c>
      <c r="S341" s="391">
        <f t="shared" si="718"/>
        <v>0</v>
      </c>
      <c r="T341" s="391">
        <f t="shared" si="718"/>
        <v>0</v>
      </c>
      <c r="U341" s="391"/>
      <c r="V341" s="385"/>
      <c r="W341" s="148"/>
      <c r="X341" s="291"/>
      <c r="Y341" s="349"/>
      <c r="Z341" s="349"/>
      <c r="AA341" s="349"/>
      <c r="AB341" s="349"/>
      <c r="AC341" s="349"/>
      <c r="AD341" s="349"/>
      <c r="AE341" s="349"/>
      <c r="AF341" s="349"/>
      <c r="AG341" s="349"/>
      <c r="AH341" s="349"/>
      <c r="AI341" s="349"/>
      <c r="AJ341" s="349"/>
      <c r="AK341" s="349"/>
      <c r="AL341" s="349"/>
      <c r="AM341" s="349"/>
    </row>
    <row r="342" spans="1:39" x14ac:dyDescent="0.3">
      <c r="A342" s="382"/>
      <c r="B342" s="128"/>
      <c r="C342" s="409"/>
      <c r="D342" s="423"/>
      <c r="E342" s="128"/>
      <c r="F342" s="128"/>
      <c r="G342" s="128"/>
      <c r="H342" s="128"/>
      <c r="I342" s="128"/>
      <c r="J342" s="128"/>
      <c r="K342" s="128"/>
      <c r="L342" s="128"/>
      <c r="M342" s="128"/>
      <c r="N342" s="128"/>
      <c r="O342" s="128"/>
      <c r="P342" s="128"/>
      <c r="Q342" s="128"/>
      <c r="R342" s="128"/>
      <c r="S342" s="128"/>
      <c r="T342" s="128"/>
      <c r="U342" s="128"/>
      <c r="V342" s="408"/>
      <c r="AJ342" s="1"/>
      <c r="AK342" s="1"/>
      <c r="AL342" s="1"/>
      <c r="AM342" s="1"/>
    </row>
    <row r="343" spans="1:39" ht="28.8" x14ac:dyDescent="0.3">
      <c r="A343" s="369">
        <v>18</v>
      </c>
      <c r="B343" s="377" t="s">
        <v>37</v>
      </c>
      <c r="C343" s="381" t="s">
        <v>254</v>
      </c>
      <c r="D343" s="414" t="s">
        <v>255</v>
      </c>
      <c r="E343" s="379" t="str">
        <f>E$3</f>
        <v>staff type 1</v>
      </c>
      <c r="F343" s="379" t="str">
        <f t="shared" ref="F343:T343" si="719">F$3</f>
        <v>staff type 2</v>
      </c>
      <c r="G343" s="379" t="str">
        <f t="shared" si="719"/>
        <v>staff type 3</v>
      </c>
      <c r="H343" s="379" t="str">
        <f t="shared" si="719"/>
        <v>staff type 4</v>
      </c>
      <c r="I343" s="379" t="str">
        <f t="shared" si="719"/>
        <v>staff type 5</v>
      </c>
      <c r="J343" s="379" t="str">
        <f t="shared" si="719"/>
        <v>staff type 6</v>
      </c>
      <c r="K343" s="379" t="str">
        <f t="shared" si="719"/>
        <v>staff type 7</v>
      </c>
      <c r="L343" s="379" t="str">
        <f t="shared" si="719"/>
        <v>staff type 8</v>
      </c>
      <c r="M343" s="379" t="str">
        <f t="shared" si="719"/>
        <v>staff type 9</v>
      </c>
      <c r="N343" s="379" t="str">
        <f t="shared" si="719"/>
        <v>staff type 10</v>
      </c>
      <c r="O343" s="379" t="str">
        <f t="shared" si="719"/>
        <v>staff type 11</v>
      </c>
      <c r="P343" s="379" t="str">
        <f t="shared" si="719"/>
        <v>staff type 12</v>
      </c>
      <c r="Q343" s="379" t="str">
        <f t="shared" si="719"/>
        <v>staff type 13</v>
      </c>
      <c r="R343" s="379" t="str">
        <f t="shared" si="719"/>
        <v>staff type 14</v>
      </c>
      <c r="S343" s="379" t="str">
        <f t="shared" si="719"/>
        <v>staff type 15</v>
      </c>
      <c r="T343" s="379" t="str">
        <f t="shared" si="719"/>
        <v>staff type 16</v>
      </c>
      <c r="U343" s="379" t="s">
        <v>132</v>
      </c>
      <c r="V343" s="380" t="s">
        <v>131</v>
      </c>
      <c r="W343" s="148"/>
      <c r="X343" s="291"/>
      <c r="Y343" s="349"/>
      <c r="Z343" s="349"/>
      <c r="AA343" s="349"/>
      <c r="AB343" s="349"/>
      <c r="AC343" s="349"/>
      <c r="AD343" s="349"/>
      <c r="AE343" s="349"/>
      <c r="AF343" s="349"/>
      <c r="AG343" s="349"/>
      <c r="AH343" s="349"/>
      <c r="AI343" s="349"/>
      <c r="AJ343" s="349"/>
      <c r="AK343" s="349"/>
      <c r="AL343" s="349"/>
      <c r="AM343" s="349"/>
    </row>
    <row r="344" spans="1:39" ht="15.6" x14ac:dyDescent="0.3">
      <c r="A344" s="370"/>
      <c r="B344" s="371">
        <v>1</v>
      </c>
      <c r="C344" s="372">
        <v>1</v>
      </c>
      <c r="D344" s="415">
        <f>IF(C344="",B344,B344*C344)</f>
        <v>1</v>
      </c>
      <c r="E344" s="372">
        <v>0</v>
      </c>
      <c r="F344" s="372">
        <v>0</v>
      </c>
      <c r="G344" s="372">
        <v>0</v>
      </c>
      <c r="H344" s="372">
        <v>0</v>
      </c>
      <c r="I344" s="372">
        <v>0</v>
      </c>
      <c r="J344" s="372">
        <v>0</v>
      </c>
      <c r="K344" s="372">
        <v>0</v>
      </c>
      <c r="L344" s="372">
        <v>0</v>
      </c>
      <c r="M344" s="372">
        <v>0</v>
      </c>
      <c r="N344" s="372">
        <v>0</v>
      </c>
      <c r="O344" s="372">
        <v>0</v>
      </c>
      <c r="P344" s="372">
        <v>0</v>
      </c>
      <c r="Q344" s="372">
        <v>0</v>
      </c>
      <c r="R344" s="372">
        <v>0</v>
      </c>
      <c r="S344" s="372">
        <v>0</v>
      </c>
      <c r="T344" s="372">
        <v>0</v>
      </c>
      <c r="U344" s="413">
        <f t="shared" ref="U344:U358" si="720">SUM(E344:T344)</f>
        <v>0</v>
      </c>
      <c r="V344" s="374"/>
      <c r="W344" s="148"/>
      <c r="X344" s="152">
        <f t="shared" ref="X344:X358" si="721">$D344*E344</f>
        <v>0</v>
      </c>
      <c r="Y344" s="152">
        <f t="shared" ref="Y344:Y358" si="722">$D344*F344</f>
        <v>0</v>
      </c>
      <c r="Z344" s="152">
        <f t="shared" ref="Z344:Z358" si="723">$D344*G344</f>
        <v>0</v>
      </c>
      <c r="AA344" s="152">
        <f t="shared" ref="AA344:AA358" si="724">$D344*H344</f>
        <v>0</v>
      </c>
      <c r="AB344" s="152">
        <f t="shared" ref="AB344:AB358" si="725">$D344*I344</f>
        <v>0</v>
      </c>
      <c r="AC344" s="152">
        <f t="shared" ref="AC344:AC358" si="726">$D344*J344</f>
        <v>0</v>
      </c>
      <c r="AD344" s="152">
        <f t="shared" ref="AD344:AD358" si="727">$D344*K344</f>
        <v>0</v>
      </c>
      <c r="AE344" s="152">
        <f t="shared" ref="AE344:AE358" si="728">$D344*L344</f>
        <v>0</v>
      </c>
      <c r="AF344" s="152">
        <f t="shared" ref="AF344:AF358" si="729">$D344*M344</f>
        <v>0</v>
      </c>
      <c r="AG344" s="152">
        <f t="shared" ref="AG344:AG358" si="730">$D344*N344</f>
        <v>0</v>
      </c>
      <c r="AH344" s="152">
        <f t="shared" ref="AH344:AH358" si="731">$D344*O344</f>
        <v>0</v>
      </c>
      <c r="AI344" s="152">
        <f t="shared" ref="AI344:AI358" si="732">$D344*P344</f>
        <v>0</v>
      </c>
      <c r="AJ344" s="152">
        <f t="shared" ref="AJ344:AJ358" si="733">$D344*Q344</f>
        <v>0</v>
      </c>
      <c r="AK344" s="152">
        <f t="shared" ref="AK344:AK358" si="734">$D344*R344</f>
        <v>0</v>
      </c>
      <c r="AL344" s="152">
        <f t="shared" ref="AL344:AL358" si="735">$D344*S344</f>
        <v>0</v>
      </c>
      <c r="AM344" s="152">
        <f t="shared" ref="AM344:AM358" si="736">$D344*T344</f>
        <v>0</v>
      </c>
    </row>
    <row r="345" spans="1:39" ht="15.6" x14ac:dyDescent="0.3">
      <c r="A345" s="370"/>
      <c r="B345" s="371"/>
      <c r="C345" s="372"/>
      <c r="D345" s="415">
        <f t="shared" ref="D345:D358" si="737">IF(C345="",B345,B345*C345)</f>
        <v>0</v>
      </c>
      <c r="E345" s="372">
        <v>0</v>
      </c>
      <c r="F345" s="372">
        <v>0</v>
      </c>
      <c r="G345" s="372">
        <v>0</v>
      </c>
      <c r="H345" s="372">
        <v>0</v>
      </c>
      <c r="I345" s="372">
        <v>0</v>
      </c>
      <c r="J345" s="372">
        <v>0</v>
      </c>
      <c r="K345" s="372">
        <v>0</v>
      </c>
      <c r="L345" s="372">
        <v>0</v>
      </c>
      <c r="M345" s="372">
        <v>0</v>
      </c>
      <c r="N345" s="372">
        <v>0</v>
      </c>
      <c r="O345" s="372">
        <v>0</v>
      </c>
      <c r="P345" s="372">
        <v>0</v>
      </c>
      <c r="Q345" s="372">
        <v>0</v>
      </c>
      <c r="R345" s="372">
        <v>0</v>
      </c>
      <c r="S345" s="372">
        <v>0</v>
      </c>
      <c r="T345" s="372">
        <v>0</v>
      </c>
      <c r="U345" s="413">
        <f t="shared" si="720"/>
        <v>0</v>
      </c>
      <c r="V345" s="374"/>
      <c r="W345" s="148"/>
      <c r="X345" s="152">
        <f t="shared" si="721"/>
        <v>0</v>
      </c>
      <c r="Y345" s="152">
        <f t="shared" si="722"/>
        <v>0</v>
      </c>
      <c r="Z345" s="152">
        <f t="shared" si="723"/>
        <v>0</v>
      </c>
      <c r="AA345" s="152">
        <f t="shared" si="724"/>
        <v>0</v>
      </c>
      <c r="AB345" s="152">
        <f t="shared" si="725"/>
        <v>0</v>
      </c>
      <c r="AC345" s="152">
        <f t="shared" si="726"/>
        <v>0</v>
      </c>
      <c r="AD345" s="152">
        <f t="shared" si="727"/>
        <v>0</v>
      </c>
      <c r="AE345" s="152">
        <f t="shared" si="728"/>
        <v>0</v>
      </c>
      <c r="AF345" s="152">
        <f t="shared" si="729"/>
        <v>0</v>
      </c>
      <c r="AG345" s="152">
        <f t="shared" si="730"/>
        <v>0</v>
      </c>
      <c r="AH345" s="152">
        <f t="shared" si="731"/>
        <v>0</v>
      </c>
      <c r="AI345" s="152">
        <f t="shared" si="732"/>
        <v>0</v>
      </c>
      <c r="AJ345" s="152">
        <f t="shared" si="733"/>
        <v>0</v>
      </c>
      <c r="AK345" s="152">
        <f t="shared" si="734"/>
        <v>0</v>
      </c>
      <c r="AL345" s="152">
        <f t="shared" si="735"/>
        <v>0</v>
      </c>
      <c r="AM345" s="152">
        <f t="shared" si="736"/>
        <v>0</v>
      </c>
    </row>
    <row r="346" spans="1:39" ht="15.6" x14ac:dyDescent="0.3">
      <c r="A346" s="370"/>
      <c r="B346" s="371"/>
      <c r="C346" s="372"/>
      <c r="D346" s="415">
        <f t="shared" si="737"/>
        <v>0</v>
      </c>
      <c r="E346" s="372">
        <v>0</v>
      </c>
      <c r="F346" s="372">
        <v>0</v>
      </c>
      <c r="G346" s="372">
        <v>0</v>
      </c>
      <c r="H346" s="372">
        <v>0</v>
      </c>
      <c r="I346" s="372">
        <v>0</v>
      </c>
      <c r="J346" s="372">
        <v>0</v>
      </c>
      <c r="K346" s="372">
        <v>0</v>
      </c>
      <c r="L346" s="372">
        <v>0</v>
      </c>
      <c r="M346" s="372">
        <v>0</v>
      </c>
      <c r="N346" s="372">
        <v>0</v>
      </c>
      <c r="O346" s="372">
        <v>0</v>
      </c>
      <c r="P346" s="372">
        <v>0</v>
      </c>
      <c r="Q346" s="372">
        <v>0</v>
      </c>
      <c r="R346" s="372">
        <v>0</v>
      </c>
      <c r="S346" s="372">
        <v>0</v>
      </c>
      <c r="T346" s="372">
        <v>0</v>
      </c>
      <c r="U346" s="413">
        <f t="shared" si="720"/>
        <v>0</v>
      </c>
      <c r="V346" s="374"/>
      <c r="W346" s="148"/>
      <c r="X346" s="152">
        <f t="shared" si="721"/>
        <v>0</v>
      </c>
      <c r="Y346" s="152">
        <f t="shared" si="722"/>
        <v>0</v>
      </c>
      <c r="Z346" s="152">
        <f t="shared" si="723"/>
        <v>0</v>
      </c>
      <c r="AA346" s="152">
        <f t="shared" si="724"/>
        <v>0</v>
      </c>
      <c r="AB346" s="152">
        <f t="shared" si="725"/>
        <v>0</v>
      </c>
      <c r="AC346" s="152">
        <f t="shared" si="726"/>
        <v>0</v>
      </c>
      <c r="AD346" s="152">
        <f t="shared" si="727"/>
        <v>0</v>
      </c>
      <c r="AE346" s="152">
        <f t="shared" si="728"/>
        <v>0</v>
      </c>
      <c r="AF346" s="152">
        <f t="shared" si="729"/>
        <v>0</v>
      </c>
      <c r="AG346" s="152">
        <f t="shared" si="730"/>
        <v>0</v>
      </c>
      <c r="AH346" s="152">
        <f t="shared" si="731"/>
        <v>0</v>
      </c>
      <c r="AI346" s="152">
        <f t="shared" si="732"/>
        <v>0</v>
      </c>
      <c r="AJ346" s="152">
        <f t="shared" si="733"/>
        <v>0</v>
      </c>
      <c r="AK346" s="152">
        <f t="shared" si="734"/>
        <v>0</v>
      </c>
      <c r="AL346" s="152">
        <f t="shared" si="735"/>
        <v>0</v>
      </c>
      <c r="AM346" s="152">
        <f t="shared" si="736"/>
        <v>0</v>
      </c>
    </row>
    <row r="347" spans="1:39" ht="15.6" x14ac:dyDescent="0.3">
      <c r="A347" s="370"/>
      <c r="B347" s="371"/>
      <c r="C347" s="372"/>
      <c r="D347" s="415">
        <f t="shared" si="737"/>
        <v>0</v>
      </c>
      <c r="E347" s="372">
        <v>0</v>
      </c>
      <c r="F347" s="372">
        <v>0</v>
      </c>
      <c r="G347" s="372">
        <v>0</v>
      </c>
      <c r="H347" s="372">
        <v>0</v>
      </c>
      <c r="I347" s="372">
        <v>0</v>
      </c>
      <c r="J347" s="372">
        <v>0</v>
      </c>
      <c r="K347" s="372">
        <v>0</v>
      </c>
      <c r="L347" s="372">
        <v>0</v>
      </c>
      <c r="M347" s="372">
        <v>0</v>
      </c>
      <c r="N347" s="372">
        <v>0</v>
      </c>
      <c r="O347" s="372">
        <v>0</v>
      </c>
      <c r="P347" s="372">
        <v>0</v>
      </c>
      <c r="Q347" s="372">
        <v>0</v>
      </c>
      <c r="R347" s="372">
        <v>0</v>
      </c>
      <c r="S347" s="372">
        <v>0</v>
      </c>
      <c r="T347" s="372">
        <v>0</v>
      </c>
      <c r="U347" s="413">
        <f t="shared" si="720"/>
        <v>0</v>
      </c>
      <c r="V347" s="374"/>
      <c r="W347" s="148"/>
      <c r="X347" s="152">
        <f t="shared" si="721"/>
        <v>0</v>
      </c>
      <c r="Y347" s="152">
        <f t="shared" si="722"/>
        <v>0</v>
      </c>
      <c r="Z347" s="152">
        <f t="shared" si="723"/>
        <v>0</v>
      </c>
      <c r="AA347" s="152">
        <f t="shared" si="724"/>
        <v>0</v>
      </c>
      <c r="AB347" s="152">
        <f t="shared" si="725"/>
        <v>0</v>
      </c>
      <c r="AC347" s="152">
        <f t="shared" si="726"/>
        <v>0</v>
      </c>
      <c r="AD347" s="152">
        <f t="shared" si="727"/>
        <v>0</v>
      </c>
      <c r="AE347" s="152">
        <f t="shared" si="728"/>
        <v>0</v>
      </c>
      <c r="AF347" s="152">
        <f t="shared" si="729"/>
        <v>0</v>
      </c>
      <c r="AG347" s="152">
        <f t="shared" si="730"/>
        <v>0</v>
      </c>
      <c r="AH347" s="152">
        <f t="shared" si="731"/>
        <v>0</v>
      </c>
      <c r="AI347" s="152">
        <f t="shared" si="732"/>
        <v>0</v>
      </c>
      <c r="AJ347" s="152">
        <f t="shared" si="733"/>
        <v>0</v>
      </c>
      <c r="AK347" s="152">
        <f t="shared" si="734"/>
        <v>0</v>
      </c>
      <c r="AL347" s="152">
        <f t="shared" si="735"/>
        <v>0</v>
      </c>
      <c r="AM347" s="152">
        <f t="shared" si="736"/>
        <v>0</v>
      </c>
    </row>
    <row r="348" spans="1:39" ht="15.6" x14ac:dyDescent="0.3">
      <c r="A348" s="370"/>
      <c r="B348" s="371"/>
      <c r="C348" s="372"/>
      <c r="D348" s="415">
        <f t="shared" si="737"/>
        <v>0</v>
      </c>
      <c r="E348" s="372">
        <v>0</v>
      </c>
      <c r="F348" s="372">
        <v>0</v>
      </c>
      <c r="G348" s="372">
        <v>0</v>
      </c>
      <c r="H348" s="372">
        <v>0</v>
      </c>
      <c r="I348" s="372">
        <v>0</v>
      </c>
      <c r="J348" s="372">
        <v>0</v>
      </c>
      <c r="K348" s="372">
        <v>0</v>
      </c>
      <c r="L348" s="372">
        <v>0</v>
      </c>
      <c r="M348" s="372">
        <v>0</v>
      </c>
      <c r="N348" s="372">
        <v>0</v>
      </c>
      <c r="O348" s="372">
        <v>0</v>
      </c>
      <c r="P348" s="372">
        <v>0</v>
      </c>
      <c r="Q348" s="372">
        <v>0</v>
      </c>
      <c r="R348" s="372">
        <v>0</v>
      </c>
      <c r="S348" s="372">
        <v>0</v>
      </c>
      <c r="T348" s="372">
        <v>0</v>
      </c>
      <c r="U348" s="413">
        <f t="shared" si="720"/>
        <v>0</v>
      </c>
      <c r="V348" s="374"/>
      <c r="W348" s="148"/>
      <c r="X348" s="152">
        <f t="shared" si="721"/>
        <v>0</v>
      </c>
      <c r="Y348" s="152">
        <f t="shared" si="722"/>
        <v>0</v>
      </c>
      <c r="Z348" s="152">
        <f t="shared" si="723"/>
        <v>0</v>
      </c>
      <c r="AA348" s="152">
        <f t="shared" si="724"/>
        <v>0</v>
      </c>
      <c r="AB348" s="152">
        <f t="shared" si="725"/>
        <v>0</v>
      </c>
      <c r="AC348" s="152">
        <f t="shared" si="726"/>
        <v>0</v>
      </c>
      <c r="AD348" s="152">
        <f t="shared" si="727"/>
        <v>0</v>
      </c>
      <c r="AE348" s="152">
        <f t="shared" si="728"/>
        <v>0</v>
      </c>
      <c r="AF348" s="152">
        <f t="shared" si="729"/>
        <v>0</v>
      </c>
      <c r="AG348" s="152">
        <f t="shared" si="730"/>
        <v>0</v>
      </c>
      <c r="AH348" s="152">
        <f t="shared" si="731"/>
        <v>0</v>
      </c>
      <c r="AI348" s="152">
        <f t="shared" si="732"/>
        <v>0</v>
      </c>
      <c r="AJ348" s="152">
        <f t="shared" si="733"/>
        <v>0</v>
      </c>
      <c r="AK348" s="152">
        <f t="shared" si="734"/>
        <v>0</v>
      </c>
      <c r="AL348" s="152">
        <f t="shared" si="735"/>
        <v>0</v>
      </c>
      <c r="AM348" s="152">
        <f t="shared" si="736"/>
        <v>0</v>
      </c>
    </row>
    <row r="349" spans="1:39" ht="15.6" x14ac:dyDescent="0.3">
      <c r="A349" s="370"/>
      <c r="B349" s="371"/>
      <c r="C349" s="372"/>
      <c r="D349" s="415">
        <f t="shared" si="737"/>
        <v>0</v>
      </c>
      <c r="E349" s="372">
        <v>0</v>
      </c>
      <c r="F349" s="372">
        <v>0</v>
      </c>
      <c r="G349" s="372">
        <v>0</v>
      </c>
      <c r="H349" s="372">
        <v>0</v>
      </c>
      <c r="I349" s="372">
        <v>0</v>
      </c>
      <c r="J349" s="372">
        <v>0</v>
      </c>
      <c r="K349" s="372">
        <v>0</v>
      </c>
      <c r="L349" s="372">
        <v>0</v>
      </c>
      <c r="M349" s="372">
        <v>0</v>
      </c>
      <c r="N349" s="372">
        <v>0</v>
      </c>
      <c r="O349" s="372">
        <v>0</v>
      </c>
      <c r="P349" s="372">
        <v>0</v>
      </c>
      <c r="Q349" s="372">
        <v>0</v>
      </c>
      <c r="R349" s="372">
        <v>0</v>
      </c>
      <c r="S349" s="372">
        <v>0</v>
      </c>
      <c r="T349" s="372">
        <v>0</v>
      </c>
      <c r="U349" s="413">
        <f t="shared" si="720"/>
        <v>0</v>
      </c>
      <c r="V349" s="374"/>
      <c r="W349" s="148"/>
      <c r="X349" s="152">
        <f t="shared" si="721"/>
        <v>0</v>
      </c>
      <c r="Y349" s="152">
        <f t="shared" si="722"/>
        <v>0</v>
      </c>
      <c r="Z349" s="152">
        <f t="shared" si="723"/>
        <v>0</v>
      </c>
      <c r="AA349" s="152">
        <f t="shared" si="724"/>
        <v>0</v>
      </c>
      <c r="AB349" s="152">
        <f t="shared" si="725"/>
        <v>0</v>
      </c>
      <c r="AC349" s="152">
        <f t="shared" si="726"/>
        <v>0</v>
      </c>
      <c r="AD349" s="152">
        <f t="shared" si="727"/>
        <v>0</v>
      </c>
      <c r="AE349" s="152">
        <f t="shared" si="728"/>
        <v>0</v>
      </c>
      <c r="AF349" s="152">
        <f t="shared" si="729"/>
        <v>0</v>
      </c>
      <c r="AG349" s="152">
        <f t="shared" si="730"/>
        <v>0</v>
      </c>
      <c r="AH349" s="152">
        <f t="shared" si="731"/>
        <v>0</v>
      </c>
      <c r="AI349" s="152">
        <f t="shared" si="732"/>
        <v>0</v>
      </c>
      <c r="AJ349" s="152">
        <f t="shared" si="733"/>
        <v>0</v>
      </c>
      <c r="AK349" s="152">
        <f t="shared" si="734"/>
        <v>0</v>
      </c>
      <c r="AL349" s="152">
        <f t="shared" si="735"/>
        <v>0</v>
      </c>
      <c r="AM349" s="152">
        <f t="shared" si="736"/>
        <v>0</v>
      </c>
    </row>
    <row r="350" spans="1:39" ht="15.6" x14ac:dyDescent="0.3">
      <c r="A350" s="370"/>
      <c r="B350" s="371"/>
      <c r="C350" s="372"/>
      <c r="D350" s="415">
        <f t="shared" si="737"/>
        <v>0</v>
      </c>
      <c r="E350" s="372">
        <v>0</v>
      </c>
      <c r="F350" s="372">
        <v>0</v>
      </c>
      <c r="G350" s="372">
        <v>0</v>
      </c>
      <c r="H350" s="372">
        <v>0</v>
      </c>
      <c r="I350" s="372">
        <v>0</v>
      </c>
      <c r="J350" s="372">
        <v>0</v>
      </c>
      <c r="K350" s="372">
        <v>0</v>
      </c>
      <c r="L350" s="372">
        <v>0</v>
      </c>
      <c r="M350" s="372">
        <v>0</v>
      </c>
      <c r="N350" s="372">
        <v>0</v>
      </c>
      <c r="O350" s="372">
        <v>0</v>
      </c>
      <c r="P350" s="372">
        <v>0</v>
      </c>
      <c r="Q350" s="372">
        <v>0</v>
      </c>
      <c r="R350" s="372">
        <v>0</v>
      </c>
      <c r="S350" s="372">
        <v>0</v>
      </c>
      <c r="T350" s="372">
        <v>0</v>
      </c>
      <c r="U350" s="413">
        <f t="shared" si="720"/>
        <v>0</v>
      </c>
      <c r="V350" s="374"/>
      <c r="W350" s="148"/>
      <c r="X350" s="152">
        <f t="shared" si="721"/>
        <v>0</v>
      </c>
      <c r="Y350" s="152">
        <f t="shared" si="722"/>
        <v>0</v>
      </c>
      <c r="Z350" s="152">
        <f t="shared" si="723"/>
        <v>0</v>
      </c>
      <c r="AA350" s="152">
        <f t="shared" si="724"/>
        <v>0</v>
      </c>
      <c r="AB350" s="152">
        <f t="shared" si="725"/>
        <v>0</v>
      </c>
      <c r="AC350" s="152">
        <f t="shared" si="726"/>
        <v>0</v>
      </c>
      <c r="AD350" s="152">
        <f t="shared" si="727"/>
        <v>0</v>
      </c>
      <c r="AE350" s="152">
        <f t="shared" si="728"/>
        <v>0</v>
      </c>
      <c r="AF350" s="152">
        <f t="shared" si="729"/>
        <v>0</v>
      </c>
      <c r="AG350" s="152">
        <f t="shared" si="730"/>
        <v>0</v>
      </c>
      <c r="AH350" s="152">
        <f t="shared" si="731"/>
        <v>0</v>
      </c>
      <c r="AI350" s="152">
        <f t="shared" si="732"/>
        <v>0</v>
      </c>
      <c r="AJ350" s="152">
        <f t="shared" si="733"/>
        <v>0</v>
      </c>
      <c r="AK350" s="152">
        <f t="shared" si="734"/>
        <v>0</v>
      </c>
      <c r="AL350" s="152">
        <f t="shared" si="735"/>
        <v>0</v>
      </c>
      <c r="AM350" s="152">
        <f t="shared" si="736"/>
        <v>0</v>
      </c>
    </row>
    <row r="351" spans="1:39" ht="15.6" x14ac:dyDescent="0.3">
      <c r="A351" s="370"/>
      <c r="B351" s="371"/>
      <c r="C351" s="372"/>
      <c r="D351" s="415">
        <f t="shared" si="737"/>
        <v>0</v>
      </c>
      <c r="E351" s="372">
        <v>0</v>
      </c>
      <c r="F351" s="372">
        <v>0</v>
      </c>
      <c r="G351" s="372">
        <v>0</v>
      </c>
      <c r="H351" s="372">
        <v>0</v>
      </c>
      <c r="I351" s="372">
        <v>0</v>
      </c>
      <c r="J351" s="372">
        <v>0</v>
      </c>
      <c r="K351" s="372">
        <v>0</v>
      </c>
      <c r="L351" s="372">
        <v>0</v>
      </c>
      <c r="M351" s="372">
        <v>0</v>
      </c>
      <c r="N351" s="372">
        <v>0</v>
      </c>
      <c r="O351" s="372">
        <v>0</v>
      </c>
      <c r="P351" s="372">
        <v>0</v>
      </c>
      <c r="Q351" s="372">
        <v>0</v>
      </c>
      <c r="R351" s="372">
        <v>0</v>
      </c>
      <c r="S351" s="372">
        <v>0</v>
      </c>
      <c r="T351" s="372">
        <v>0</v>
      </c>
      <c r="U351" s="413">
        <f t="shared" si="720"/>
        <v>0</v>
      </c>
      <c r="V351" s="374"/>
      <c r="W351" s="148"/>
      <c r="X351" s="152">
        <f t="shared" si="721"/>
        <v>0</v>
      </c>
      <c r="Y351" s="152">
        <f t="shared" si="722"/>
        <v>0</v>
      </c>
      <c r="Z351" s="152">
        <f t="shared" si="723"/>
        <v>0</v>
      </c>
      <c r="AA351" s="152">
        <f t="shared" si="724"/>
        <v>0</v>
      </c>
      <c r="AB351" s="152">
        <f t="shared" si="725"/>
        <v>0</v>
      </c>
      <c r="AC351" s="152">
        <f t="shared" si="726"/>
        <v>0</v>
      </c>
      <c r="AD351" s="152">
        <f t="shared" si="727"/>
        <v>0</v>
      </c>
      <c r="AE351" s="152">
        <f t="shared" si="728"/>
        <v>0</v>
      </c>
      <c r="AF351" s="152">
        <f t="shared" si="729"/>
        <v>0</v>
      </c>
      <c r="AG351" s="152">
        <f t="shared" si="730"/>
        <v>0</v>
      </c>
      <c r="AH351" s="152">
        <f t="shared" si="731"/>
        <v>0</v>
      </c>
      <c r="AI351" s="152">
        <f t="shared" si="732"/>
        <v>0</v>
      </c>
      <c r="AJ351" s="152">
        <f t="shared" si="733"/>
        <v>0</v>
      </c>
      <c r="AK351" s="152">
        <f t="shared" si="734"/>
        <v>0</v>
      </c>
      <c r="AL351" s="152">
        <f t="shared" si="735"/>
        <v>0</v>
      </c>
      <c r="AM351" s="152">
        <f t="shared" si="736"/>
        <v>0</v>
      </c>
    </row>
    <row r="352" spans="1:39" ht="15.6" x14ac:dyDescent="0.3">
      <c r="A352" s="370"/>
      <c r="B352" s="371"/>
      <c r="C352" s="372"/>
      <c r="D352" s="415">
        <f t="shared" si="737"/>
        <v>0</v>
      </c>
      <c r="E352" s="372">
        <v>0</v>
      </c>
      <c r="F352" s="372">
        <v>0</v>
      </c>
      <c r="G352" s="372">
        <v>0</v>
      </c>
      <c r="H352" s="372">
        <v>0</v>
      </c>
      <c r="I352" s="372">
        <v>0</v>
      </c>
      <c r="J352" s="372">
        <v>0</v>
      </c>
      <c r="K352" s="372">
        <v>0</v>
      </c>
      <c r="L352" s="372">
        <v>0</v>
      </c>
      <c r="M352" s="372">
        <v>0</v>
      </c>
      <c r="N352" s="372">
        <v>0</v>
      </c>
      <c r="O352" s="372">
        <v>0</v>
      </c>
      <c r="P352" s="372">
        <v>0</v>
      </c>
      <c r="Q352" s="372">
        <v>0</v>
      </c>
      <c r="R352" s="372">
        <v>0</v>
      </c>
      <c r="S352" s="372">
        <v>0</v>
      </c>
      <c r="T352" s="372">
        <v>0</v>
      </c>
      <c r="U352" s="413">
        <f t="shared" si="720"/>
        <v>0</v>
      </c>
      <c r="V352" s="374"/>
      <c r="W352" s="148"/>
      <c r="X352" s="152">
        <f t="shared" si="721"/>
        <v>0</v>
      </c>
      <c r="Y352" s="152">
        <f t="shared" si="722"/>
        <v>0</v>
      </c>
      <c r="Z352" s="152">
        <f t="shared" si="723"/>
        <v>0</v>
      </c>
      <c r="AA352" s="152">
        <f t="shared" si="724"/>
        <v>0</v>
      </c>
      <c r="AB352" s="152">
        <f t="shared" si="725"/>
        <v>0</v>
      </c>
      <c r="AC352" s="152">
        <f t="shared" si="726"/>
        <v>0</v>
      </c>
      <c r="AD352" s="152">
        <f t="shared" si="727"/>
        <v>0</v>
      </c>
      <c r="AE352" s="152">
        <f t="shared" si="728"/>
        <v>0</v>
      </c>
      <c r="AF352" s="152">
        <f t="shared" si="729"/>
        <v>0</v>
      </c>
      <c r="AG352" s="152">
        <f t="shared" si="730"/>
        <v>0</v>
      </c>
      <c r="AH352" s="152">
        <f t="shared" si="731"/>
        <v>0</v>
      </c>
      <c r="AI352" s="152">
        <f t="shared" si="732"/>
        <v>0</v>
      </c>
      <c r="AJ352" s="152">
        <f t="shared" si="733"/>
        <v>0</v>
      </c>
      <c r="AK352" s="152">
        <f t="shared" si="734"/>
        <v>0</v>
      </c>
      <c r="AL352" s="152">
        <f t="shared" si="735"/>
        <v>0</v>
      </c>
      <c r="AM352" s="152">
        <f t="shared" si="736"/>
        <v>0</v>
      </c>
    </row>
    <row r="353" spans="1:39" ht="15.6" x14ac:dyDescent="0.3">
      <c r="A353" s="370"/>
      <c r="B353" s="371"/>
      <c r="C353" s="372"/>
      <c r="D353" s="415">
        <f t="shared" si="737"/>
        <v>0</v>
      </c>
      <c r="E353" s="372">
        <v>0</v>
      </c>
      <c r="F353" s="372">
        <v>0</v>
      </c>
      <c r="G353" s="372">
        <v>0</v>
      </c>
      <c r="H353" s="372">
        <v>0</v>
      </c>
      <c r="I353" s="372">
        <v>0</v>
      </c>
      <c r="J353" s="372">
        <v>0</v>
      </c>
      <c r="K353" s="372">
        <v>0</v>
      </c>
      <c r="L353" s="372">
        <v>0</v>
      </c>
      <c r="M353" s="372">
        <v>0</v>
      </c>
      <c r="N353" s="372">
        <v>0</v>
      </c>
      <c r="O353" s="372">
        <v>0</v>
      </c>
      <c r="P353" s="372">
        <v>0</v>
      </c>
      <c r="Q353" s="372">
        <v>0</v>
      </c>
      <c r="R353" s="372">
        <v>0</v>
      </c>
      <c r="S353" s="372">
        <v>0</v>
      </c>
      <c r="T353" s="372">
        <v>0</v>
      </c>
      <c r="U353" s="413">
        <f t="shared" si="720"/>
        <v>0</v>
      </c>
      <c r="V353" s="374"/>
      <c r="W353" s="148"/>
      <c r="X353" s="152">
        <f t="shared" si="721"/>
        <v>0</v>
      </c>
      <c r="Y353" s="152">
        <f t="shared" si="722"/>
        <v>0</v>
      </c>
      <c r="Z353" s="152">
        <f t="shared" si="723"/>
        <v>0</v>
      </c>
      <c r="AA353" s="152">
        <f t="shared" si="724"/>
        <v>0</v>
      </c>
      <c r="AB353" s="152">
        <f t="shared" si="725"/>
        <v>0</v>
      </c>
      <c r="AC353" s="152">
        <f t="shared" si="726"/>
        <v>0</v>
      </c>
      <c r="AD353" s="152">
        <f t="shared" si="727"/>
        <v>0</v>
      </c>
      <c r="AE353" s="152">
        <f t="shared" si="728"/>
        <v>0</v>
      </c>
      <c r="AF353" s="152">
        <f t="shared" si="729"/>
        <v>0</v>
      </c>
      <c r="AG353" s="152">
        <f t="shared" si="730"/>
        <v>0</v>
      </c>
      <c r="AH353" s="152">
        <f t="shared" si="731"/>
        <v>0</v>
      </c>
      <c r="AI353" s="152">
        <f t="shared" si="732"/>
        <v>0</v>
      </c>
      <c r="AJ353" s="152">
        <f t="shared" si="733"/>
        <v>0</v>
      </c>
      <c r="AK353" s="152">
        <f t="shared" si="734"/>
        <v>0</v>
      </c>
      <c r="AL353" s="152">
        <f t="shared" si="735"/>
        <v>0</v>
      </c>
      <c r="AM353" s="152">
        <f t="shared" si="736"/>
        <v>0</v>
      </c>
    </row>
    <row r="354" spans="1:39" ht="15.6" x14ac:dyDescent="0.3">
      <c r="A354" s="370"/>
      <c r="B354" s="371"/>
      <c r="C354" s="372"/>
      <c r="D354" s="415">
        <f t="shared" si="737"/>
        <v>0</v>
      </c>
      <c r="E354" s="372">
        <v>0</v>
      </c>
      <c r="F354" s="372">
        <v>0</v>
      </c>
      <c r="G354" s="372">
        <v>0</v>
      </c>
      <c r="H354" s="372">
        <v>0</v>
      </c>
      <c r="I354" s="372">
        <v>0</v>
      </c>
      <c r="J354" s="372">
        <v>0</v>
      </c>
      <c r="K354" s="372">
        <v>0</v>
      </c>
      <c r="L354" s="372">
        <v>0</v>
      </c>
      <c r="M354" s="372">
        <v>0</v>
      </c>
      <c r="N354" s="372">
        <v>0</v>
      </c>
      <c r="O354" s="372">
        <v>0</v>
      </c>
      <c r="P354" s="372">
        <v>0</v>
      </c>
      <c r="Q354" s="372">
        <v>0</v>
      </c>
      <c r="R354" s="372">
        <v>0</v>
      </c>
      <c r="S354" s="372">
        <v>0</v>
      </c>
      <c r="T354" s="372">
        <v>0</v>
      </c>
      <c r="U354" s="413">
        <f t="shared" si="720"/>
        <v>0</v>
      </c>
      <c r="V354" s="374"/>
      <c r="W354" s="148"/>
      <c r="X354" s="152">
        <f t="shared" si="721"/>
        <v>0</v>
      </c>
      <c r="Y354" s="152">
        <f t="shared" si="722"/>
        <v>0</v>
      </c>
      <c r="Z354" s="152">
        <f t="shared" si="723"/>
        <v>0</v>
      </c>
      <c r="AA354" s="152">
        <f t="shared" si="724"/>
        <v>0</v>
      </c>
      <c r="AB354" s="152">
        <f t="shared" si="725"/>
        <v>0</v>
      </c>
      <c r="AC354" s="152">
        <f t="shared" si="726"/>
        <v>0</v>
      </c>
      <c r="AD354" s="152">
        <f t="shared" si="727"/>
        <v>0</v>
      </c>
      <c r="AE354" s="152">
        <f t="shared" si="728"/>
        <v>0</v>
      </c>
      <c r="AF354" s="152">
        <f t="shared" si="729"/>
        <v>0</v>
      </c>
      <c r="AG354" s="152">
        <f t="shared" si="730"/>
        <v>0</v>
      </c>
      <c r="AH354" s="152">
        <f t="shared" si="731"/>
        <v>0</v>
      </c>
      <c r="AI354" s="152">
        <f t="shared" si="732"/>
        <v>0</v>
      </c>
      <c r="AJ354" s="152">
        <f t="shared" si="733"/>
        <v>0</v>
      </c>
      <c r="AK354" s="152">
        <f t="shared" si="734"/>
        <v>0</v>
      </c>
      <c r="AL354" s="152">
        <f t="shared" si="735"/>
        <v>0</v>
      </c>
      <c r="AM354" s="152">
        <f t="shared" si="736"/>
        <v>0</v>
      </c>
    </row>
    <row r="355" spans="1:39" ht="15.6" x14ac:dyDescent="0.3">
      <c r="A355" s="370"/>
      <c r="B355" s="371"/>
      <c r="C355" s="372"/>
      <c r="D355" s="415">
        <f t="shared" si="737"/>
        <v>0</v>
      </c>
      <c r="E355" s="372">
        <v>0</v>
      </c>
      <c r="F355" s="372">
        <v>0</v>
      </c>
      <c r="G355" s="372">
        <v>0</v>
      </c>
      <c r="H355" s="372">
        <v>0</v>
      </c>
      <c r="I355" s="372">
        <v>0</v>
      </c>
      <c r="J355" s="372">
        <v>0</v>
      </c>
      <c r="K355" s="372">
        <v>0</v>
      </c>
      <c r="L355" s="372">
        <v>0</v>
      </c>
      <c r="M355" s="372">
        <v>0</v>
      </c>
      <c r="N355" s="372">
        <v>0</v>
      </c>
      <c r="O355" s="372">
        <v>0</v>
      </c>
      <c r="P355" s="372">
        <v>0</v>
      </c>
      <c r="Q355" s="372">
        <v>0</v>
      </c>
      <c r="R355" s="372">
        <v>0</v>
      </c>
      <c r="S355" s="372">
        <v>0</v>
      </c>
      <c r="T355" s="372">
        <v>0</v>
      </c>
      <c r="U355" s="413">
        <f t="shared" si="720"/>
        <v>0</v>
      </c>
      <c r="V355" s="374"/>
      <c r="W355" s="148"/>
      <c r="X355" s="152">
        <f t="shared" si="721"/>
        <v>0</v>
      </c>
      <c r="Y355" s="152">
        <f t="shared" si="722"/>
        <v>0</v>
      </c>
      <c r="Z355" s="152">
        <f t="shared" si="723"/>
        <v>0</v>
      </c>
      <c r="AA355" s="152">
        <f t="shared" si="724"/>
        <v>0</v>
      </c>
      <c r="AB355" s="152">
        <f t="shared" si="725"/>
        <v>0</v>
      </c>
      <c r="AC355" s="152">
        <f t="shared" si="726"/>
        <v>0</v>
      </c>
      <c r="AD355" s="152">
        <f t="shared" si="727"/>
        <v>0</v>
      </c>
      <c r="AE355" s="152">
        <f t="shared" si="728"/>
        <v>0</v>
      </c>
      <c r="AF355" s="152">
        <f t="shared" si="729"/>
        <v>0</v>
      </c>
      <c r="AG355" s="152">
        <f t="shared" si="730"/>
        <v>0</v>
      </c>
      <c r="AH355" s="152">
        <f t="shared" si="731"/>
        <v>0</v>
      </c>
      <c r="AI355" s="152">
        <f t="shared" si="732"/>
        <v>0</v>
      </c>
      <c r="AJ355" s="152">
        <f t="shared" si="733"/>
        <v>0</v>
      </c>
      <c r="AK355" s="152">
        <f t="shared" si="734"/>
        <v>0</v>
      </c>
      <c r="AL355" s="152">
        <f t="shared" si="735"/>
        <v>0</v>
      </c>
      <c r="AM355" s="152">
        <f t="shared" si="736"/>
        <v>0</v>
      </c>
    </row>
    <row r="356" spans="1:39" ht="15.6" x14ac:dyDescent="0.3">
      <c r="A356" s="370"/>
      <c r="B356" s="371"/>
      <c r="C356" s="372"/>
      <c r="D356" s="415">
        <f t="shared" si="737"/>
        <v>0</v>
      </c>
      <c r="E356" s="372">
        <v>0</v>
      </c>
      <c r="F356" s="372">
        <v>0</v>
      </c>
      <c r="G356" s="372">
        <v>0</v>
      </c>
      <c r="H356" s="372">
        <v>0</v>
      </c>
      <c r="I356" s="372">
        <v>0</v>
      </c>
      <c r="J356" s="372">
        <v>0</v>
      </c>
      <c r="K356" s="372">
        <v>0</v>
      </c>
      <c r="L356" s="372">
        <v>0</v>
      </c>
      <c r="M356" s="372">
        <v>0</v>
      </c>
      <c r="N356" s="372">
        <v>0</v>
      </c>
      <c r="O356" s="372">
        <v>0</v>
      </c>
      <c r="P356" s="372">
        <v>0</v>
      </c>
      <c r="Q356" s="372">
        <v>0</v>
      </c>
      <c r="R356" s="372">
        <v>0</v>
      </c>
      <c r="S356" s="372">
        <v>0</v>
      </c>
      <c r="T356" s="372">
        <v>0</v>
      </c>
      <c r="U356" s="413">
        <f t="shared" si="720"/>
        <v>0</v>
      </c>
      <c r="V356" s="374"/>
      <c r="W356" s="148"/>
      <c r="X356" s="152">
        <f t="shared" si="721"/>
        <v>0</v>
      </c>
      <c r="Y356" s="152">
        <f t="shared" si="722"/>
        <v>0</v>
      </c>
      <c r="Z356" s="152">
        <f t="shared" si="723"/>
        <v>0</v>
      </c>
      <c r="AA356" s="152">
        <f t="shared" si="724"/>
        <v>0</v>
      </c>
      <c r="AB356" s="152">
        <f t="shared" si="725"/>
        <v>0</v>
      </c>
      <c r="AC356" s="152">
        <f t="shared" si="726"/>
        <v>0</v>
      </c>
      <c r="AD356" s="152">
        <f t="shared" si="727"/>
        <v>0</v>
      </c>
      <c r="AE356" s="152">
        <f t="shared" si="728"/>
        <v>0</v>
      </c>
      <c r="AF356" s="152">
        <f t="shared" si="729"/>
        <v>0</v>
      </c>
      <c r="AG356" s="152">
        <f t="shared" si="730"/>
        <v>0</v>
      </c>
      <c r="AH356" s="152">
        <f t="shared" si="731"/>
        <v>0</v>
      </c>
      <c r="AI356" s="152">
        <f t="shared" si="732"/>
        <v>0</v>
      </c>
      <c r="AJ356" s="152">
        <f t="shared" si="733"/>
        <v>0</v>
      </c>
      <c r="AK356" s="152">
        <f t="shared" si="734"/>
        <v>0</v>
      </c>
      <c r="AL356" s="152">
        <f t="shared" si="735"/>
        <v>0</v>
      </c>
      <c r="AM356" s="152">
        <f t="shared" si="736"/>
        <v>0</v>
      </c>
    </row>
    <row r="357" spans="1:39" ht="15.6" x14ac:dyDescent="0.3">
      <c r="A357" s="370"/>
      <c r="B357" s="371"/>
      <c r="C357" s="372"/>
      <c r="D357" s="415">
        <f t="shared" si="737"/>
        <v>0</v>
      </c>
      <c r="E357" s="372">
        <v>0</v>
      </c>
      <c r="F357" s="372">
        <v>0</v>
      </c>
      <c r="G357" s="372">
        <v>0</v>
      </c>
      <c r="H357" s="372">
        <v>0</v>
      </c>
      <c r="I357" s="372">
        <v>0</v>
      </c>
      <c r="J357" s="372">
        <v>0</v>
      </c>
      <c r="K357" s="372">
        <v>0</v>
      </c>
      <c r="L357" s="372">
        <v>0</v>
      </c>
      <c r="M357" s="372">
        <v>0</v>
      </c>
      <c r="N357" s="372">
        <v>0</v>
      </c>
      <c r="O357" s="372">
        <v>0</v>
      </c>
      <c r="P357" s="372">
        <v>0</v>
      </c>
      <c r="Q357" s="372">
        <v>0</v>
      </c>
      <c r="R357" s="372">
        <v>0</v>
      </c>
      <c r="S357" s="372">
        <v>0</v>
      </c>
      <c r="T357" s="372">
        <v>0</v>
      </c>
      <c r="U357" s="413">
        <f t="shared" si="720"/>
        <v>0</v>
      </c>
      <c r="V357" s="374"/>
      <c r="W357" s="148"/>
      <c r="X357" s="152">
        <f t="shared" si="721"/>
        <v>0</v>
      </c>
      <c r="Y357" s="152">
        <f t="shared" si="722"/>
        <v>0</v>
      </c>
      <c r="Z357" s="152">
        <f t="shared" si="723"/>
        <v>0</v>
      </c>
      <c r="AA357" s="152">
        <f t="shared" si="724"/>
        <v>0</v>
      </c>
      <c r="AB357" s="152">
        <f t="shared" si="725"/>
        <v>0</v>
      </c>
      <c r="AC357" s="152">
        <f t="shared" si="726"/>
        <v>0</v>
      </c>
      <c r="AD357" s="152">
        <f t="shared" si="727"/>
        <v>0</v>
      </c>
      <c r="AE357" s="152">
        <f t="shared" si="728"/>
        <v>0</v>
      </c>
      <c r="AF357" s="152">
        <f t="shared" si="729"/>
        <v>0</v>
      </c>
      <c r="AG357" s="152">
        <f t="shared" si="730"/>
        <v>0</v>
      </c>
      <c r="AH357" s="152">
        <f t="shared" si="731"/>
        <v>0</v>
      </c>
      <c r="AI357" s="152">
        <f t="shared" si="732"/>
        <v>0</v>
      </c>
      <c r="AJ357" s="152">
        <f t="shared" si="733"/>
        <v>0</v>
      </c>
      <c r="AK357" s="152">
        <f t="shared" si="734"/>
        <v>0</v>
      </c>
      <c r="AL357" s="152">
        <f t="shared" si="735"/>
        <v>0</v>
      </c>
      <c r="AM357" s="152">
        <f t="shared" si="736"/>
        <v>0</v>
      </c>
    </row>
    <row r="358" spans="1:39" ht="15.6" x14ac:dyDescent="0.3">
      <c r="A358" s="370"/>
      <c r="B358" s="371"/>
      <c r="C358" s="372"/>
      <c r="D358" s="415">
        <f t="shared" si="737"/>
        <v>0</v>
      </c>
      <c r="E358" s="372">
        <v>0</v>
      </c>
      <c r="F358" s="372">
        <v>0</v>
      </c>
      <c r="G358" s="372">
        <v>0</v>
      </c>
      <c r="H358" s="372">
        <v>0</v>
      </c>
      <c r="I358" s="372">
        <v>0</v>
      </c>
      <c r="J358" s="372">
        <v>0</v>
      </c>
      <c r="K358" s="372">
        <v>0</v>
      </c>
      <c r="L358" s="372">
        <v>0</v>
      </c>
      <c r="M358" s="372">
        <v>0</v>
      </c>
      <c r="N358" s="372">
        <v>0</v>
      </c>
      <c r="O358" s="372">
        <v>0</v>
      </c>
      <c r="P358" s="372">
        <v>0</v>
      </c>
      <c r="Q358" s="372">
        <v>0</v>
      </c>
      <c r="R358" s="372">
        <v>0</v>
      </c>
      <c r="S358" s="372">
        <v>0</v>
      </c>
      <c r="T358" s="372">
        <v>0</v>
      </c>
      <c r="U358" s="413">
        <f t="shared" si="720"/>
        <v>0</v>
      </c>
      <c r="V358" s="374"/>
      <c r="W358" s="148"/>
      <c r="X358" s="152">
        <f t="shared" si="721"/>
        <v>0</v>
      </c>
      <c r="Y358" s="152">
        <f t="shared" si="722"/>
        <v>0</v>
      </c>
      <c r="Z358" s="152">
        <f t="shared" si="723"/>
        <v>0</v>
      </c>
      <c r="AA358" s="152">
        <f t="shared" si="724"/>
        <v>0</v>
      </c>
      <c r="AB358" s="152">
        <f t="shared" si="725"/>
        <v>0</v>
      </c>
      <c r="AC358" s="152">
        <f t="shared" si="726"/>
        <v>0</v>
      </c>
      <c r="AD358" s="152">
        <f t="shared" si="727"/>
        <v>0</v>
      </c>
      <c r="AE358" s="152">
        <f t="shared" si="728"/>
        <v>0</v>
      </c>
      <c r="AF358" s="152">
        <f t="shared" si="729"/>
        <v>0</v>
      </c>
      <c r="AG358" s="152">
        <f t="shared" si="730"/>
        <v>0</v>
      </c>
      <c r="AH358" s="152">
        <f t="shared" si="731"/>
        <v>0</v>
      </c>
      <c r="AI358" s="152">
        <f t="shared" si="732"/>
        <v>0</v>
      </c>
      <c r="AJ358" s="152">
        <f t="shared" si="733"/>
        <v>0</v>
      </c>
      <c r="AK358" s="152">
        <f t="shared" si="734"/>
        <v>0</v>
      </c>
      <c r="AL358" s="152">
        <f t="shared" si="735"/>
        <v>0</v>
      </c>
      <c r="AM358" s="152">
        <f t="shared" si="736"/>
        <v>0</v>
      </c>
    </row>
    <row r="359" spans="1:39" ht="3" customHeight="1" x14ac:dyDescent="0.3">
      <c r="A359" s="382"/>
      <c r="B359" s="383"/>
      <c r="C359" s="384"/>
      <c r="D359" s="416"/>
      <c r="E359" s="383"/>
      <c r="F359" s="383"/>
      <c r="G359" s="383"/>
      <c r="H359" s="383"/>
      <c r="I359" s="383"/>
      <c r="J359" s="383"/>
      <c r="K359" s="383"/>
      <c r="L359" s="383"/>
      <c r="M359" s="383"/>
      <c r="N359" s="383"/>
      <c r="O359" s="383"/>
      <c r="P359" s="383"/>
      <c r="Q359" s="383"/>
      <c r="R359" s="383"/>
      <c r="S359" s="383"/>
      <c r="T359" s="383"/>
      <c r="U359" s="383"/>
      <c r="V359" s="385"/>
      <c r="W359" s="148"/>
      <c r="X359" s="144"/>
      <c r="Y359" s="144"/>
      <c r="Z359" s="144"/>
      <c r="AA359" s="144"/>
      <c r="AB359" s="144"/>
      <c r="AC359" s="144"/>
      <c r="AD359" s="144"/>
      <c r="AE359" s="144"/>
      <c r="AF359" s="144"/>
      <c r="AG359" s="144"/>
      <c r="AH359" s="144"/>
      <c r="AI359" s="144"/>
      <c r="AJ359" s="144"/>
      <c r="AK359" s="144"/>
      <c r="AL359" s="144"/>
      <c r="AM359" s="144"/>
    </row>
    <row r="360" spans="1:39" ht="15.6" x14ac:dyDescent="0.3">
      <c r="A360" s="386" t="s">
        <v>129</v>
      </c>
      <c r="B360" s="405"/>
      <c r="C360" s="397"/>
      <c r="D360" s="415">
        <f>SUM(D344:D358)</f>
        <v>1</v>
      </c>
      <c r="E360" s="389">
        <f t="shared" ref="E360" si="738">SUM(X344:X358)</f>
        <v>0</v>
      </c>
      <c r="F360" s="389">
        <f t="shared" ref="F360" si="739">SUM(Y344:Y358)</f>
        <v>0</v>
      </c>
      <c r="G360" s="389">
        <f t="shared" ref="G360" si="740">SUM(Z344:Z358)</f>
        <v>0</v>
      </c>
      <c r="H360" s="389">
        <f t="shared" ref="H360" si="741">SUM(AA344:AA358)</f>
        <v>0</v>
      </c>
      <c r="I360" s="389">
        <f t="shared" ref="I360" si="742">SUM(AB344:AB358)</f>
        <v>0</v>
      </c>
      <c r="J360" s="389">
        <f t="shared" ref="J360" si="743">SUM(AC344:AC358)</f>
        <v>0</v>
      </c>
      <c r="K360" s="389">
        <f t="shared" ref="K360" si="744">SUM(AD344:AD358)</f>
        <v>0</v>
      </c>
      <c r="L360" s="389">
        <f t="shared" ref="L360" si="745">SUM(AE344:AE358)</f>
        <v>0</v>
      </c>
      <c r="M360" s="389">
        <f t="shared" ref="M360" si="746">SUM(AF344:AF358)</f>
        <v>0</v>
      </c>
      <c r="N360" s="389">
        <f t="shared" ref="N360" si="747">SUM(AG344:AG358)</f>
        <v>0</v>
      </c>
      <c r="O360" s="389">
        <f t="shared" ref="O360" si="748">SUM(AH344:AH358)</f>
        <v>0</v>
      </c>
      <c r="P360" s="389">
        <f t="shared" ref="P360" si="749">SUM(AI344:AI358)</f>
        <v>0</v>
      </c>
      <c r="Q360" s="389">
        <f t="shared" ref="Q360" si="750">SUM(AJ344:AJ358)</f>
        <v>0</v>
      </c>
      <c r="R360" s="389">
        <f t="shared" ref="R360" si="751">SUM(AK344:AK358)</f>
        <v>0</v>
      </c>
      <c r="S360" s="389">
        <f t="shared" ref="S360" si="752">SUM(AL344:AL358)</f>
        <v>0</v>
      </c>
      <c r="T360" s="389">
        <f t="shared" ref="T360" si="753">SUM(AM344:AM358)</f>
        <v>0</v>
      </c>
      <c r="U360" s="405"/>
      <c r="V360" s="390"/>
      <c r="W360" s="148"/>
      <c r="X360" s="144"/>
      <c r="Y360" s="144"/>
      <c r="Z360" s="144"/>
      <c r="AA360" s="144"/>
      <c r="AB360" s="144"/>
      <c r="AC360" s="144"/>
      <c r="AD360" s="144"/>
      <c r="AE360" s="144"/>
      <c r="AF360" s="144"/>
      <c r="AG360" s="144"/>
      <c r="AH360" s="144"/>
      <c r="AI360" s="144"/>
      <c r="AJ360" s="144"/>
      <c r="AK360" s="144"/>
      <c r="AL360" s="144"/>
      <c r="AM360" s="144"/>
    </row>
    <row r="361" spans="1:39" x14ac:dyDescent="0.3">
      <c r="A361" s="382"/>
      <c r="B361" s="406"/>
      <c r="C361" s="407"/>
      <c r="D361" s="422"/>
      <c r="E361" s="391">
        <f>E360/$D360</f>
        <v>0</v>
      </c>
      <c r="F361" s="391">
        <f t="shared" ref="F361:L361" si="754">F360/$D360</f>
        <v>0</v>
      </c>
      <c r="G361" s="391">
        <f t="shared" si="754"/>
        <v>0</v>
      </c>
      <c r="H361" s="391">
        <f t="shared" si="754"/>
        <v>0</v>
      </c>
      <c r="I361" s="391">
        <f t="shared" si="754"/>
        <v>0</v>
      </c>
      <c r="J361" s="391">
        <f t="shared" si="754"/>
        <v>0</v>
      </c>
      <c r="K361" s="391">
        <f t="shared" si="754"/>
        <v>0</v>
      </c>
      <c r="L361" s="391">
        <f t="shared" si="754"/>
        <v>0</v>
      </c>
      <c r="M361" s="391">
        <f t="shared" ref="M361:T361" si="755">M360/$D360</f>
        <v>0</v>
      </c>
      <c r="N361" s="391">
        <f t="shared" si="755"/>
        <v>0</v>
      </c>
      <c r="O361" s="391">
        <f t="shared" si="755"/>
        <v>0</v>
      </c>
      <c r="P361" s="391">
        <f t="shared" si="755"/>
        <v>0</v>
      </c>
      <c r="Q361" s="391">
        <f t="shared" si="755"/>
        <v>0</v>
      </c>
      <c r="R361" s="391">
        <f t="shared" si="755"/>
        <v>0</v>
      </c>
      <c r="S361" s="391">
        <f t="shared" si="755"/>
        <v>0</v>
      </c>
      <c r="T361" s="391">
        <f t="shared" si="755"/>
        <v>0</v>
      </c>
      <c r="U361" s="391"/>
      <c r="V361" s="385"/>
      <c r="W361" s="148"/>
      <c r="X361" s="291"/>
      <c r="Y361" s="349"/>
      <c r="Z361" s="349"/>
      <c r="AA361" s="349"/>
      <c r="AB361" s="349"/>
      <c r="AC361" s="349"/>
      <c r="AD361" s="349"/>
      <c r="AE361" s="349"/>
      <c r="AF361" s="349"/>
      <c r="AG361" s="349"/>
      <c r="AH361" s="349"/>
      <c r="AI361" s="349"/>
      <c r="AJ361" s="349"/>
      <c r="AK361" s="349"/>
      <c r="AL361" s="349"/>
      <c r="AM361" s="349"/>
    </row>
    <row r="362" spans="1:39" x14ac:dyDescent="0.3">
      <c r="A362" s="382"/>
      <c r="B362" s="128"/>
      <c r="C362" s="409"/>
      <c r="D362" s="423"/>
      <c r="E362" s="128"/>
      <c r="F362" s="128"/>
      <c r="G362" s="128"/>
      <c r="H362" s="128"/>
      <c r="I362" s="128"/>
      <c r="J362" s="128"/>
      <c r="K362" s="128"/>
      <c r="L362" s="128"/>
      <c r="M362" s="128"/>
      <c r="N362" s="128"/>
      <c r="O362" s="128"/>
      <c r="P362" s="128"/>
      <c r="Q362" s="128"/>
      <c r="R362" s="128"/>
      <c r="S362" s="128"/>
      <c r="T362" s="128"/>
      <c r="U362" s="128"/>
      <c r="V362" s="408"/>
      <c r="AJ362" s="1"/>
      <c r="AK362" s="1"/>
      <c r="AL362" s="1"/>
      <c r="AM362" s="1"/>
    </row>
    <row r="363" spans="1:39" ht="28.8" x14ac:dyDescent="0.3">
      <c r="A363" s="369">
        <v>19</v>
      </c>
      <c r="B363" s="377" t="s">
        <v>37</v>
      </c>
      <c r="C363" s="381" t="s">
        <v>254</v>
      </c>
      <c r="D363" s="414" t="s">
        <v>255</v>
      </c>
      <c r="E363" s="379" t="str">
        <f>E$3</f>
        <v>staff type 1</v>
      </c>
      <c r="F363" s="379" t="str">
        <f t="shared" ref="F363:T363" si="756">F$3</f>
        <v>staff type 2</v>
      </c>
      <c r="G363" s="379" t="str">
        <f t="shared" si="756"/>
        <v>staff type 3</v>
      </c>
      <c r="H363" s="379" t="str">
        <f t="shared" si="756"/>
        <v>staff type 4</v>
      </c>
      <c r="I363" s="379" t="str">
        <f t="shared" si="756"/>
        <v>staff type 5</v>
      </c>
      <c r="J363" s="379" t="str">
        <f t="shared" si="756"/>
        <v>staff type 6</v>
      </c>
      <c r="K363" s="379" t="str">
        <f t="shared" si="756"/>
        <v>staff type 7</v>
      </c>
      <c r="L363" s="379" t="str">
        <f t="shared" si="756"/>
        <v>staff type 8</v>
      </c>
      <c r="M363" s="379" t="str">
        <f t="shared" si="756"/>
        <v>staff type 9</v>
      </c>
      <c r="N363" s="379" t="str">
        <f t="shared" si="756"/>
        <v>staff type 10</v>
      </c>
      <c r="O363" s="379" t="str">
        <f t="shared" si="756"/>
        <v>staff type 11</v>
      </c>
      <c r="P363" s="379" t="str">
        <f t="shared" si="756"/>
        <v>staff type 12</v>
      </c>
      <c r="Q363" s="379" t="str">
        <f t="shared" si="756"/>
        <v>staff type 13</v>
      </c>
      <c r="R363" s="379" t="str">
        <f t="shared" si="756"/>
        <v>staff type 14</v>
      </c>
      <c r="S363" s="379" t="str">
        <f t="shared" si="756"/>
        <v>staff type 15</v>
      </c>
      <c r="T363" s="379" t="str">
        <f t="shared" si="756"/>
        <v>staff type 16</v>
      </c>
      <c r="U363" s="379" t="s">
        <v>132</v>
      </c>
      <c r="V363" s="380" t="s">
        <v>131</v>
      </c>
      <c r="W363" s="148"/>
      <c r="X363" s="291"/>
      <c r="Y363" s="349"/>
      <c r="Z363" s="349"/>
      <c r="AA363" s="349"/>
      <c r="AB363" s="349"/>
      <c r="AC363" s="349"/>
      <c r="AD363" s="349"/>
      <c r="AE363" s="349"/>
      <c r="AF363" s="349"/>
      <c r="AG363" s="349"/>
      <c r="AH363" s="349"/>
      <c r="AI363" s="349"/>
      <c r="AJ363" s="349"/>
      <c r="AK363" s="349"/>
      <c r="AL363" s="349"/>
      <c r="AM363" s="349"/>
    </row>
    <row r="364" spans="1:39" ht="15.6" x14ac:dyDescent="0.3">
      <c r="A364" s="370"/>
      <c r="B364" s="371">
        <v>1</v>
      </c>
      <c r="C364" s="372">
        <v>1</v>
      </c>
      <c r="D364" s="415">
        <f>IF(C364="",B364,B364*C364)</f>
        <v>1</v>
      </c>
      <c r="E364" s="372">
        <v>0</v>
      </c>
      <c r="F364" s="372">
        <v>0</v>
      </c>
      <c r="G364" s="372">
        <v>0</v>
      </c>
      <c r="H364" s="372">
        <v>0</v>
      </c>
      <c r="I364" s="372">
        <v>0</v>
      </c>
      <c r="J364" s="372">
        <v>0</v>
      </c>
      <c r="K364" s="372">
        <v>0</v>
      </c>
      <c r="L364" s="372">
        <v>0</v>
      </c>
      <c r="M364" s="372">
        <v>0</v>
      </c>
      <c r="N364" s="372">
        <v>0</v>
      </c>
      <c r="O364" s="372">
        <v>0</v>
      </c>
      <c r="P364" s="372">
        <v>0</v>
      </c>
      <c r="Q364" s="372">
        <v>0</v>
      </c>
      <c r="R364" s="372">
        <v>0</v>
      </c>
      <c r="S364" s="372">
        <v>0</v>
      </c>
      <c r="T364" s="372">
        <v>0</v>
      </c>
      <c r="U364" s="413">
        <f t="shared" ref="U364:U378" si="757">SUM(E364:T364)</f>
        <v>0</v>
      </c>
      <c r="V364" s="374"/>
      <c r="W364" s="148"/>
      <c r="X364" s="152">
        <f t="shared" ref="X364:X378" si="758">$D364*E364</f>
        <v>0</v>
      </c>
      <c r="Y364" s="152">
        <f t="shared" ref="Y364:Y378" si="759">$D364*F364</f>
        <v>0</v>
      </c>
      <c r="Z364" s="152">
        <f t="shared" ref="Z364:Z378" si="760">$D364*G364</f>
        <v>0</v>
      </c>
      <c r="AA364" s="152">
        <f t="shared" ref="AA364:AA378" si="761">$D364*H364</f>
        <v>0</v>
      </c>
      <c r="AB364" s="152">
        <f t="shared" ref="AB364:AB378" si="762">$D364*I364</f>
        <v>0</v>
      </c>
      <c r="AC364" s="152">
        <f t="shared" ref="AC364:AC378" si="763">$D364*J364</f>
        <v>0</v>
      </c>
      <c r="AD364" s="152">
        <f t="shared" ref="AD364:AD378" si="764">$D364*K364</f>
        <v>0</v>
      </c>
      <c r="AE364" s="152">
        <f t="shared" ref="AE364:AE378" si="765">$D364*L364</f>
        <v>0</v>
      </c>
      <c r="AF364" s="152">
        <f t="shared" ref="AF364:AF378" si="766">$D364*M364</f>
        <v>0</v>
      </c>
      <c r="AG364" s="152">
        <f t="shared" ref="AG364:AG378" si="767">$D364*N364</f>
        <v>0</v>
      </c>
      <c r="AH364" s="152">
        <f t="shared" ref="AH364:AH378" si="768">$D364*O364</f>
        <v>0</v>
      </c>
      <c r="AI364" s="152">
        <f t="shared" ref="AI364:AI378" si="769">$D364*P364</f>
        <v>0</v>
      </c>
      <c r="AJ364" s="152">
        <f t="shared" ref="AJ364:AJ378" si="770">$D364*Q364</f>
        <v>0</v>
      </c>
      <c r="AK364" s="152">
        <f t="shared" ref="AK364:AK378" si="771">$D364*R364</f>
        <v>0</v>
      </c>
      <c r="AL364" s="152">
        <f t="shared" ref="AL364:AL378" si="772">$D364*S364</f>
        <v>0</v>
      </c>
      <c r="AM364" s="152">
        <f t="shared" ref="AM364:AM378" si="773">$D364*T364</f>
        <v>0</v>
      </c>
    </row>
    <row r="365" spans="1:39" ht="15.6" x14ac:dyDescent="0.3">
      <c r="A365" s="370"/>
      <c r="B365" s="371"/>
      <c r="C365" s="372"/>
      <c r="D365" s="415">
        <f t="shared" ref="D365:D378" si="774">IF(C365="",B365,B365*C365)</f>
        <v>0</v>
      </c>
      <c r="E365" s="372">
        <v>0</v>
      </c>
      <c r="F365" s="372">
        <v>0</v>
      </c>
      <c r="G365" s="372">
        <v>0</v>
      </c>
      <c r="H365" s="372">
        <v>0</v>
      </c>
      <c r="I365" s="372">
        <v>0</v>
      </c>
      <c r="J365" s="372">
        <v>0</v>
      </c>
      <c r="K365" s="372">
        <v>0</v>
      </c>
      <c r="L365" s="372">
        <v>0</v>
      </c>
      <c r="M365" s="372">
        <v>0</v>
      </c>
      <c r="N365" s="372">
        <v>0</v>
      </c>
      <c r="O365" s="372">
        <v>0</v>
      </c>
      <c r="P365" s="372">
        <v>0</v>
      </c>
      <c r="Q365" s="372">
        <v>0</v>
      </c>
      <c r="R365" s="372">
        <v>0</v>
      </c>
      <c r="S365" s="372">
        <v>0</v>
      </c>
      <c r="T365" s="372">
        <v>0</v>
      </c>
      <c r="U365" s="413">
        <f t="shared" si="757"/>
        <v>0</v>
      </c>
      <c r="V365" s="374"/>
      <c r="W365" s="148"/>
      <c r="X365" s="152">
        <f t="shared" si="758"/>
        <v>0</v>
      </c>
      <c r="Y365" s="152">
        <f t="shared" si="759"/>
        <v>0</v>
      </c>
      <c r="Z365" s="152">
        <f t="shared" si="760"/>
        <v>0</v>
      </c>
      <c r="AA365" s="152">
        <f t="shared" si="761"/>
        <v>0</v>
      </c>
      <c r="AB365" s="152">
        <f t="shared" si="762"/>
        <v>0</v>
      </c>
      <c r="AC365" s="152">
        <f t="shared" si="763"/>
        <v>0</v>
      </c>
      <c r="AD365" s="152">
        <f t="shared" si="764"/>
        <v>0</v>
      </c>
      <c r="AE365" s="152">
        <f t="shared" si="765"/>
        <v>0</v>
      </c>
      <c r="AF365" s="152">
        <f t="shared" si="766"/>
        <v>0</v>
      </c>
      <c r="AG365" s="152">
        <f t="shared" si="767"/>
        <v>0</v>
      </c>
      <c r="AH365" s="152">
        <f t="shared" si="768"/>
        <v>0</v>
      </c>
      <c r="AI365" s="152">
        <f t="shared" si="769"/>
        <v>0</v>
      </c>
      <c r="AJ365" s="152">
        <f t="shared" si="770"/>
        <v>0</v>
      </c>
      <c r="AK365" s="152">
        <f t="shared" si="771"/>
        <v>0</v>
      </c>
      <c r="AL365" s="152">
        <f t="shared" si="772"/>
        <v>0</v>
      </c>
      <c r="AM365" s="152">
        <f t="shared" si="773"/>
        <v>0</v>
      </c>
    </row>
    <row r="366" spans="1:39" ht="15.6" x14ac:dyDescent="0.3">
      <c r="A366" s="370"/>
      <c r="B366" s="371"/>
      <c r="C366" s="372"/>
      <c r="D366" s="415">
        <f t="shared" si="774"/>
        <v>0</v>
      </c>
      <c r="E366" s="372">
        <v>0</v>
      </c>
      <c r="F366" s="372">
        <v>0</v>
      </c>
      <c r="G366" s="372">
        <v>0</v>
      </c>
      <c r="H366" s="372">
        <v>0</v>
      </c>
      <c r="I366" s="372">
        <v>0</v>
      </c>
      <c r="J366" s="372">
        <v>0</v>
      </c>
      <c r="K366" s="372">
        <v>0</v>
      </c>
      <c r="L366" s="372">
        <v>0</v>
      </c>
      <c r="M366" s="372">
        <v>0</v>
      </c>
      <c r="N366" s="372">
        <v>0</v>
      </c>
      <c r="O366" s="372">
        <v>0</v>
      </c>
      <c r="P366" s="372">
        <v>0</v>
      </c>
      <c r="Q366" s="372">
        <v>0</v>
      </c>
      <c r="R366" s="372">
        <v>0</v>
      </c>
      <c r="S366" s="372">
        <v>0</v>
      </c>
      <c r="T366" s="372">
        <v>0</v>
      </c>
      <c r="U366" s="413">
        <f t="shared" si="757"/>
        <v>0</v>
      </c>
      <c r="V366" s="374"/>
      <c r="W366" s="148"/>
      <c r="X366" s="152">
        <f t="shared" si="758"/>
        <v>0</v>
      </c>
      <c r="Y366" s="152">
        <f t="shared" si="759"/>
        <v>0</v>
      </c>
      <c r="Z366" s="152">
        <f t="shared" si="760"/>
        <v>0</v>
      </c>
      <c r="AA366" s="152">
        <f t="shared" si="761"/>
        <v>0</v>
      </c>
      <c r="AB366" s="152">
        <f t="shared" si="762"/>
        <v>0</v>
      </c>
      <c r="AC366" s="152">
        <f t="shared" si="763"/>
        <v>0</v>
      </c>
      <c r="AD366" s="152">
        <f t="shared" si="764"/>
        <v>0</v>
      </c>
      <c r="AE366" s="152">
        <f t="shared" si="765"/>
        <v>0</v>
      </c>
      <c r="AF366" s="152">
        <f t="shared" si="766"/>
        <v>0</v>
      </c>
      <c r="AG366" s="152">
        <f t="shared" si="767"/>
        <v>0</v>
      </c>
      <c r="AH366" s="152">
        <f t="shared" si="768"/>
        <v>0</v>
      </c>
      <c r="AI366" s="152">
        <f t="shared" si="769"/>
        <v>0</v>
      </c>
      <c r="AJ366" s="152">
        <f t="shared" si="770"/>
        <v>0</v>
      </c>
      <c r="AK366" s="152">
        <f t="shared" si="771"/>
        <v>0</v>
      </c>
      <c r="AL366" s="152">
        <f t="shared" si="772"/>
        <v>0</v>
      </c>
      <c r="AM366" s="152">
        <f t="shared" si="773"/>
        <v>0</v>
      </c>
    </row>
    <row r="367" spans="1:39" ht="15.6" x14ac:dyDescent="0.3">
      <c r="A367" s="370"/>
      <c r="B367" s="371"/>
      <c r="C367" s="372"/>
      <c r="D367" s="415">
        <f t="shared" si="774"/>
        <v>0</v>
      </c>
      <c r="E367" s="372">
        <v>0</v>
      </c>
      <c r="F367" s="372">
        <v>0</v>
      </c>
      <c r="G367" s="372">
        <v>0</v>
      </c>
      <c r="H367" s="372">
        <v>0</v>
      </c>
      <c r="I367" s="372">
        <v>0</v>
      </c>
      <c r="J367" s="372">
        <v>0</v>
      </c>
      <c r="K367" s="372">
        <v>0</v>
      </c>
      <c r="L367" s="372">
        <v>0</v>
      </c>
      <c r="M367" s="372">
        <v>0</v>
      </c>
      <c r="N367" s="372">
        <v>0</v>
      </c>
      <c r="O367" s="372">
        <v>0</v>
      </c>
      <c r="P367" s="372">
        <v>0</v>
      </c>
      <c r="Q367" s="372">
        <v>0</v>
      </c>
      <c r="R367" s="372">
        <v>0</v>
      </c>
      <c r="S367" s="372">
        <v>0</v>
      </c>
      <c r="T367" s="372">
        <v>0</v>
      </c>
      <c r="U367" s="413">
        <f t="shared" si="757"/>
        <v>0</v>
      </c>
      <c r="V367" s="374"/>
      <c r="W367" s="148"/>
      <c r="X367" s="152">
        <f t="shared" si="758"/>
        <v>0</v>
      </c>
      <c r="Y367" s="152">
        <f t="shared" si="759"/>
        <v>0</v>
      </c>
      <c r="Z367" s="152">
        <f t="shared" si="760"/>
        <v>0</v>
      </c>
      <c r="AA367" s="152">
        <f t="shared" si="761"/>
        <v>0</v>
      </c>
      <c r="AB367" s="152">
        <f t="shared" si="762"/>
        <v>0</v>
      </c>
      <c r="AC367" s="152">
        <f t="shared" si="763"/>
        <v>0</v>
      </c>
      <c r="AD367" s="152">
        <f t="shared" si="764"/>
        <v>0</v>
      </c>
      <c r="AE367" s="152">
        <f t="shared" si="765"/>
        <v>0</v>
      </c>
      <c r="AF367" s="152">
        <f t="shared" si="766"/>
        <v>0</v>
      </c>
      <c r="AG367" s="152">
        <f t="shared" si="767"/>
        <v>0</v>
      </c>
      <c r="AH367" s="152">
        <f t="shared" si="768"/>
        <v>0</v>
      </c>
      <c r="AI367" s="152">
        <f t="shared" si="769"/>
        <v>0</v>
      </c>
      <c r="AJ367" s="152">
        <f t="shared" si="770"/>
        <v>0</v>
      </c>
      <c r="AK367" s="152">
        <f t="shared" si="771"/>
        <v>0</v>
      </c>
      <c r="AL367" s="152">
        <f t="shared" si="772"/>
        <v>0</v>
      </c>
      <c r="AM367" s="152">
        <f t="shared" si="773"/>
        <v>0</v>
      </c>
    </row>
    <row r="368" spans="1:39" ht="15.6" x14ac:dyDescent="0.3">
      <c r="A368" s="370"/>
      <c r="B368" s="371"/>
      <c r="C368" s="372"/>
      <c r="D368" s="415">
        <f t="shared" si="774"/>
        <v>0</v>
      </c>
      <c r="E368" s="372">
        <v>0</v>
      </c>
      <c r="F368" s="372">
        <v>0</v>
      </c>
      <c r="G368" s="372">
        <v>0</v>
      </c>
      <c r="H368" s="372">
        <v>0</v>
      </c>
      <c r="I368" s="372">
        <v>0</v>
      </c>
      <c r="J368" s="372">
        <v>0</v>
      </c>
      <c r="K368" s="372">
        <v>0</v>
      </c>
      <c r="L368" s="372">
        <v>0</v>
      </c>
      <c r="M368" s="372">
        <v>0</v>
      </c>
      <c r="N368" s="372">
        <v>0</v>
      </c>
      <c r="O368" s="372">
        <v>0</v>
      </c>
      <c r="P368" s="372">
        <v>0</v>
      </c>
      <c r="Q368" s="372">
        <v>0</v>
      </c>
      <c r="R368" s="372">
        <v>0</v>
      </c>
      <c r="S368" s="372">
        <v>0</v>
      </c>
      <c r="T368" s="372">
        <v>0</v>
      </c>
      <c r="U368" s="413">
        <f t="shared" si="757"/>
        <v>0</v>
      </c>
      <c r="V368" s="374"/>
      <c r="W368" s="148"/>
      <c r="X368" s="152">
        <f t="shared" si="758"/>
        <v>0</v>
      </c>
      <c r="Y368" s="152">
        <f t="shared" si="759"/>
        <v>0</v>
      </c>
      <c r="Z368" s="152">
        <f t="shared" si="760"/>
        <v>0</v>
      </c>
      <c r="AA368" s="152">
        <f t="shared" si="761"/>
        <v>0</v>
      </c>
      <c r="AB368" s="152">
        <f t="shared" si="762"/>
        <v>0</v>
      </c>
      <c r="AC368" s="152">
        <f t="shared" si="763"/>
        <v>0</v>
      </c>
      <c r="AD368" s="152">
        <f t="shared" si="764"/>
        <v>0</v>
      </c>
      <c r="AE368" s="152">
        <f t="shared" si="765"/>
        <v>0</v>
      </c>
      <c r="AF368" s="152">
        <f t="shared" si="766"/>
        <v>0</v>
      </c>
      <c r="AG368" s="152">
        <f t="shared" si="767"/>
        <v>0</v>
      </c>
      <c r="AH368" s="152">
        <f t="shared" si="768"/>
        <v>0</v>
      </c>
      <c r="AI368" s="152">
        <f t="shared" si="769"/>
        <v>0</v>
      </c>
      <c r="AJ368" s="152">
        <f t="shared" si="770"/>
        <v>0</v>
      </c>
      <c r="AK368" s="152">
        <f t="shared" si="771"/>
        <v>0</v>
      </c>
      <c r="AL368" s="152">
        <f t="shared" si="772"/>
        <v>0</v>
      </c>
      <c r="AM368" s="152">
        <f t="shared" si="773"/>
        <v>0</v>
      </c>
    </row>
    <row r="369" spans="1:39" ht="15.6" x14ac:dyDescent="0.3">
      <c r="A369" s="370"/>
      <c r="B369" s="371"/>
      <c r="C369" s="372"/>
      <c r="D369" s="415">
        <f t="shared" si="774"/>
        <v>0</v>
      </c>
      <c r="E369" s="372">
        <v>0</v>
      </c>
      <c r="F369" s="372">
        <v>0</v>
      </c>
      <c r="G369" s="372">
        <v>0</v>
      </c>
      <c r="H369" s="372">
        <v>0</v>
      </c>
      <c r="I369" s="372">
        <v>0</v>
      </c>
      <c r="J369" s="372">
        <v>0</v>
      </c>
      <c r="K369" s="372">
        <v>0</v>
      </c>
      <c r="L369" s="372">
        <v>0</v>
      </c>
      <c r="M369" s="372">
        <v>0</v>
      </c>
      <c r="N369" s="372">
        <v>0</v>
      </c>
      <c r="O369" s="372">
        <v>0</v>
      </c>
      <c r="P369" s="372">
        <v>0</v>
      </c>
      <c r="Q369" s="372">
        <v>0</v>
      </c>
      <c r="R369" s="372">
        <v>0</v>
      </c>
      <c r="S369" s="372">
        <v>0</v>
      </c>
      <c r="T369" s="372">
        <v>0</v>
      </c>
      <c r="U369" s="413">
        <f t="shared" si="757"/>
        <v>0</v>
      </c>
      <c r="V369" s="374"/>
      <c r="W369" s="148"/>
      <c r="X369" s="152">
        <f t="shared" si="758"/>
        <v>0</v>
      </c>
      <c r="Y369" s="152">
        <f t="shared" si="759"/>
        <v>0</v>
      </c>
      <c r="Z369" s="152">
        <f t="shared" si="760"/>
        <v>0</v>
      </c>
      <c r="AA369" s="152">
        <f t="shared" si="761"/>
        <v>0</v>
      </c>
      <c r="AB369" s="152">
        <f t="shared" si="762"/>
        <v>0</v>
      </c>
      <c r="AC369" s="152">
        <f t="shared" si="763"/>
        <v>0</v>
      </c>
      <c r="AD369" s="152">
        <f t="shared" si="764"/>
        <v>0</v>
      </c>
      <c r="AE369" s="152">
        <f t="shared" si="765"/>
        <v>0</v>
      </c>
      <c r="AF369" s="152">
        <f t="shared" si="766"/>
        <v>0</v>
      </c>
      <c r="AG369" s="152">
        <f t="shared" si="767"/>
        <v>0</v>
      </c>
      <c r="AH369" s="152">
        <f t="shared" si="768"/>
        <v>0</v>
      </c>
      <c r="AI369" s="152">
        <f t="shared" si="769"/>
        <v>0</v>
      </c>
      <c r="AJ369" s="152">
        <f t="shared" si="770"/>
        <v>0</v>
      </c>
      <c r="AK369" s="152">
        <f t="shared" si="771"/>
        <v>0</v>
      </c>
      <c r="AL369" s="152">
        <f t="shared" si="772"/>
        <v>0</v>
      </c>
      <c r="AM369" s="152">
        <f t="shared" si="773"/>
        <v>0</v>
      </c>
    </row>
    <row r="370" spans="1:39" ht="15.6" x14ac:dyDescent="0.3">
      <c r="A370" s="370"/>
      <c r="B370" s="371"/>
      <c r="C370" s="372"/>
      <c r="D370" s="415">
        <f t="shared" si="774"/>
        <v>0</v>
      </c>
      <c r="E370" s="372">
        <v>0</v>
      </c>
      <c r="F370" s="372">
        <v>0</v>
      </c>
      <c r="G370" s="372">
        <v>0</v>
      </c>
      <c r="H370" s="372">
        <v>0</v>
      </c>
      <c r="I370" s="372">
        <v>0</v>
      </c>
      <c r="J370" s="372">
        <v>0</v>
      </c>
      <c r="K370" s="372">
        <v>0</v>
      </c>
      <c r="L370" s="372">
        <v>0</v>
      </c>
      <c r="M370" s="372">
        <v>0</v>
      </c>
      <c r="N370" s="372">
        <v>0</v>
      </c>
      <c r="O370" s="372">
        <v>0</v>
      </c>
      <c r="P370" s="372">
        <v>0</v>
      </c>
      <c r="Q370" s="372">
        <v>0</v>
      </c>
      <c r="R370" s="372">
        <v>0</v>
      </c>
      <c r="S370" s="372">
        <v>0</v>
      </c>
      <c r="T370" s="372">
        <v>0</v>
      </c>
      <c r="U370" s="413">
        <f t="shared" si="757"/>
        <v>0</v>
      </c>
      <c r="V370" s="374"/>
      <c r="W370" s="148"/>
      <c r="X370" s="152">
        <f t="shared" si="758"/>
        <v>0</v>
      </c>
      <c r="Y370" s="152">
        <f t="shared" si="759"/>
        <v>0</v>
      </c>
      <c r="Z370" s="152">
        <f t="shared" si="760"/>
        <v>0</v>
      </c>
      <c r="AA370" s="152">
        <f t="shared" si="761"/>
        <v>0</v>
      </c>
      <c r="AB370" s="152">
        <f t="shared" si="762"/>
        <v>0</v>
      </c>
      <c r="AC370" s="152">
        <f t="shared" si="763"/>
        <v>0</v>
      </c>
      <c r="AD370" s="152">
        <f t="shared" si="764"/>
        <v>0</v>
      </c>
      <c r="AE370" s="152">
        <f t="shared" si="765"/>
        <v>0</v>
      </c>
      <c r="AF370" s="152">
        <f t="shared" si="766"/>
        <v>0</v>
      </c>
      <c r="AG370" s="152">
        <f t="shared" si="767"/>
        <v>0</v>
      </c>
      <c r="AH370" s="152">
        <f t="shared" si="768"/>
        <v>0</v>
      </c>
      <c r="AI370" s="152">
        <f t="shared" si="769"/>
        <v>0</v>
      </c>
      <c r="AJ370" s="152">
        <f t="shared" si="770"/>
        <v>0</v>
      </c>
      <c r="AK370" s="152">
        <f t="shared" si="771"/>
        <v>0</v>
      </c>
      <c r="AL370" s="152">
        <f t="shared" si="772"/>
        <v>0</v>
      </c>
      <c r="AM370" s="152">
        <f t="shared" si="773"/>
        <v>0</v>
      </c>
    </row>
    <row r="371" spans="1:39" ht="15.6" x14ac:dyDescent="0.3">
      <c r="A371" s="370"/>
      <c r="B371" s="371"/>
      <c r="C371" s="372"/>
      <c r="D371" s="415">
        <f t="shared" si="774"/>
        <v>0</v>
      </c>
      <c r="E371" s="372">
        <v>0</v>
      </c>
      <c r="F371" s="372">
        <v>0</v>
      </c>
      <c r="G371" s="372">
        <v>0</v>
      </c>
      <c r="H371" s="372">
        <v>0</v>
      </c>
      <c r="I371" s="372">
        <v>0</v>
      </c>
      <c r="J371" s="372">
        <v>0</v>
      </c>
      <c r="K371" s="372">
        <v>0</v>
      </c>
      <c r="L371" s="372">
        <v>0</v>
      </c>
      <c r="M371" s="372">
        <v>0</v>
      </c>
      <c r="N371" s="372">
        <v>0</v>
      </c>
      <c r="O371" s="372">
        <v>0</v>
      </c>
      <c r="P371" s="372">
        <v>0</v>
      </c>
      <c r="Q371" s="372">
        <v>0</v>
      </c>
      <c r="R371" s="372">
        <v>0</v>
      </c>
      <c r="S371" s="372">
        <v>0</v>
      </c>
      <c r="T371" s="372">
        <v>0</v>
      </c>
      <c r="U371" s="413">
        <f t="shared" si="757"/>
        <v>0</v>
      </c>
      <c r="V371" s="374"/>
      <c r="W371" s="148"/>
      <c r="X371" s="152">
        <f t="shared" si="758"/>
        <v>0</v>
      </c>
      <c r="Y371" s="152">
        <f t="shared" si="759"/>
        <v>0</v>
      </c>
      <c r="Z371" s="152">
        <f t="shared" si="760"/>
        <v>0</v>
      </c>
      <c r="AA371" s="152">
        <f t="shared" si="761"/>
        <v>0</v>
      </c>
      <c r="AB371" s="152">
        <f t="shared" si="762"/>
        <v>0</v>
      </c>
      <c r="AC371" s="152">
        <f t="shared" si="763"/>
        <v>0</v>
      </c>
      <c r="AD371" s="152">
        <f t="shared" si="764"/>
        <v>0</v>
      </c>
      <c r="AE371" s="152">
        <f t="shared" si="765"/>
        <v>0</v>
      </c>
      <c r="AF371" s="152">
        <f t="shared" si="766"/>
        <v>0</v>
      </c>
      <c r="AG371" s="152">
        <f t="shared" si="767"/>
        <v>0</v>
      </c>
      <c r="AH371" s="152">
        <f t="shared" si="768"/>
        <v>0</v>
      </c>
      <c r="AI371" s="152">
        <f t="shared" si="769"/>
        <v>0</v>
      </c>
      <c r="AJ371" s="152">
        <f t="shared" si="770"/>
        <v>0</v>
      </c>
      <c r="AK371" s="152">
        <f t="shared" si="771"/>
        <v>0</v>
      </c>
      <c r="AL371" s="152">
        <f t="shared" si="772"/>
        <v>0</v>
      </c>
      <c r="AM371" s="152">
        <f t="shared" si="773"/>
        <v>0</v>
      </c>
    </row>
    <row r="372" spans="1:39" ht="15.6" x14ac:dyDescent="0.3">
      <c r="A372" s="370"/>
      <c r="B372" s="371"/>
      <c r="C372" s="372"/>
      <c r="D372" s="415">
        <f t="shared" si="774"/>
        <v>0</v>
      </c>
      <c r="E372" s="372">
        <v>0</v>
      </c>
      <c r="F372" s="372">
        <v>0</v>
      </c>
      <c r="G372" s="372">
        <v>0</v>
      </c>
      <c r="H372" s="372">
        <v>0</v>
      </c>
      <c r="I372" s="372">
        <v>0</v>
      </c>
      <c r="J372" s="372">
        <v>0</v>
      </c>
      <c r="K372" s="372">
        <v>0</v>
      </c>
      <c r="L372" s="372">
        <v>0</v>
      </c>
      <c r="M372" s="372">
        <v>0</v>
      </c>
      <c r="N372" s="372">
        <v>0</v>
      </c>
      <c r="O372" s="372">
        <v>0</v>
      </c>
      <c r="P372" s="372">
        <v>0</v>
      </c>
      <c r="Q372" s="372">
        <v>0</v>
      </c>
      <c r="R372" s="372">
        <v>0</v>
      </c>
      <c r="S372" s="372">
        <v>0</v>
      </c>
      <c r="T372" s="372">
        <v>0</v>
      </c>
      <c r="U372" s="413">
        <f t="shared" si="757"/>
        <v>0</v>
      </c>
      <c r="V372" s="374"/>
      <c r="W372" s="148"/>
      <c r="X372" s="152">
        <f t="shared" si="758"/>
        <v>0</v>
      </c>
      <c r="Y372" s="152">
        <f t="shared" si="759"/>
        <v>0</v>
      </c>
      <c r="Z372" s="152">
        <f t="shared" si="760"/>
        <v>0</v>
      </c>
      <c r="AA372" s="152">
        <f t="shared" si="761"/>
        <v>0</v>
      </c>
      <c r="AB372" s="152">
        <f t="shared" si="762"/>
        <v>0</v>
      </c>
      <c r="AC372" s="152">
        <f t="shared" si="763"/>
        <v>0</v>
      </c>
      <c r="AD372" s="152">
        <f t="shared" si="764"/>
        <v>0</v>
      </c>
      <c r="AE372" s="152">
        <f t="shared" si="765"/>
        <v>0</v>
      </c>
      <c r="AF372" s="152">
        <f t="shared" si="766"/>
        <v>0</v>
      </c>
      <c r="AG372" s="152">
        <f t="shared" si="767"/>
        <v>0</v>
      </c>
      <c r="AH372" s="152">
        <f t="shared" si="768"/>
        <v>0</v>
      </c>
      <c r="AI372" s="152">
        <f t="shared" si="769"/>
        <v>0</v>
      </c>
      <c r="AJ372" s="152">
        <f t="shared" si="770"/>
        <v>0</v>
      </c>
      <c r="AK372" s="152">
        <f t="shared" si="771"/>
        <v>0</v>
      </c>
      <c r="AL372" s="152">
        <f t="shared" si="772"/>
        <v>0</v>
      </c>
      <c r="AM372" s="152">
        <f t="shared" si="773"/>
        <v>0</v>
      </c>
    </row>
    <row r="373" spans="1:39" ht="15.6" x14ac:dyDescent="0.3">
      <c r="A373" s="370"/>
      <c r="B373" s="371"/>
      <c r="C373" s="372"/>
      <c r="D373" s="415">
        <f t="shared" si="774"/>
        <v>0</v>
      </c>
      <c r="E373" s="372">
        <v>0</v>
      </c>
      <c r="F373" s="372">
        <v>0</v>
      </c>
      <c r="G373" s="372">
        <v>0</v>
      </c>
      <c r="H373" s="372">
        <v>0</v>
      </c>
      <c r="I373" s="372">
        <v>0</v>
      </c>
      <c r="J373" s="372">
        <v>0</v>
      </c>
      <c r="K373" s="372">
        <v>0</v>
      </c>
      <c r="L373" s="372">
        <v>0</v>
      </c>
      <c r="M373" s="372">
        <v>0</v>
      </c>
      <c r="N373" s="372">
        <v>0</v>
      </c>
      <c r="O373" s="372">
        <v>0</v>
      </c>
      <c r="P373" s="372">
        <v>0</v>
      </c>
      <c r="Q373" s="372">
        <v>0</v>
      </c>
      <c r="R373" s="372">
        <v>0</v>
      </c>
      <c r="S373" s="372">
        <v>0</v>
      </c>
      <c r="T373" s="372">
        <v>0</v>
      </c>
      <c r="U373" s="413">
        <f t="shared" si="757"/>
        <v>0</v>
      </c>
      <c r="V373" s="374"/>
      <c r="W373" s="148"/>
      <c r="X373" s="152">
        <f t="shared" si="758"/>
        <v>0</v>
      </c>
      <c r="Y373" s="152">
        <f t="shared" si="759"/>
        <v>0</v>
      </c>
      <c r="Z373" s="152">
        <f t="shared" si="760"/>
        <v>0</v>
      </c>
      <c r="AA373" s="152">
        <f t="shared" si="761"/>
        <v>0</v>
      </c>
      <c r="AB373" s="152">
        <f t="shared" si="762"/>
        <v>0</v>
      </c>
      <c r="AC373" s="152">
        <f t="shared" si="763"/>
        <v>0</v>
      </c>
      <c r="AD373" s="152">
        <f t="shared" si="764"/>
        <v>0</v>
      </c>
      <c r="AE373" s="152">
        <f t="shared" si="765"/>
        <v>0</v>
      </c>
      <c r="AF373" s="152">
        <f t="shared" si="766"/>
        <v>0</v>
      </c>
      <c r="AG373" s="152">
        <f t="shared" si="767"/>
        <v>0</v>
      </c>
      <c r="AH373" s="152">
        <f t="shared" si="768"/>
        <v>0</v>
      </c>
      <c r="AI373" s="152">
        <f t="shared" si="769"/>
        <v>0</v>
      </c>
      <c r="AJ373" s="152">
        <f t="shared" si="770"/>
        <v>0</v>
      </c>
      <c r="AK373" s="152">
        <f t="shared" si="771"/>
        <v>0</v>
      </c>
      <c r="AL373" s="152">
        <f t="shared" si="772"/>
        <v>0</v>
      </c>
      <c r="AM373" s="152">
        <f t="shared" si="773"/>
        <v>0</v>
      </c>
    </row>
    <row r="374" spans="1:39" ht="15.6" x14ac:dyDescent="0.3">
      <c r="A374" s="370"/>
      <c r="B374" s="371"/>
      <c r="C374" s="372"/>
      <c r="D374" s="415">
        <f t="shared" si="774"/>
        <v>0</v>
      </c>
      <c r="E374" s="372">
        <v>0</v>
      </c>
      <c r="F374" s="372">
        <v>0</v>
      </c>
      <c r="G374" s="372">
        <v>0</v>
      </c>
      <c r="H374" s="372">
        <v>0</v>
      </c>
      <c r="I374" s="372">
        <v>0</v>
      </c>
      <c r="J374" s="372">
        <v>0</v>
      </c>
      <c r="K374" s="372">
        <v>0</v>
      </c>
      <c r="L374" s="372">
        <v>0</v>
      </c>
      <c r="M374" s="372">
        <v>0</v>
      </c>
      <c r="N374" s="372">
        <v>0</v>
      </c>
      <c r="O374" s="372">
        <v>0</v>
      </c>
      <c r="P374" s="372">
        <v>0</v>
      </c>
      <c r="Q374" s="372">
        <v>0</v>
      </c>
      <c r="R374" s="372">
        <v>0</v>
      </c>
      <c r="S374" s="372">
        <v>0</v>
      </c>
      <c r="T374" s="372">
        <v>0</v>
      </c>
      <c r="U374" s="413">
        <f t="shared" si="757"/>
        <v>0</v>
      </c>
      <c r="V374" s="374"/>
      <c r="W374" s="148"/>
      <c r="X374" s="152">
        <f t="shared" si="758"/>
        <v>0</v>
      </c>
      <c r="Y374" s="152">
        <f t="shared" si="759"/>
        <v>0</v>
      </c>
      <c r="Z374" s="152">
        <f t="shared" si="760"/>
        <v>0</v>
      </c>
      <c r="AA374" s="152">
        <f t="shared" si="761"/>
        <v>0</v>
      </c>
      <c r="AB374" s="152">
        <f t="shared" si="762"/>
        <v>0</v>
      </c>
      <c r="AC374" s="152">
        <f t="shared" si="763"/>
        <v>0</v>
      </c>
      <c r="AD374" s="152">
        <f t="shared" si="764"/>
        <v>0</v>
      </c>
      <c r="AE374" s="152">
        <f t="shared" si="765"/>
        <v>0</v>
      </c>
      <c r="AF374" s="152">
        <f t="shared" si="766"/>
        <v>0</v>
      </c>
      <c r="AG374" s="152">
        <f t="shared" si="767"/>
        <v>0</v>
      </c>
      <c r="AH374" s="152">
        <f t="shared" si="768"/>
        <v>0</v>
      </c>
      <c r="AI374" s="152">
        <f t="shared" si="769"/>
        <v>0</v>
      </c>
      <c r="AJ374" s="152">
        <f t="shared" si="770"/>
        <v>0</v>
      </c>
      <c r="AK374" s="152">
        <f t="shared" si="771"/>
        <v>0</v>
      </c>
      <c r="AL374" s="152">
        <f t="shared" si="772"/>
        <v>0</v>
      </c>
      <c r="AM374" s="152">
        <f t="shared" si="773"/>
        <v>0</v>
      </c>
    </row>
    <row r="375" spans="1:39" ht="15.6" x14ac:dyDescent="0.3">
      <c r="A375" s="370"/>
      <c r="B375" s="371"/>
      <c r="C375" s="372"/>
      <c r="D375" s="415">
        <f t="shared" si="774"/>
        <v>0</v>
      </c>
      <c r="E375" s="372">
        <v>0</v>
      </c>
      <c r="F375" s="372">
        <v>0</v>
      </c>
      <c r="G375" s="372">
        <v>0</v>
      </c>
      <c r="H375" s="372">
        <v>0</v>
      </c>
      <c r="I375" s="372">
        <v>0</v>
      </c>
      <c r="J375" s="372">
        <v>0</v>
      </c>
      <c r="K375" s="372">
        <v>0</v>
      </c>
      <c r="L375" s="372">
        <v>0</v>
      </c>
      <c r="M375" s="372">
        <v>0</v>
      </c>
      <c r="N375" s="372">
        <v>0</v>
      </c>
      <c r="O375" s="372">
        <v>0</v>
      </c>
      <c r="P375" s="372">
        <v>0</v>
      </c>
      <c r="Q375" s="372">
        <v>0</v>
      </c>
      <c r="R375" s="372">
        <v>0</v>
      </c>
      <c r="S375" s="372">
        <v>0</v>
      </c>
      <c r="T375" s="372">
        <v>0</v>
      </c>
      <c r="U375" s="413">
        <f t="shared" si="757"/>
        <v>0</v>
      </c>
      <c r="V375" s="374"/>
      <c r="W375" s="148"/>
      <c r="X375" s="152">
        <f t="shared" si="758"/>
        <v>0</v>
      </c>
      <c r="Y375" s="152">
        <f t="shared" si="759"/>
        <v>0</v>
      </c>
      <c r="Z375" s="152">
        <f t="shared" si="760"/>
        <v>0</v>
      </c>
      <c r="AA375" s="152">
        <f t="shared" si="761"/>
        <v>0</v>
      </c>
      <c r="AB375" s="152">
        <f t="shared" si="762"/>
        <v>0</v>
      </c>
      <c r="AC375" s="152">
        <f t="shared" si="763"/>
        <v>0</v>
      </c>
      <c r="AD375" s="152">
        <f t="shared" si="764"/>
        <v>0</v>
      </c>
      <c r="AE375" s="152">
        <f t="shared" si="765"/>
        <v>0</v>
      </c>
      <c r="AF375" s="152">
        <f t="shared" si="766"/>
        <v>0</v>
      </c>
      <c r="AG375" s="152">
        <f t="shared" si="767"/>
        <v>0</v>
      </c>
      <c r="AH375" s="152">
        <f t="shared" si="768"/>
        <v>0</v>
      </c>
      <c r="AI375" s="152">
        <f t="shared" si="769"/>
        <v>0</v>
      </c>
      <c r="AJ375" s="152">
        <f t="shared" si="770"/>
        <v>0</v>
      </c>
      <c r="AK375" s="152">
        <f t="shared" si="771"/>
        <v>0</v>
      </c>
      <c r="AL375" s="152">
        <f t="shared" si="772"/>
        <v>0</v>
      </c>
      <c r="AM375" s="152">
        <f t="shared" si="773"/>
        <v>0</v>
      </c>
    </row>
    <row r="376" spans="1:39" ht="15.6" x14ac:dyDescent="0.3">
      <c r="A376" s="370"/>
      <c r="B376" s="371"/>
      <c r="C376" s="372"/>
      <c r="D376" s="415">
        <f t="shared" si="774"/>
        <v>0</v>
      </c>
      <c r="E376" s="372">
        <v>0</v>
      </c>
      <c r="F376" s="372">
        <v>0</v>
      </c>
      <c r="G376" s="372">
        <v>0</v>
      </c>
      <c r="H376" s="372">
        <v>0</v>
      </c>
      <c r="I376" s="372">
        <v>0</v>
      </c>
      <c r="J376" s="372">
        <v>0</v>
      </c>
      <c r="K376" s="372">
        <v>0</v>
      </c>
      <c r="L376" s="372">
        <v>0</v>
      </c>
      <c r="M376" s="372">
        <v>0</v>
      </c>
      <c r="N376" s="372">
        <v>0</v>
      </c>
      <c r="O376" s="372">
        <v>0</v>
      </c>
      <c r="P376" s="372">
        <v>0</v>
      </c>
      <c r="Q376" s="372">
        <v>0</v>
      </c>
      <c r="R376" s="372">
        <v>0</v>
      </c>
      <c r="S376" s="372">
        <v>0</v>
      </c>
      <c r="T376" s="372">
        <v>0</v>
      </c>
      <c r="U376" s="413">
        <f t="shared" si="757"/>
        <v>0</v>
      </c>
      <c r="V376" s="374"/>
      <c r="W376" s="148"/>
      <c r="X376" s="152">
        <f t="shared" si="758"/>
        <v>0</v>
      </c>
      <c r="Y376" s="152">
        <f t="shared" si="759"/>
        <v>0</v>
      </c>
      <c r="Z376" s="152">
        <f t="shared" si="760"/>
        <v>0</v>
      </c>
      <c r="AA376" s="152">
        <f t="shared" si="761"/>
        <v>0</v>
      </c>
      <c r="AB376" s="152">
        <f t="shared" si="762"/>
        <v>0</v>
      </c>
      <c r="AC376" s="152">
        <f t="shared" si="763"/>
        <v>0</v>
      </c>
      <c r="AD376" s="152">
        <f t="shared" si="764"/>
        <v>0</v>
      </c>
      <c r="AE376" s="152">
        <f t="shared" si="765"/>
        <v>0</v>
      </c>
      <c r="AF376" s="152">
        <f t="shared" si="766"/>
        <v>0</v>
      </c>
      <c r="AG376" s="152">
        <f t="shared" si="767"/>
        <v>0</v>
      </c>
      <c r="AH376" s="152">
        <f t="shared" si="768"/>
        <v>0</v>
      </c>
      <c r="AI376" s="152">
        <f t="shared" si="769"/>
        <v>0</v>
      </c>
      <c r="AJ376" s="152">
        <f t="shared" si="770"/>
        <v>0</v>
      </c>
      <c r="AK376" s="152">
        <f t="shared" si="771"/>
        <v>0</v>
      </c>
      <c r="AL376" s="152">
        <f t="shared" si="772"/>
        <v>0</v>
      </c>
      <c r="AM376" s="152">
        <f t="shared" si="773"/>
        <v>0</v>
      </c>
    </row>
    <row r="377" spans="1:39" ht="15.6" x14ac:dyDescent="0.3">
      <c r="A377" s="370"/>
      <c r="B377" s="371"/>
      <c r="C377" s="372"/>
      <c r="D377" s="415">
        <f t="shared" si="774"/>
        <v>0</v>
      </c>
      <c r="E377" s="372">
        <v>0</v>
      </c>
      <c r="F377" s="372">
        <v>0</v>
      </c>
      <c r="G377" s="372">
        <v>0</v>
      </c>
      <c r="H377" s="372">
        <v>0</v>
      </c>
      <c r="I377" s="372">
        <v>0</v>
      </c>
      <c r="J377" s="372">
        <v>0</v>
      </c>
      <c r="K377" s="372">
        <v>0</v>
      </c>
      <c r="L377" s="372">
        <v>0</v>
      </c>
      <c r="M377" s="372">
        <v>0</v>
      </c>
      <c r="N377" s="372">
        <v>0</v>
      </c>
      <c r="O377" s="372">
        <v>0</v>
      </c>
      <c r="P377" s="372">
        <v>0</v>
      </c>
      <c r="Q377" s="372">
        <v>0</v>
      </c>
      <c r="R377" s="372">
        <v>0</v>
      </c>
      <c r="S377" s="372">
        <v>0</v>
      </c>
      <c r="T377" s="372">
        <v>0</v>
      </c>
      <c r="U377" s="413">
        <f t="shared" si="757"/>
        <v>0</v>
      </c>
      <c r="V377" s="374"/>
      <c r="W377" s="148"/>
      <c r="X377" s="152">
        <f t="shared" si="758"/>
        <v>0</v>
      </c>
      <c r="Y377" s="152">
        <f t="shared" si="759"/>
        <v>0</v>
      </c>
      <c r="Z377" s="152">
        <f t="shared" si="760"/>
        <v>0</v>
      </c>
      <c r="AA377" s="152">
        <f t="shared" si="761"/>
        <v>0</v>
      </c>
      <c r="AB377" s="152">
        <f t="shared" si="762"/>
        <v>0</v>
      </c>
      <c r="AC377" s="152">
        <f t="shared" si="763"/>
        <v>0</v>
      </c>
      <c r="AD377" s="152">
        <f t="shared" si="764"/>
        <v>0</v>
      </c>
      <c r="AE377" s="152">
        <f t="shared" si="765"/>
        <v>0</v>
      </c>
      <c r="AF377" s="152">
        <f t="shared" si="766"/>
        <v>0</v>
      </c>
      <c r="AG377" s="152">
        <f t="shared" si="767"/>
        <v>0</v>
      </c>
      <c r="AH377" s="152">
        <f t="shared" si="768"/>
        <v>0</v>
      </c>
      <c r="AI377" s="152">
        <f t="shared" si="769"/>
        <v>0</v>
      </c>
      <c r="AJ377" s="152">
        <f t="shared" si="770"/>
        <v>0</v>
      </c>
      <c r="AK377" s="152">
        <f t="shared" si="771"/>
        <v>0</v>
      </c>
      <c r="AL377" s="152">
        <f t="shared" si="772"/>
        <v>0</v>
      </c>
      <c r="AM377" s="152">
        <f t="shared" si="773"/>
        <v>0</v>
      </c>
    </row>
    <row r="378" spans="1:39" ht="15.6" x14ac:dyDescent="0.3">
      <c r="A378" s="370"/>
      <c r="B378" s="371"/>
      <c r="C378" s="372"/>
      <c r="D378" s="415">
        <f t="shared" si="774"/>
        <v>0</v>
      </c>
      <c r="E378" s="372">
        <v>0</v>
      </c>
      <c r="F378" s="372">
        <v>0</v>
      </c>
      <c r="G378" s="372">
        <v>0</v>
      </c>
      <c r="H378" s="372">
        <v>0</v>
      </c>
      <c r="I378" s="372">
        <v>0</v>
      </c>
      <c r="J378" s="372">
        <v>0</v>
      </c>
      <c r="K378" s="372">
        <v>0</v>
      </c>
      <c r="L378" s="372">
        <v>0</v>
      </c>
      <c r="M378" s="372">
        <v>0</v>
      </c>
      <c r="N378" s="372">
        <v>0</v>
      </c>
      <c r="O378" s="372">
        <v>0</v>
      </c>
      <c r="P378" s="372">
        <v>0</v>
      </c>
      <c r="Q378" s="372">
        <v>0</v>
      </c>
      <c r="R378" s="372">
        <v>0</v>
      </c>
      <c r="S378" s="372">
        <v>0</v>
      </c>
      <c r="T378" s="372">
        <v>0</v>
      </c>
      <c r="U378" s="413">
        <f t="shared" si="757"/>
        <v>0</v>
      </c>
      <c r="V378" s="374"/>
      <c r="W378" s="148"/>
      <c r="X378" s="152">
        <f t="shared" si="758"/>
        <v>0</v>
      </c>
      <c r="Y378" s="152">
        <f t="shared" si="759"/>
        <v>0</v>
      </c>
      <c r="Z378" s="152">
        <f t="shared" si="760"/>
        <v>0</v>
      </c>
      <c r="AA378" s="152">
        <f t="shared" si="761"/>
        <v>0</v>
      </c>
      <c r="AB378" s="152">
        <f t="shared" si="762"/>
        <v>0</v>
      </c>
      <c r="AC378" s="152">
        <f t="shared" si="763"/>
        <v>0</v>
      </c>
      <c r="AD378" s="152">
        <f t="shared" si="764"/>
        <v>0</v>
      </c>
      <c r="AE378" s="152">
        <f t="shared" si="765"/>
        <v>0</v>
      </c>
      <c r="AF378" s="152">
        <f t="shared" si="766"/>
        <v>0</v>
      </c>
      <c r="AG378" s="152">
        <f t="shared" si="767"/>
        <v>0</v>
      </c>
      <c r="AH378" s="152">
        <f t="shared" si="768"/>
        <v>0</v>
      </c>
      <c r="AI378" s="152">
        <f t="shared" si="769"/>
        <v>0</v>
      </c>
      <c r="AJ378" s="152">
        <f t="shared" si="770"/>
        <v>0</v>
      </c>
      <c r="AK378" s="152">
        <f t="shared" si="771"/>
        <v>0</v>
      </c>
      <c r="AL378" s="152">
        <f t="shared" si="772"/>
        <v>0</v>
      </c>
      <c r="AM378" s="152">
        <f t="shared" si="773"/>
        <v>0</v>
      </c>
    </row>
    <row r="379" spans="1:39" ht="3" customHeight="1" x14ac:dyDescent="0.3">
      <c r="A379" s="382"/>
      <c r="B379" s="383"/>
      <c r="C379" s="384"/>
      <c r="D379" s="416"/>
      <c r="E379" s="383"/>
      <c r="F379" s="383"/>
      <c r="G379" s="383"/>
      <c r="H379" s="383"/>
      <c r="I379" s="383"/>
      <c r="J379" s="383"/>
      <c r="K379" s="383"/>
      <c r="L379" s="383"/>
      <c r="M379" s="383"/>
      <c r="N379" s="383"/>
      <c r="O379" s="383"/>
      <c r="P379" s="383"/>
      <c r="Q379" s="383"/>
      <c r="R379" s="383"/>
      <c r="S379" s="383"/>
      <c r="T379" s="383"/>
      <c r="U379" s="383"/>
      <c r="V379" s="385"/>
      <c r="W379" s="148"/>
      <c r="X379" s="144"/>
      <c r="Y379" s="144"/>
      <c r="Z379" s="144"/>
      <c r="AA379" s="144"/>
      <c r="AB379" s="144"/>
      <c r="AC379" s="144"/>
      <c r="AD379" s="144"/>
      <c r="AE379" s="144"/>
      <c r="AF379" s="144"/>
      <c r="AG379" s="144"/>
      <c r="AH379" s="144"/>
      <c r="AI379" s="144"/>
      <c r="AJ379" s="144"/>
      <c r="AK379" s="144"/>
      <c r="AL379" s="144"/>
      <c r="AM379" s="144"/>
    </row>
    <row r="380" spans="1:39" ht="15.6" x14ac:dyDescent="0.3">
      <c r="A380" s="386" t="s">
        <v>129</v>
      </c>
      <c r="B380" s="405"/>
      <c r="C380" s="397"/>
      <c r="D380" s="415">
        <f>SUM(D364:D378)</f>
        <v>1</v>
      </c>
      <c r="E380" s="389">
        <f t="shared" ref="E380" si="775">SUM(X364:X378)</f>
        <v>0</v>
      </c>
      <c r="F380" s="389">
        <f t="shared" ref="F380" si="776">SUM(Y364:Y378)</f>
        <v>0</v>
      </c>
      <c r="G380" s="389">
        <f t="shared" ref="G380" si="777">SUM(Z364:Z378)</f>
        <v>0</v>
      </c>
      <c r="H380" s="389">
        <f t="shared" ref="H380" si="778">SUM(AA364:AA378)</f>
        <v>0</v>
      </c>
      <c r="I380" s="389">
        <f t="shared" ref="I380" si="779">SUM(AB364:AB378)</f>
        <v>0</v>
      </c>
      <c r="J380" s="389">
        <f t="shared" ref="J380" si="780">SUM(AC364:AC378)</f>
        <v>0</v>
      </c>
      <c r="K380" s="389">
        <f t="shared" ref="K380" si="781">SUM(AD364:AD378)</f>
        <v>0</v>
      </c>
      <c r="L380" s="389">
        <f t="shared" ref="L380" si="782">SUM(AE364:AE378)</f>
        <v>0</v>
      </c>
      <c r="M380" s="389">
        <f t="shared" ref="M380" si="783">SUM(AF364:AF378)</f>
        <v>0</v>
      </c>
      <c r="N380" s="389">
        <f t="shared" ref="N380" si="784">SUM(AG364:AG378)</f>
        <v>0</v>
      </c>
      <c r="O380" s="389">
        <f t="shared" ref="O380" si="785">SUM(AH364:AH378)</f>
        <v>0</v>
      </c>
      <c r="P380" s="389">
        <f t="shared" ref="P380" si="786">SUM(AI364:AI378)</f>
        <v>0</v>
      </c>
      <c r="Q380" s="389">
        <f t="shared" ref="Q380" si="787">SUM(AJ364:AJ378)</f>
        <v>0</v>
      </c>
      <c r="R380" s="389">
        <f t="shared" ref="R380" si="788">SUM(AK364:AK378)</f>
        <v>0</v>
      </c>
      <c r="S380" s="389">
        <f t="shared" ref="S380" si="789">SUM(AL364:AL378)</f>
        <v>0</v>
      </c>
      <c r="T380" s="389">
        <f t="shared" ref="T380" si="790">SUM(AM364:AM378)</f>
        <v>0</v>
      </c>
      <c r="U380" s="405"/>
      <c r="V380" s="390"/>
      <c r="W380" s="148"/>
      <c r="X380" s="144"/>
      <c r="Y380" s="144"/>
      <c r="Z380" s="144"/>
      <c r="AA380" s="144"/>
      <c r="AB380" s="144"/>
      <c r="AC380" s="144"/>
      <c r="AD380" s="144"/>
      <c r="AE380" s="144"/>
      <c r="AF380" s="144"/>
      <c r="AG380" s="144"/>
      <c r="AH380" s="144"/>
      <c r="AI380" s="144"/>
      <c r="AJ380" s="144"/>
      <c r="AK380" s="144"/>
      <c r="AL380" s="144"/>
      <c r="AM380" s="144"/>
    </row>
    <row r="381" spans="1:39" x14ac:dyDescent="0.3">
      <c r="A381" s="382"/>
      <c r="B381" s="406"/>
      <c r="C381" s="407"/>
      <c r="D381" s="422"/>
      <c r="E381" s="391">
        <f>E380/$D380</f>
        <v>0</v>
      </c>
      <c r="F381" s="391">
        <f t="shared" ref="F381:L381" si="791">F380/$D380</f>
        <v>0</v>
      </c>
      <c r="G381" s="391">
        <f t="shared" si="791"/>
        <v>0</v>
      </c>
      <c r="H381" s="391">
        <f t="shared" si="791"/>
        <v>0</v>
      </c>
      <c r="I381" s="391">
        <f t="shared" si="791"/>
        <v>0</v>
      </c>
      <c r="J381" s="391">
        <f t="shared" si="791"/>
        <v>0</v>
      </c>
      <c r="K381" s="391">
        <f t="shared" si="791"/>
        <v>0</v>
      </c>
      <c r="L381" s="391">
        <f t="shared" si="791"/>
        <v>0</v>
      </c>
      <c r="M381" s="391">
        <f t="shared" ref="M381:T381" si="792">M380/$D380</f>
        <v>0</v>
      </c>
      <c r="N381" s="391">
        <f t="shared" si="792"/>
        <v>0</v>
      </c>
      <c r="O381" s="391">
        <f t="shared" si="792"/>
        <v>0</v>
      </c>
      <c r="P381" s="391">
        <f t="shared" si="792"/>
        <v>0</v>
      </c>
      <c r="Q381" s="391">
        <f t="shared" si="792"/>
        <v>0</v>
      </c>
      <c r="R381" s="391">
        <f t="shared" si="792"/>
        <v>0</v>
      </c>
      <c r="S381" s="391">
        <f t="shared" si="792"/>
        <v>0</v>
      </c>
      <c r="T381" s="391">
        <f t="shared" si="792"/>
        <v>0</v>
      </c>
      <c r="U381" s="391"/>
      <c r="V381" s="385"/>
      <c r="W381" s="148"/>
      <c r="X381" s="291"/>
      <c r="Y381" s="349"/>
      <c r="Z381" s="349"/>
      <c r="AA381" s="349"/>
      <c r="AB381" s="349"/>
      <c r="AC381" s="349"/>
      <c r="AD381" s="349"/>
      <c r="AE381" s="349"/>
      <c r="AF381" s="349"/>
      <c r="AG381" s="349"/>
      <c r="AH381" s="349"/>
      <c r="AI381" s="349"/>
      <c r="AJ381" s="349"/>
      <c r="AK381" s="349"/>
      <c r="AL381" s="349"/>
      <c r="AM381" s="349"/>
    </row>
    <row r="382" spans="1:39" x14ac:dyDescent="0.3">
      <c r="A382" s="382"/>
      <c r="B382" s="128"/>
      <c r="C382" s="409"/>
      <c r="D382" s="423"/>
      <c r="E382" s="128"/>
      <c r="F382" s="128"/>
      <c r="G382" s="128"/>
      <c r="H382" s="128"/>
      <c r="I382" s="128"/>
      <c r="J382" s="128"/>
      <c r="K382" s="128"/>
      <c r="L382" s="128"/>
      <c r="M382" s="128"/>
      <c r="N382" s="128"/>
      <c r="O382" s="128"/>
      <c r="P382" s="128"/>
      <c r="Q382" s="128"/>
      <c r="R382" s="128"/>
      <c r="S382" s="128"/>
      <c r="T382" s="128"/>
      <c r="U382" s="128"/>
      <c r="V382" s="408"/>
      <c r="AJ382" s="1"/>
      <c r="AK382" s="1"/>
      <c r="AL382" s="1"/>
      <c r="AM382" s="1"/>
    </row>
    <row r="383" spans="1:39" ht="28.8" x14ac:dyDescent="0.3">
      <c r="A383" s="369">
        <v>20</v>
      </c>
      <c r="B383" s="377" t="s">
        <v>37</v>
      </c>
      <c r="C383" s="381" t="s">
        <v>254</v>
      </c>
      <c r="D383" s="414" t="s">
        <v>255</v>
      </c>
      <c r="E383" s="379" t="str">
        <f>E$3</f>
        <v>staff type 1</v>
      </c>
      <c r="F383" s="379" t="str">
        <f t="shared" ref="F383:T383" si="793">F$3</f>
        <v>staff type 2</v>
      </c>
      <c r="G383" s="379" t="str">
        <f t="shared" si="793"/>
        <v>staff type 3</v>
      </c>
      <c r="H383" s="379" t="str">
        <f t="shared" si="793"/>
        <v>staff type 4</v>
      </c>
      <c r="I383" s="379" t="str">
        <f t="shared" si="793"/>
        <v>staff type 5</v>
      </c>
      <c r="J383" s="379" t="str">
        <f t="shared" si="793"/>
        <v>staff type 6</v>
      </c>
      <c r="K383" s="379" t="str">
        <f t="shared" si="793"/>
        <v>staff type 7</v>
      </c>
      <c r="L383" s="379" t="str">
        <f t="shared" si="793"/>
        <v>staff type 8</v>
      </c>
      <c r="M383" s="379" t="str">
        <f t="shared" si="793"/>
        <v>staff type 9</v>
      </c>
      <c r="N383" s="379" t="str">
        <f t="shared" si="793"/>
        <v>staff type 10</v>
      </c>
      <c r="O383" s="379" t="str">
        <f t="shared" si="793"/>
        <v>staff type 11</v>
      </c>
      <c r="P383" s="379" t="str">
        <f t="shared" si="793"/>
        <v>staff type 12</v>
      </c>
      <c r="Q383" s="379" t="str">
        <f t="shared" si="793"/>
        <v>staff type 13</v>
      </c>
      <c r="R383" s="379" t="str">
        <f t="shared" si="793"/>
        <v>staff type 14</v>
      </c>
      <c r="S383" s="379" t="str">
        <f t="shared" si="793"/>
        <v>staff type 15</v>
      </c>
      <c r="T383" s="379" t="str">
        <f t="shared" si="793"/>
        <v>staff type 16</v>
      </c>
      <c r="U383" s="379" t="s">
        <v>132</v>
      </c>
      <c r="V383" s="380" t="s">
        <v>131</v>
      </c>
      <c r="W383" s="148"/>
      <c r="X383" s="291"/>
      <c r="Y383" s="349"/>
      <c r="Z383" s="349"/>
      <c r="AA383" s="349"/>
      <c r="AB383" s="349"/>
      <c r="AC383" s="349"/>
      <c r="AD383" s="349"/>
      <c r="AE383" s="349"/>
      <c r="AF383" s="349"/>
      <c r="AG383" s="349"/>
      <c r="AH383" s="349"/>
      <c r="AI383" s="349"/>
      <c r="AJ383" s="349"/>
      <c r="AK383" s="349"/>
      <c r="AL383" s="349"/>
      <c r="AM383" s="349"/>
    </row>
    <row r="384" spans="1:39" ht="15.6" x14ac:dyDescent="0.3">
      <c r="A384" s="370"/>
      <c r="B384" s="371">
        <v>1</v>
      </c>
      <c r="C384" s="372">
        <v>1</v>
      </c>
      <c r="D384" s="415">
        <f>IF(C384="",B384,B384*C384)</f>
        <v>1</v>
      </c>
      <c r="E384" s="372">
        <v>0</v>
      </c>
      <c r="F384" s="372">
        <v>0</v>
      </c>
      <c r="G384" s="372">
        <v>0</v>
      </c>
      <c r="H384" s="372">
        <v>0</v>
      </c>
      <c r="I384" s="372">
        <v>0</v>
      </c>
      <c r="J384" s="372">
        <v>0</v>
      </c>
      <c r="K384" s="372">
        <v>0</v>
      </c>
      <c r="L384" s="372">
        <v>0</v>
      </c>
      <c r="M384" s="372">
        <v>0</v>
      </c>
      <c r="N384" s="372">
        <v>0</v>
      </c>
      <c r="O384" s="372">
        <v>0</v>
      </c>
      <c r="P384" s="372">
        <v>0</v>
      </c>
      <c r="Q384" s="372">
        <v>0</v>
      </c>
      <c r="R384" s="372">
        <v>0</v>
      </c>
      <c r="S384" s="372">
        <v>0</v>
      </c>
      <c r="T384" s="372">
        <v>0</v>
      </c>
      <c r="U384" s="413">
        <f t="shared" ref="U384:U398" si="794">SUM(E384:T384)</f>
        <v>0</v>
      </c>
      <c r="V384" s="374"/>
      <c r="W384" s="148"/>
      <c r="X384" s="152">
        <f t="shared" ref="X384:X398" si="795">$D384*E384</f>
        <v>0</v>
      </c>
      <c r="Y384" s="152">
        <f t="shared" ref="Y384:Y398" si="796">$D384*F384</f>
        <v>0</v>
      </c>
      <c r="Z384" s="152">
        <f t="shared" ref="Z384:Z398" si="797">$D384*G384</f>
        <v>0</v>
      </c>
      <c r="AA384" s="152">
        <f t="shared" ref="AA384:AA398" si="798">$D384*H384</f>
        <v>0</v>
      </c>
      <c r="AB384" s="152">
        <f t="shared" ref="AB384:AB398" si="799">$D384*I384</f>
        <v>0</v>
      </c>
      <c r="AC384" s="152">
        <f t="shared" ref="AC384:AC398" si="800">$D384*J384</f>
        <v>0</v>
      </c>
      <c r="AD384" s="152">
        <f t="shared" ref="AD384:AD398" si="801">$D384*K384</f>
        <v>0</v>
      </c>
      <c r="AE384" s="152">
        <f t="shared" ref="AE384:AE398" si="802">$D384*L384</f>
        <v>0</v>
      </c>
      <c r="AF384" s="152">
        <f t="shared" ref="AF384:AF398" si="803">$D384*M384</f>
        <v>0</v>
      </c>
      <c r="AG384" s="152">
        <f t="shared" ref="AG384:AG398" si="804">$D384*N384</f>
        <v>0</v>
      </c>
      <c r="AH384" s="152">
        <f t="shared" ref="AH384:AH398" si="805">$D384*O384</f>
        <v>0</v>
      </c>
      <c r="AI384" s="152">
        <f t="shared" ref="AI384:AI398" si="806">$D384*P384</f>
        <v>0</v>
      </c>
      <c r="AJ384" s="152">
        <f t="shared" ref="AJ384:AJ398" si="807">$D384*Q384</f>
        <v>0</v>
      </c>
      <c r="AK384" s="152">
        <f t="shared" ref="AK384:AK398" si="808">$D384*R384</f>
        <v>0</v>
      </c>
      <c r="AL384" s="152">
        <f t="shared" ref="AL384:AL398" si="809">$D384*S384</f>
        <v>0</v>
      </c>
      <c r="AM384" s="152">
        <f t="shared" ref="AM384:AM398" si="810">$D384*T384</f>
        <v>0</v>
      </c>
    </row>
    <row r="385" spans="1:39" ht="15.6" x14ac:dyDescent="0.3">
      <c r="A385" s="370"/>
      <c r="B385" s="371"/>
      <c r="C385" s="372"/>
      <c r="D385" s="415">
        <f t="shared" ref="D385:D398" si="811">IF(C385="",B385,B385*C385)</f>
        <v>0</v>
      </c>
      <c r="E385" s="372">
        <v>0</v>
      </c>
      <c r="F385" s="372">
        <v>0</v>
      </c>
      <c r="G385" s="372">
        <v>0</v>
      </c>
      <c r="H385" s="372">
        <v>0</v>
      </c>
      <c r="I385" s="372">
        <v>0</v>
      </c>
      <c r="J385" s="372">
        <v>0</v>
      </c>
      <c r="K385" s="372">
        <v>0</v>
      </c>
      <c r="L385" s="372">
        <v>0</v>
      </c>
      <c r="M385" s="372">
        <v>0</v>
      </c>
      <c r="N385" s="372">
        <v>0</v>
      </c>
      <c r="O385" s="372">
        <v>0</v>
      </c>
      <c r="P385" s="372">
        <v>0</v>
      </c>
      <c r="Q385" s="372">
        <v>0</v>
      </c>
      <c r="R385" s="372">
        <v>0</v>
      </c>
      <c r="S385" s="372">
        <v>0</v>
      </c>
      <c r="T385" s="372">
        <v>0</v>
      </c>
      <c r="U385" s="413">
        <f t="shared" si="794"/>
        <v>0</v>
      </c>
      <c r="V385" s="374"/>
      <c r="W385" s="148"/>
      <c r="X385" s="152">
        <f t="shared" si="795"/>
        <v>0</v>
      </c>
      <c r="Y385" s="152">
        <f t="shared" si="796"/>
        <v>0</v>
      </c>
      <c r="Z385" s="152">
        <f t="shared" si="797"/>
        <v>0</v>
      </c>
      <c r="AA385" s="152">
        <f t="shared" si="798"/>
        <v>0</v>
      </c>
      <c r="AB385" s="152">
        <f t="shared" si="799"/>
        <v>0</v>
      </c>
      <c r="AC385" s="152">
        <f t="shared" si="800"/>
        <v>0</v>
      </c>
      <c r="AD385" s="152">
        <f t="shared" si="801"/>
        <v>0</v>
      </c>
      <c r="AE385" s="152">
        <f t="shared" si="802"/>
        <v>0</v>
      </c>
      <c r="AF385" s="152">
        <f t="shared" si="803"/>
        <v>0</v>
      </c>
      <c r="AG385" s="152">
        <f t="shared" si="804"/>
        <v>0</v>
      </c>
      <c r="AH385" s="152">
        <f t="shared" si="805"/>
        <v>0</v>
      </c>
      <c r="AI385" s="152">
        <f t="shared" si="806"/>
        <v>0</v>
      </c>
      <c r="AJ385" s="152">
        <f t="shared" si="807"/>
        <v>0</v>
      </c>
      <c r="AK385" s="152">
        <f t="shared" si="808"/>
        <v>0</v>
      </c>
      <c r="AL385" s="152">
        <f t="shared" si="809"/>
        <v>0</v>
      </c>
      <c r="AM385" s="152">
        <f t="shared" si="810"/>
        <v>0</v>
      </c>
    </row>
    <row r="386" spans="1:39" ht="15.6" x14ac:dyDescent="0.3">
      <c r="A386" s="370"/>
      <c r="B386" s="371"/>
      <c r="C386" s="372"/>
      <c r="D386" s="415">
        <f t="shared" si="811"/>
        <v>0</v>
      </c>
      <c r="E386" s="372">
        <v>0</v>
      </c>
      <c r="F386" s="372">
        <v>0</v>
      </c>
      <c r="G386" s="372">
        <v>0</v>
      </c>
      <c r="H386" s="372">
        <v>0</v>
      </c>
      <c r="I386" s="372">
        <v>0</v>
      </c>
      <c r="J386" s="372">
        <v>0</v>
      </c>
      <c r="K386" s="372">
        <v>0</v>
      </c>
      <c r="L386" s="372">
        <v>0</v>
      </c>
      <c r="M386" s="372">
        <v>0</v>
      </c>
      <c r="N386" s="372">
        <v>0</v>
      </c>
      <c r="O386" s="372">
        <v>0</v>
      </c>
      <c r="P386" s="372">
        <v>0</v>
      </c>
      <c r="Q386" s="372">
        <v>0</v>
      </c>
      <c r="R386" s="372">
        <v>0</v>
      </c>
      <c r="S386" s="372">
        <v>0</v>
      </c>
      <c r="T386" s="372">
        <v>0</v>
      </c>
      <c r="U386" s="413">
        <f t="shared" si="794"/>
        <v>0</v>
      </c>
      <c r="V386" s="374"/>
      <c r="W386" s="148"/>
      <c r="X386" s="152">
        <f t="shared" si="795"/>
        <v>0</v>
      </c>
      <c r="Y386" s="152">
        <f t="shared" si="796"/>
        <v>0</v>
      </c>
      <c r="Z386" s="152">
        <f t="shared" si="797"/>
        <v>0</v>
      </c>
      <c r="AA386" s="152">
        <f t="shared" si="798"/>
        <v>0</v>
      </c>
      <c r="AB386" s="152">
        <f t="shared" si="799"/>
        <v>0</v>
      </c>
      <c r="AC386" s="152">
        <f t="shared" si="800"/>
        <v>0</v>
      </c>
      <c r="AD386" s="152">
        <f t="shared" si="801"/>
        <v>0</v>
      </c>
      <c r="AE386" s="152">
        <f t="shared" si="802"/>
        <v>0</v>
      </c>
      <c r="AF386" s="152">
        <f t="shared" si="803"/>
        <v>0</v>
      </c>
      <c r="AG386" s="152">
        <f t="shared" si="804"/>
        <v>0</v>
      </c>
      <c r="AH386" s="152">
        <f t="shared" si="805"/>
        <v>0</v>
      </c>
      <c r="AI386" s="152">
        <f t="shared" si="806"/>
        <v>0</v>
      </c>
      <c r="AJ386" s="152">
        <f t="shared" si="807"/>
        <v>0</v>
      </c>
      <c r="AK386" s="152">
        <f t="shared" si="808"/>
        <v>0</v>
      </c>
      <c r="AL386" s="152">
        <f t="shared" si="809"/>
        <v>0</v>
      </c>
      <c r="AM386" s="152">
        <f t="shared" si="810"/>
        <v>0</v>
      </c>
    </row>
    <row r="387" spans="1:39" ht="15.6" x14ac:dyDescent="0.3">
      <c r="A387" s="370"/>
      <c r="B387" s="371"/>
      <c r="C387" s="372"/>
      <c r="D387" s="415">
        <f t="shared" si="811"/>
        <v>0</v>
      </c>
      <c r="E387" s="372">
        <v>0</v>
      </c>
      <c r="F387" s="372">
        <v>0</v>
      </c>
      <c r="G387" s="372">
        <v>0</v>
      </c>
      <c r="H387" s="372">
        <v>0</v>
      </c>
      <c r="I387" s="372">
        <v>0</v>
      </c>
      <c r="J387" s="372">
        <v>0</v>
      </c>
      <c r="K387" s="372">
        <v>0</v>
      </c>
      <c r="L387" s="372">
        <v>0</v>
      </c>
      <c r="M387" s="372">
        <v>0</v>
      </c>
      <c r="N387" s="372">
        <v>0</v>
      </c>
      <c r="O387" s="372">
        <v>0</v>
      </c>
      <c r="P387" s="372">
        <v>0</v>
      </c>
      <c r="Q387" s="372">
        <v>0</v>
      </c>
      <c r="R387" s="372">
        <v>0</v>
      </c>
      <c r="S387" s="372">
        <v>0</v>
      </c>
      <c r="T387" s="372">
        <v>0</v>
      </c>
      <c r="U387" s="413">
        <f t="shared" si="794"/>
        <v>0</v>
      </c>
      <c r="V387" s="374"/>
      <c r="W387" s="148"/>
      <c r="X387" s="152">
        <f t="shared" si="795"/>
        <v>0</v>
      </c>
      <c r="Y387" s="152">
        <f t="shared" si="796"/>
        <v>0</v>
      </c>
      <c r="Z387" s="152">
        <f t="shared" si="797"/>
        <v>0</v>
      </c>
      <c r="AA387" s="152">
        <f t="shared" si="798"/>
        <v>0</v>
      </c>
      <c r="AB387" s="152">
        <f t="shared" si="799"/>
        <v>0</v>
      </c>
      <c r="AC387" s="152">
        <f t="shared" si="800"/>
        <v>0</v>
      </c>
      <c r="AD387" s="152">
        <f t="shared" si="801"/>
        <v>0</v>
      </c>
      <c r="AE387" s="152">
        <f t="shared" si="802"/>
        <v>0</v>
      </c>
      <c r="AF387" s="152">
        <f t="shared" si="803"/>
        <v>0</v>
      </c>
      <c r="AG387" s="152">
        <f t="shared" si="804"/>
        <v>0</v>
      </c>
      <c r="AH387" s="152">
        <f t="shared" si="805"/>
        <v>0</v>
      </c>
      <c r="AI387" s="152">
        <f t="shared" si="806"/>
        <v>0</v>
      </c>
      <c r="AJ387" s="152">
        <f t="shared" si="807"/>
        <v>0</v>
      </c>
      <c r="AK387" s="152">
        <f t="shared" si="808"/>
        <v>0</v>
      </c>
      <c r="AL387" s="152">
        <f t="shared" si="809"/>
        <v>0</v>
      </c>
      <c r="AM387" s="152">
        <f t="shared" si="810"/>
        <v>0</v>
      </c>
    </row>
    <row r="388" spans="1:39" ht="15.6" x14ac:dyDescent="0.3">
      <c r="A388" s="370"/>
      <c r="B388" s="371"/>
      <c r="C388" s="372"/>
      <c r="D388" s="415">
        <f t="shared" si="811"/>
        <v>0</v>
      </c>
      <c r="E388" s="372">
        <v>0</v>
      </c>
      <c r="F388" s="372">
        <v>0</v>
      </c>
      <c r="G388" s="372">
        <v>0</v>
      </c>
      <c r="H388" s="372">
        <v>0</v>
      </c>
      <c r="I388" s="372">
        <v>0</v>
      </c>
      <c r="J388" s="372">
        <v>0</v>
      </c>
      <c r="K388" s="372">
        <v>0</v>
      </c>
      <c r="L388" s="372">
        <v>0</v>
      </c>
      <c r="M388" s="372">
        <v>0</v>
      </c>
      <c r="N388" s="372">
        <v>0</v>
      </c>
      <c r="O388" s="372">
        <v>0</v>
      </c>
      <c r="P388" s="372">
        <v>0</v>
      </c>
      <c r="Q388" s="372">
        <v>0</v>
      </c>
      <c r="R388" s="372">
        <v>0</v>
      </c>
      <c r="S388" s="372">
        <v>0</v>
      </c>
      <c r="T388" s="372">
        <v>0</v>
      </c>
      <c r="U388" s="413">
        <f t="shared" si="794"/>
        <v>0</v>
      </c>
      <c r="V388" s="374"/>
      <c r="W388" s="148"/>
      <c r="X388" s="152">
        <f t="shared" si="795"/>
        <v>0</v>
      </c>
      <c r="Y388" s="152">
        <f t="shared" si="796"/>
        <v>0</v>
      </c>
      <c r="Z388" s="152">
        <f t="shared" si="797"/>
        <v>0</v>
      </c>
      <c r="AA388" s="152">
        <f t="shared" si="798"/>
        <v>0</v>
      </c>
      <c r="AB388" s="152">
        <f t="shared" si="799"/>
        <v>0</v>
      </c>
      <c r="AC388" s="152">
        <f t="shared" si="800"/>
        <v>0</v>
      </c>
      <c r="AD388" s="152">
        <f t="shared" si="801"/>
        <v>0</v>
      </c>
      <c r="AE388" s="152">
        <f t="shared" si="802"/>
        <v>0</v>
      </c>
      <c r="AF388" s="152">
        <f t="shared" si="803"/>
        <v>0</v>
      </c>
      <c r="AG388" s="152">
        <f t="shared" si="804"/>
        <v>0</v>
      </c>
      <c r="AH388" s="152">
        <f t="shared" si="805"/>
        <v>0</v>
      </c>
      <c r="AI388" s="152">
        <f t="shared" si="806"/>
        <v>0</v>
      </c>
      <c r="AJ388" s="152">
        <f t="shared" si="807"/>
        <v>0</v>
      </c>
      <c r="AK388" s="152">
        <f t="shared" si="808"/>
        <v>0</v>
      </c>
      <c r="AL388" s="152">
        <f t="shared" si="809"/>
        <v>0</v>
      </c>
      <c r="AM388" s="152">
        <f t="shared" si="810"/>
        <v>0</v>
      </c>
    </row>
    <row r="389" spans="1:39" ht="15.6" x14ac:dyDescent="0.3">
      <c r="A389" s="370"/>
      <c r="B389" s="371"/>
      <c r="C389" s="372"/>
      <c r="D389" s="415">
        <f t="shared" si="811"/>
        <v>0</v>
      </c>
      <c r="E389" s="372">
        <v>0</v>
      </c>
      <c r="F389" s="372">
        <v>0</v>
      </c>
      <c r="G389" s="372">
        <v>0</v>
      </c>
      <c r="H389" s="372">
        <v>0</v>
      </c>
      <c r="I389" s="372">
        <v>0</v>
      </c>
      <c r="J389" s="372">
        <v>0</v>
      </c>
      <c r="K389" s="372">
        <v>0</v>
      </c>
      <c r="L389" s="372">
        <v>0</v>
      </c>
      <c r="M389" s="372">
        <v>0</v>
      </c>
      <c r="N389" s="372">
        <v>0</v>
      </c>
      <c r="O389" s="372">
        <v>0</v>
      </c>
      <c r="P389" s="372">
        <v>0</v>
      </c>
      <c r="Q389" s="372">
        <v>0</v>
      </c>
      <c r="R389" s="372">
        <v>0</v>
      </c>
      <c r="S389" s="372">
        <v>0</v>
      </c>
      <c r="T389" s="372">
        <v>0</v>
      </c>
      <c r="U389" s="413">
        <f t="shared" si="794"/>
        <v>0</v>
      </c>
      <c r="V389" s="374"/>
      <c r="W389" s="148"/>
      <c r="X389" s="152">
        <f t="shared" si="795"/>
        <v>0</v>
      </c>
      <c r="Y389" s="152">
        <f t="shared" si="796"/>
        <v>0</v>
      </c>
      <c r="Z389" s="152">
        <f t="shared" si="797"/>
        <v>0</v>
      </c>
      <c r="AA389" s="152">
        <f t="shared" si="798"/>
        <v>0</v>
      </c>
      <c r="AB389" s="152">
        <f t="shared" si="799"/>
        <v>0</v>
      </c>
      <c r="AC389" s="152">
        <f t="shared" si="800"/>
        <v>0</v>
      </c>
      <c r="AD389" s="152">
        <f t="shared" si="801"/>
        <v>0</v>
      </c>
      <c r="AE389" s="152">
        <f t="shared" si="802"/>
        <v>0</v>
      </c>
      <c r="AF389" s="152">
        <f t="shared" si="803"/>
        <v>0</v>
      </c>
      <c r="AG389" s="152">
        <f t="shared" si="804"/>
        <v>0</v>
      </c>
      <c r="AH389" s="152">
        <f t="shared" si="805"/>
        <v>0</v>
      </c>
      <c r="AI389" s="152">
        <f t="shared" si="806"/>
        <v>0</v>
      </c>
      <c r="AJ389" s="152">
        <f t="shared" si="807"/>
        <v>0</v>
      </c>
      <c r="AK389" s="152">
        <f t="shared" si="808"/>
        <v>0</v>
      </c>
      <c r="AL389" s="152">
        <f t="shared" si="809"/>
        <v>0</v>
      </c>
      <c r="AM389" s="152">
        <f t="shared" si="810"/>
        <v>0</v>
      </c>
    </row>
    <row r="390" spans="1:39" ht="15.6" x14ac:dyDescent="0.3">
      <c r="A390" s="370"/>
      <c r="B390" s="371"/>
      <c r="C390" s="372"/>
      <c r="D390" s="415">
        <f t="shared" si="811"/>
        <v>0</v>
      </c>
      <c r="E390" s="372">
        <v>0</v>
      </c>
      <c r="F390" s="372">
        <v>0</v>
      </c>
      <c r="G390" s="372">
        <v>0</v>
      </c>
      <c r="H390" s="372">
        <v>0</v>
      </c>
      <c r="I390" s="372">
        <v>0</v>
      </c>
      <c r="J390" s="372">
        <v>0</v>
      </c>
      <c r="K390" s="372">
        <v>0</v>
      </c>
      <c r="L390" s="372">
        <v>0</v>
      </c>
      <c r="M390" s="372">
        <v>0</v>
      </c>
      <c r="N390" s="372">
        <v>0</v>
      </c>
      <c r="O390" s="372">
        <v>0</v>
      </c>
      <c r="P390" s="372">
        <v>0</v>
      </c>
      <c r="Q390" s="372">
        <v>0</v>
      </c>
      <c r="R390" s="372">
        <v>0</v>
      </c>
      <c r="S390" s="372">
        <v>0</v>
      </c>
      <c r="T390" s="372">
        <v>0</v>
      </c>
      <c r="U390" s="413">
        <f t="shared" si="794"/>
        <v>0</v>
      </c>
      <c r="V390" s="374"/>
      <c r="W390" s="148"/>
      <c r="X390" s="152">
        <f t="shared" si="795"/>
        <v>0</v>
      </c>
      <c r="Y390" s="152">
        <f t="shared" si="796"/>
        <v>0</v>
      </c>
      <c r="Z390" s="152">
        <f t="shared" si="797"/>
        <v>0</v>
      </c>
      <c r="AA390" s="152">
        <f t="shared" si="798"/>
        <v>0</v>
      </c>
      <c r="AB390" s="152">
        <f t="shared" si="799"/>
        <v>0</v>
      </c>
      <c r="AC390" s="152">
        <f t="shared" si="800"/>
        <v>0</v>
      </c>
      <c r="AD390" s="152">
        <f t="shared" si="801"/>
        <v>0</v>
      </c>
      <c r="AE390" s="152">
        <f t="shared" si="802"/>
        <v>0</v>
      </c>
      <c r="AF390" s="152">
        <f t="shared" si="803"/>
        <v>0</v>
      </c>
      <c r="AG390" s="152">
        <f t="shared" si="804"/>
        <v>0</v>
      </c>
      <c r="AH390" s="152">
        <f t="shared" si="805"/>
        <v>0</v>
      </c>
      <c r="AI390" s="152">
        <f t="shared" si="806"/>
        <v>0</v>
      </c>
      <c r="AJ390" s="152">
        <f t="shared" si="807"/>
        <v>0</v>
      </c>
      <c r="AK390" s="152">
        <f t="shared" si="808"/>
        <v>0</v>
      </c>
      <c r="AL390" s="152">
        <f t="shared" si="809"/>
        <v>0</v>
      </c>
      <c r="AM390" s="152">
        <f t="shared" si="810"/>
        <v>0</v>
      </c>
    </row>
    <row r="391" spans="1:39" ht="15.6" x14ac:dyDescent="0.3">
      <c r="A391" s="370"/>
      <c r="B391" s="371"/>
      <c r="C391" s="372"/>
      <c r="D391" s="415">
        <f t="shared" si="811"/>
        <v>0</v>
      </c>
      <c r="E391" s="372">
        <v>0</v>
      </c>
      <c r="F391" s="372">
        <v>0</v>
      </c>
      <c r="G391" s="372">
        <v>0</v>
      </c>
      <c r="H391" s="372">
        <v>0</v>
      </c>
      <c r="I391" s="372">
        <v>0</v>
      </c>
      <c r="J391" s="372">
        <v>0</v>
      </c>
      <c r="K391" s="372">
        <v>0</v>
      </c>
      <c r="L391" s="372">
        <v>0</v>
      </c>
      <c r="M391" s="372">
        <v>0</v>
      </c>
      <c r="N391" s="372">
        <v>0</v>
      </c>
      <c r="O391" s="372">
        <v>0</v>
      </c>
      <c r="P391" s="372">
        <v>0</v>
      </c>
      <c r="Q391" s="372">
        <v>0</v>
      </c>
      <c r="R391" s="372">
        <v>0</v>
      </c>
      <c r="S391" s="372">
        <v>0</v>
      </c>
      <c r="T391" s="372">
        <v>0</v>
      </c>
      <c r="U391" s="413">
        <f t="shared" si="794"/>
        <v>0</v>
      </c>
      <c r="V391" s="374"/>
      <c r="W391" s="148"/>
      <c r="X391" s="152">
        <f t="shared" si="795"/>
        <v>0</v>
      </c>
      <c r="Y391" s="152">
        <f t="shared" si="796"/>
        <v>0</v>
      </c>
      <c r="Z391" s="152">
        <f t="shared" si="797"/>
        <v>0</v>
      </c>
      <c r="AA391" s="152">
        <f t="shared" si="798"/>
        <v>0</v>
      </c>
      <c r="AB391" s="152">
        <f t="shared" si="799"/>
        <v>0</v>
      </c>
      <c r="AC391" s="152">
        <f t="shared" si="800"/>
        <v>0</v>
      </c>
      <c r="AD391" s="152">
        <f t="shared" si="801"/>
        <v>0</v>
      </c>
      <c r="AE391" s="152">
        <f t="shared" si="802"/>
        <v>0</v>
      </c>
      <c r="AF391" s="152">
        <f t="shared" si="803"/>
        <v>0</v>
      </c>
      <c r="AG391" s="152">
        <f t="shared" si="804"/>
        <v>0</v>
      </c>
      <c r="AH391" s="152">
        <f t="shared" si="805"/>
        <v>0</v>
      </c>
      <c r="AI391" s="152">
        <f t="shared" si="806"/>
        <v>0</v>
      </c>
      <c r="AJ391" s="152">
        <f t="shared" si="807"/>
        <v>0</v>
      </c>
      <c r="AK391" s="152">
        <f t="shared" si="808"/>
        <v>0</v>
      </c>
      <c r="AL391" s="152">
        <f t="shared" si="809"/>
        <v>0</v>
      </c>
      <c r="AM391" s="152">
        <f t="shared" si="810"/>
        <v>0</v>
      </c>
    </row>
    <row r="392" spans="1:39" ht="15.6" x14ac:dyDescent="0.3">
      <c r="A392" s="370"/>
      <c r="B392" s="371"/>
      <c r="C392" s="372"/>
      <c r="D392" s="415">
        <f t="shared" si="811"/>
        <v>0</v>
      </c>
      <c r="E392" s="372">
        <v>0</v>
      </c>
      <c r="F392" s="372">
        <v>0</v>
      </c>
      <c r="G392" s="372">
        <v>0</v>
      </c>
      <c r="H392" s="372">
        <v>0</v>
      </c>
      <c r="I392" s="372">
        <v>0</v>
      </c>
      <c r="J392" s="372">
        <v>0</v>
      </c>
      <c r="K392" s="372">
        <v>0</v>
      </c>
      <c r="L392" s="372">
        <v>0</v>
      </c>
      <c r="M392" s="372">
        <v>0</v>
      </c>
      <c r="N392" s="372">
        <v>0</v>
      </c>
      <c r="O392" s="372">
        <v>0</v>
      </c>
      <c r="P392" s="372">
        <v>0</v>
      </c>
      <c r="Q392" s="372">
        <v>0</v>
      </c>
      <c r="R392" s="372">
        <v>0</v>
      </c>
      <c r="S392" s="372">
        <v>0</v>
      </c>
      <c r="T392" s="372">
        <v>0</v>
      </c>
      <c r="U392" s="413">
        <f t="shared" si="794"/>
        <v>0</v>
      </c>
      <c r="V392" s="374"/>
      <c r="W392" s="148"/>
      <c r="X392" s="152">
        <f t="shared" si="795"/>
        <v>0</v>
      </c>
      <c r="Y392" s="152">
        <f t="shared" si="796"/>
        <v>0</v>
      </c>
      <c r="Z392" s="152">
        <f t="shared" si="797"/>
        <v>0</v>
      </c>
      <c r="AA392" s="152">
        <f t="shared" si="798"/>
        <v>0</v>
      </c>
      <c r="AB392" s="152">
        <f t="shared" si="799"/>
        <v>0</v>
      </c>
      <c r="AC392" s="152">
        <f t="shared" si="800"/>
        <v>0</v>
      </c>
      <c r="AD392" s="152">
        <f t="shared" si="801"/>
        <v>0</v>
      </c>
      <c r="AE392" s="152">
        <f t="shared" si="802"/>
        <v>0</v>
      </c>
      <c r="AF392" s="152">
        <f t="shared" si="803"/>
        <v>0</v>
      </c>
      <c r="AG392" s="152">
        <f t="shared" si="804"/>
        <v>0</v>
      </c>
      <c r="AH392" s="152">
        <f t="shared" si="805"/>
        <v>0</v>
      </c>
      <c r="AI392" s="152">
        <f t="shared" si="806"/>
        <v>0</v>
      </c>
      <c r="AJ392" s="152">
        <f t="shared" si="807"/>
        <v>0</v>
      </c>
      <c r="AK392" s="152">
        <f t="shared" si="808"/>
        <v>0</v>
      </c>
      <c r="AL392" s="152">
        <f t="shared" si="809"/>
        <v>0</v>
      </c>
      <c r="AM392" s="152">
        <f t="shared" si="810"/>
        <v>0</v>
      </c>
    </row>
    <row r="393" spans="1:39" ht="15.6" x14ac:dyDescent="0.3">
      <c r="A393" s="370"/>
      <c r="B393" s="371"/>
      <c r="C393" s="372"/>
      <c r="D393" s="415">
        <f t="shared" si="811"/>
        <v>0</v>
      </c>
      <c r="E393" s="372">
        <v>0</v>
      </c>
      <c r="F393" s="372">
        <v>0</v>
      </c>
      <c r="G393" s="372">
        <v>0</v>
      </c>
      <c r="H393" s="372">
        <v>0</v>
      </c>
      <c r="I393" s="372">
        <v>0</v>
      </c>
      <c r="J393" s="372">
        <v>0</v>
      </c>
      <c r="K393" s="372">
        <v>0</v>
      </c>
      <c r="L393" s="372">
        <v>0</v>
      </c>
      <c r="M393" s="372">
        <v>0</v>
      </c>
      <c r="N393" s="372">
        <v>0</v>
      </c>
      <c r="O393" s="372">
        <v>0</v>
      </c>
      <c r="P393" s="372">
        <v>0</v>
      </c>
      <c r="Q393" s="372">
        <v>0</v>
      </c>
      <c r="R393" s="372">
        <v>0</v>
      </c>
      <c r="S393" s="372">
        <v>0</v>
      </c>
      <c r="T393" s="372">
        <v>0</v>
      </c>
      <c r="U393" s="413">
        <f t="shared" si="794"/>
        <v>0</v>
      </c>
      <c r="V393" s="374"/>
      <c r="W393" s="148"/>
      <c r="X393" s="152">
        <f t="shared" si="795"/>
        <v>0</v>
      </c>
      <c r="Y393" s="152">
        <f t="shared" si="796"/>
        <v>0</v>
      </c>
      <c r="Z393" s="152">
        <f t="shared" si="797"/>
        <v>0</v>
      </c>
      <c r="AA393" s="152">
        <f t="shared" si="798"/>
        <v>0</v>
      </c>
      <c r="AB393" s="152">
        <f t="shared" si="799"/>
        <v>0</v>
      </c>
      <c r="AC393" s="152">
        <f t="shared" si="800"/>
        <v>0</v>
      </c>
      <c r="AD393" s="152">
        <f t="shared" si="801"/>
        <v>0</v>
      </c>
      <c r="AE393" s="152">
        <f t="shared" si="802"/>
        <v>0</v>
      </c>
      <c r="AF393" s="152">
        <f t="shared" si="803"/>
        <v>0</v>
      </c>
      <c r="AG393" s="152">
        <f t="shared" si="804"/>
        <v>0</v>
      </c>
      <c r="AH393" s="152">
        <f t="shared" si="805"/>
        <v>0</v>
      </c>
      <c r="AI393" s="152">
        <f t="shared" si="806"/>
        <v>0</v>
      </c>
      <c r="AJ393" s="152">
        <f t="shared" si="807"/>
        <v>0</v>
      </c>
      <c r="AK393" s="152">
        <f t="shared" si="808"/>
        <v>0</v>
      </c>
      <c r="AL393" s="152">
        <f t="shared" si="809"/>
        <v>0</v>
      </c>
      <c r="AM393" s="152">
        <f t="shared" si="810"/>
        <v>0</v>
      </c>
    </row>
    <row r="394" spans="1:39" ht="15.6" x14ac:dyDescent="0.3">
      <c r="A394" s="370"/>
      <c r="B394" s="371"/>
      <c r="C394" s="372"/>
      <c r="D394" s="415">
        <f t="shared" si="811"/>
        <v>0</v>
      </c>
      <c r="E394" s="372">
        <v>0</v>
      </c>
      <c r="F394" s="372">
        <v>0</v>
      </c>
      <c r="G394" s="372">
        <v>0</v>
      </c>
      <c r="H394" s="372">
        <v>0</v>
      </c>
      <c r="I394" s="372">
        <v>0</v>
      </c>
      <c r="J394" s="372">
        <v>0</v>
      </c>
      <c r="K394" s="372">
        <v>0</v>
      </c>
      <c r="L394" s="372">
        <v>0</v>
      </c>
      <c r="M394" s="372">
        <v>0</v>
      </c>
      <c r="N394" s="372">
        <v>0</v>
      </c>
      <c r="O394" s="372">
        <v>0</v>
      </c>
      <c r="P394" s="372">
        <v>0</v>
      </c>
      <c r="Q394" s="372">
        <v>0</v>
      </c>
      <c r="R394" s="372">
        <v>0</v>
      </c>
      <c r="S394" s="372">
        <v>0</v>
      </c>
      <c r="T394" s="372">
        <v>0</v>
      </c>
      <c r="U394" s="413">
        <f t="shared" si="794"/>
        <v>0</v>
      </c>
      <c r="V394" s="374"/>
      <c r="W394" s="148"/>
      <c r="X394" s="152">
        <f t="shared" si="795"/>
        <v>0</v>
      </c>
      <c r="Y394" s="152">
        <f t="shared" si="796"/>
        <v>0</v>
      </c>
      <c r="Z394" s="152">
        <f t="shared" si="797"/>
        <v>0</v>
      </c>
      <c r="AA394" s="152">
        <f t="shared" si="798"/>
        <v>0</v>
      </c>
      <c r="AB394" s="152">
        <f t="shared" si="799"/>
        <v>0</v>
      </c>
      <c r="AC394" s="152">
        <f t="shared" si="800"/>
        <v>0</v>
      </c>
      <c r="AD394" s="152">
        <f t="shared" si="801"/>
        <v>0</v>
      </c>
      <c r="AE394" s="152">
        <f t="shared" si="802"/>
        <v>0</v>
      </c>
      <c r="AF394" s="152">
        <f t="shared" si="803"/>
        <v>0</v>
      </c>
      <c r="AG394" s="152">
        <f t="shared" si="804"/>
        <v>0</v>
      </c>
      <c r="AH394" s="152">
        <f t="shared" si="805"/>
        <v>0</v>
      </c>
      <c r="AI394" s="152">
        <f t="shared" si="806"/>
        <v>0</v>
      </c>
      <c r="AJ394" s="152">
        <f t="shared" si="807"/>
        <v>0</v>
      </c>
      <c r="AK394" s="152">
        <f t="shared" si="808"/>
        <v>0</v>
      </c>
      <c r="AL394" s="152">
        <f t="shared" si="809"/>
        <v>0</v>
      </c>
      <c r="AM394" s="152">
        <f t="shared" si="810"/>
        <v>0</v>
      </c>
    </row>
    <row r="395" spans="1:39" ht="15.6" x14ac:dyDescent="0.3">
      <c r="A395" s="370"/>
      <c r="B395" s="371"/>
      <c r="C395" s="372"/>
      <c r="D395" s="415">
        <f t="shared" si="811"/>
        <v>0</v>
      </c>
      <c r="E395" s="372">
        <v>0</v>
      </c>
      <c r="F395" s="372">
        <v>0</v>
      </c>
      <c r="G395" s="372">
        <v>0</v>
      </c>
      <c r="H395" s="372">
        <v>0</v>
      </c>
      <c r="I395" s="372">
        <v>0</v>
      </c>
      <c r="J395" s="372">
        <v>0</v>
      </c>
      <c r="K395" s="372">
        <v>0</v>
      </c>
      <c r="L395" s="372">
        <v>0</v>
      </c>
      <c r="M395" s="372">
        <v>0</v>
      </c>
      <c r="N395" s="372">
        <v>0</v>
      </c>
      <c r="O395" s="372">
        <v>0</v>
      </c>
      <c r="P395" s="372">
        <v>0</v>
      </c>
      <c r="Q395" s="372">
        <v>0</v>
      </c>
      <c r="R395" s="372">
        <v>0</v>
      </c>
      <c r="S395" s="372">
        <v>0</v>
      </c>
      <c r="T395" s="372">
        <v>0</v>
      </c>
      <c r="U395" s="413">
        <f t="shared" si="794"/>
        <v>0</v>
      </c>
      <c r="V395" s="374"/>
      <c r="W395" s="148"/>
      <c r="X395" s="152">
        <f t="shared" si="795"/>
        <v>0</v>
      </c>
      <c r="Y395" s="152">
        <f t="shared" si="796"/>
        <v>0</v>
      </c>
      <c r="Z395" s="152">
        <f t="shared" si="797"/>
        <v>0</v>
      </c>
      <c r="AA395" s="152">
        <f t="shared" si="798"/>
        <v>0</v>
      </c>
      <c r="AB395" s="152">
        <f t="shared" si="799"/>
        <v>0</v>
      </c>
      <c r="AC395" s="152">
        <f t="shared" si="800"/>
        <v>0</v>
      </c>
      <c r="AD395" s="152">
        <f t="shared" si="801"/>
        <v>0</v>
      </c>
      <c r="AE395" s="152">
        <f t="shared" si="802"/>
        <v>0</v>
      </c>
      <c r="AF395" s="152">
        <f t="shared" si="803"/>
        <v>0</v>
      </c>
      <c r="AG395" s="152">
        <f t="shared" si="804"/>
        <v>0</v>
      </c>
      <c r="AH395" s="152">
        <f t="shared" si="805"/>
        <v>0</v>
      </c>
      <c r="AI395" s="152">
        <f t="shared" si="806"/>
        <v>0</v>
      </c>
      <c r="AJ395" s="152">
        <f t="shared" si="807"/>
        <v>0</v>
      </c>
      <c r="AK395" s="152">
        <f t="shared" si="808"/>
        <v>0</v>
      </c>
      <c r="AL395" s="152">
        <f t="shared" si="809"/>
        <v>0</v>
      </c>
      <c r="AM395" s="152">
        <f t="shared" si="810"/>
        <v>0</v>
      </c>
    </row>
    <row r="396" spans="1:39" ht="15.6" x14ac:dyDescent="0.3">
      <c r="A396" s="370"/>
      <c r="B396" s="371"/>
      <c r="C396" s="372"/>
      <c r="D396" s="415">
        <f t="shared" si="811"/>
        <v>0</v>
      </c>
      <c r="E396" s="372">
        <v>0</v>
      </c>
      <c r="F396" s="372">
        <v>0</v>
      </c>
      <c r="G396" s="372">
        <v>0</v>
      </c>
      <c r="H396" s="372">
        <v>0</v>
      </c>
      <c r="I396" s="372">
        <v>0</v>
      </c>
      <c r="J396" s="372">
        <v>0</v>
      </c>
      <c r="K396" s="372">
        <v>0</v>
      </c>
      <c r="L396" s="372">
        <v>0</v>
      </c>
      <c r="M396" s="372">
        <v>0</v>
      </c>
      <c r="N396" s="372">
        <v>0</v>
      </c>
      <c r="O396" s="372">
        <v>0</v>
      </c>
      <c r="P396" s="372">
        <v>0</v>
      </c>
      <c r="Q396" s="372">
        <v>0</v>
      </c>
      <c r="R396" s="372">
        <v>0</v>
      </c>
      <c r="S396" s="372">
        <v>0</v>
      </c>
      <c r="T396" s="372">
        <v>0</v>
      </c>
      <c r="U396" s="413">
        <f t="shared" si="794"/>
        <v>0</v>
      </c>
      <c r="V396" s="374"/>
      <c r="W396" s="148"/>
      <c r="X396" s="152">
        <f t="shared" si="795"/>
        <v>0</v>
      </c>
      <c r="Y396" s="152">
        <f t="shared" si="796"/>
        <v>0</v>
      </c>
      <c r="Z396" s="152">
        <f t="shared" si="797"/>
        <v>0</v>
      </c>
      <c r="AA396" s="152">
        <f t="shared" si="798"/>
        <v>0</v>
      </c>
      <c r="AB396" s="152">
        <f t="shared" si="799"/>
        <v>0</v>
      </c>
      <c r="AC396" s="152">
        <f t="shared" si="800"/>
        <v>0</v>
      </c>
      <c r="AD396" s="152">
        <f t="shared" si="801"/>
        <v>0</v>
      </c>
      <c r="AE396" s="152">
        <f t="shared" si="802"/>
        <v>0</v>
      </c>
      <c r="AF396" s="152">
        <f t="shared" si="803"/>
        <v>0</v>
      </c>
      <c r="AG396" s="152">
        <f t="shared" si="804"/>
        <v>0</v>
      </c>
      <c r="AH396" s="152">
        <f t="shared" si="805"/>
        <v>0</v>
      </c>
      <c r="AI396" s="152">
        <f t="shared" si="806"/>
        <v>0</v>
      </c>
      <c r="AJ396" s="152">
        <f t="shared" si="807"/>
        <v>0</v>
      </c>
      <c r="AK396" s="152">
        <f t="shared" si="808"/>
        <v>0</v>
      </c>
      <c r="AL396" s="152">
        <f t="shared" si="809"/>
        <v>0</v>
      </c>
      <c r="AM396" s="152">
        <f t="shared" si="810"/>
        <v>0</v>
      </c>
    </row>
    <row r="397" spans="1:39" ht="15.6" x14ac:dyDescent="0.3">
      <c r="A397" s="370"/>
      <c r="B397" s="371"/>
      <c r="C397" s="372"/>
      <c r="D397" s="415">
        <f t="shared" si="811"/>
        <v>0</v>
      </c>
      <c r="E397" s="372">
        <v>0</v>
      </c>
      <c r="F397" s="372">
        <v>0</v>
      </c>
      <c r="G397" s="372">
        <v>0</v>
      </c>
      <c r="H397" s="372">
        <v>0</v>
      </c>
      <c r="I397" s="372">
        <v>0</v>
      </c>
      <c r="J397" s="372">
        <v>0</v>
      </c>
      <c r="K397" s="372">
        <v>0</v>
      </c>
      <c r="L397" s="372">
        <v>0</v>
      </c>
      <c r="M397" s="372">
        <v>0</v>
      </c>
      <c r="N397" s="372">
        <v>0</v>
      </c>
      <c r="O397" s="372">
        <v>0</v>
      </c>
      <c r="P397" s="372">
        <v>0</v>
      </c>
      <c r="Q397" s="372">
        <v>0</v>
      </c>
      <c r="R397" s="372">
        <v>0</v>
      </c>
      <c r="S397" s="372">
        <v>0</v>
      </c>
      <c r="T397" s="372">
        <v>0</v>
      </c>
      <c r="U397" s="413">
        <f t="shared" si="794"/>
        <v>0</v>
      </c>
      <c r="V397" s="374"/>
      <c r="W397" s="148"/>
      <c r="X397" s="152">
        <f t="shared" si="795"/>
        <v>0</v>
      </c>
      <c r="Y397" s="152">
        <f t="shared" si="796"/>
        <v>0</v>
      </c>
      <c r="Z397" s="152">
        <f t="shared" si="797"/>
        <v>0</v>
      </c>
      <c r="AA397" s="152">
        <f t="shared" si="798"/>
        <v>0</v>
      </c>
      <c r="AB397" s="152">
        <f t="shared" si="799"/>
        <v>0</v>
      </c>
      <c r="AC397" s="152">
        <f t="shared" si="800"/>
        <v>0</v>
      </c>
      <c r="AD397" s="152">
        <f t="shared" si="801"/>
        <v>0</v>
      </c>
      <c r="AE397" s="152">
        <f t="shared" si="802"/>
        <v>0</v>
      </c>
      <c r="AF397" s="152">
        <f t="shared" si="803"/>
        <v>0</v>
      </c>
      <c r="AG397" s="152">
        <f t="shared" si="804"/>
        <v>0</v>
      </c>
      <c r="AH397" s="152">
        <f t="shared" si="805"/>
        <v>0</v>
      </c>
      <c r="AI397" s="152">
        <f t="shared" si="806"/>
        <v>0</v>
      </c>
      <c r="AJ397" s="152">
        <f t="shared" si="807"/>
        <v>0</v>
      </c>
      <c r="AK397" s="152">
        <f t="shared" si="808"/>
        <v>0</v>
      </c>
      <c r="AL397" s="152">
        <f t="shared" si="809"/>
        <v>0</v>
      </c>
      <c r="AM397" s="152">
        <f t="shared" si="810"/>
        <v>0</v>
      </c>
    </row>
    <row r="398" spans="1:39" ht="15.6" x14ac:dyDescent="0.3">
      <c r="A398" s="370"/>
      <c r="B398" s="371"/>
      <c r="C398" s="372"/>
      <c r="D398" s="415">
        <f t="shared" si="811"/>
        <v>0</v>
      </c>
      <c r="E398" s="372">
        <v>0</v>
      </c>
      <c r="F398" s="372">
        <v>0</v>
      </c>
      <c r="G398" s="372">
        <v>0</v>
      </c>
      <c r="H398" s="372">
        <v>0</v>
      </c>
      <c r="I398" s="372">
        <v>0</v>
      </c>
      <c r="J398" s="372">
        <v>0</v>
      </c>
      <c r="K398" s="372">
        <v>0</v>
      </c>
      <c r="L398" s="372">
        <v>0</v>
      </c>
      <c r="M398" s="372">
        <v>0</v>
      </c>
      <c r="N398" s="372">
        <v>0</v>
      </c>
      <c r="O398" s="372">
        <v>0</v>
      </c>
      <c r="P398" s="372">
        <v>0</v>
      </c>
      <c r="Q398" s="372">
        <v>0</v>
      </c>
      <c r="R398" s="372">
        <v>0</v>
      </c>
      <c r="S398" s="372">
        <v>0</v>
      </c>
      <c r="T398" s="372">
        <v>0</v>
      </c>
      <c r="U398" s="413">
        <f t="shared" si="794"/>
        <v>0</v>
      </c>
      <c r="V398" s="374"/>
      <c r="W398" s="148"/>
      <c r="X398" s="152">
        <f t="shared" si="795"/>
        <v>0</v>
      </c>
      <c r="Y398" s="152">
        <f t="shared" si="796"/>
        <v>0</v>
      </c>
      <c r="Z398" s="152">
        <f t="shared" si="797"/>
        <v>0</v>
      </c>
      <c r="AA398" s="152">
        <f t="shared" si="798"/>
        <v>0</v>
      </c>
      <c r="AB398" s="152">
        <f t="shared" si="799"/>
        <v>0</v>
      </c>
      <c r="AC398" s="152">
        <f t="shared" si="800"/>
        <v>0</v>
      </c>
      <c r="AD398" s="152">
        <f t="shared" si="801"/>
        <v>0</v>
      </c>
      <c r="AE398" s="152">
        <f t="shared" si="802"/>
        <v>0</v>
      </c>
      <c r="AF398" s="152">
        <f t="shared" si="803"/>
        <v>0</v>
      </c>
      <c r="AG398" s="152">
        <f t="shared" si="804"/>
        <v>0</v>
      </c>
      <c r="AH398" s="152">
        <f t="shared" si="805"/>
        <v>0</v>
      </c>
      <c r="AI398" s="152">
        <f t="shared" si="806"/>
        <v>0</v>
      </c>
      <c r="AJ398" s="152">
        <f t="shared" si="807"/>
        <v>0</v>
      </c>
      <c r="AK398" s="152">
        <f t="shared" si="808"/>
        <v>0</v>
      </c>
      <c r="AL398" s="152">
        <f t="shared" si="809"/>
        <v>0</v>
      </c>
      <c r="AM398" s="152">
        <f t="shared" si="810"/>
        <v>0</v>
      </c>
    </row>
    <row r="399" spans="1:39" ht="3" customHeight="1" x14ac:dyDescent="0.3">
      <c r="A399" s="294"/>
      <c r="B399" s="130"/>
      <c r="C399" s="357"/>
      <c r="D399" s="416"/>
      <c r="E399" s="130"/>
      <c r="F399" s="130"/>
      <c r="G399" s="130"/>
      <c r="H399" s="130"/>
      <c r="I399" s="130"/>
      <c r="J399" s="130"/>
      <c r="K399" s="130"/>
      <c r="L399" s="130"/>
      <c r="M399" s="130"/>
      <c r="N399" s="130"/>
      <c r="O399" s="130"/>
      <c r="P399" s="130"/>
      <c r="Q399" s="130"/>
      <c r="R399" s="130"/>
      <c r="S399" s="130"/>
      <c r="T399" s="130"/>
      <c r="U399" s="383"/>
      <c r="V399" s="126"/>
      <c r="W399" s="148"/>
      <c r="X399" s="144"/>
      <c r="Y399" s="144"/>
      <c r="Z399" s="144"/>
      <c r="AA399" s="144"/>
      <c r="AB399" s="144"/>
      <c r="AC399" s="144"/>
      <c r="AD399" s="144"/>
      <c r="AE399" s="144"/>
      <c r="AF399" s="144"/>
      <c r="AG399" s="144"/>
      <c r="AH399" s="144"/>
      <c r="AI399" s="144"/>
      <c r="AJ399" s="144"/>
      <c r="AK399" s="144"/>
      <c r="AL399" s="144"/>
      <c r="AM399" s="144"/>
    </row>
    <row r="400" spans="1:39" ht="15.6" x14ac:dyDescent="0.3">
      <c r="A400" s="176" t="s">
        <v>129</v>
      </c>
      <c r="B400" s="132"/>
      <c r="C400" s="358"/>
      <c r="D400" s="415">
        <f>SUM(D384:D398)</f>
        <v>1</v>
      </c>
      <c r="E400" s="131">
        <f t="shared" ref="E400" si="812">SUM(X384:X398)</f>
        <v>0</v>
      </c>
      <c r="F400" s="131">
        <f t="shared" ref="F400" si="813">SUM(Y384:Y398)</f>
        <v>0</v>
      </c>
      <c r="G400" s="131">
        <f t="shared" ref="G400" si="814">SUM(Z384:Z398)</f>
        <v>0</v>
      </c>
      <c r="H400" s="131">
        <f t="shared" ref="H400" si="815">SUM(AA384:AA398)</f>
        <v>0</v>
      </c>
      <c r="I400" s="131">
        <f t="shared" ref="I400" si="816">SUM(AB384:AB398)</f>
        <v>0</v>
      </c>
      <c r="J400" s="131">
        <f t="shared" ref="J400" si="817">SUM(AC384:AC398)</f>
        <v>0</v>
      </c>
      <c r="K400" s="131">
        <f t="shared" ref="K400" si="818">SUM(AD384:AD398)</f>
        <v>0</v>
      </c>
      <c r="L400" s="131">
        <f t="shared" ref="L400" si="819">SUM(AE384:AE398)</f>
        <v>0</v>
      </c>
      <c r="M400" s="131">
        <f t="shared" ref="M400" si="820">SUM(AF384:AF398)</f>
        <v>0</v>
      </c>
      <c r="N400" s="131">
        <f t="shared" ref="N400" si="821">SUM(AG384:AG398)</f>
        <v>0</v>
      </c>
      <c r="O400" s="131">
        <f t="shared" ref="O400" si="822">SUM(AH384:AH398)</f>
        <v>0</v>
      </c>
      <c r="P400" s="131">
        <f t="shared" ref="P400" si="823">SUM(AI384:AI398)</f>
        <v>0</v>
      </c>
      <c r="Q400" s="131">
        <f t="shared" ref="Q400" si="824">SUM(AJ384:AJ398)</f>
        <v>0</v>
      </c>
      <c r="R400" s="131">
        <f t="shared" ref="R400" si="825">SUM(AK384:AK398)</f>
        <v>0</v>
      </c>
      <c r="S400" s="131">
        <f t="shared" ref="S400" si="826">SUM(AL384:AL398)</f>
        <v>0</v>
      </c>
      <c r="T400" s="131">
        <f t="shared" ref="T400" si="827">SUM(AM384:AM398)</f>
        <v>0</v>
      </c>
      <c r="U400" s="405"/>
      <c r="V400" s="109"/>
      <c r="W400" s="148"/>
      <c r="X400" s="144"/>
      <c r="Y400" s="144"/>
      <c r="Z400" s="144"/>
      <c r="AA400" s="144"/>
      <c r="AB400" s="144"/>
      <c r="AC400" s="144"/>
      <c r="AD400" s="144"/>
      <c r="AE400" s="144"/>
      <c r="AF400" s="144"/>
      <c r="AG400" s="144"/>
      <c r="AH400" s="144"/>
      <c r="AI400" s="144"/>
      <c r="AJ400" s="144"/>
      <c r="AK400" s="144"/>
      <c r="AL400" s="144"/>
      <c r="AM400" s="144"/>
    </row>
    <row r="401" spans="1:39" x14ac:dyDescent="0.3">
      <c r="A401" s="177"/>
      <c r="B401" s="133"/>
      <c r="C401" s="133"/>
      <c r="D401" s="410"/>
      <c r="E401" s="134">
        <f>E400/$D400</f>
        <v>0</v>
      </c>
      <c r="F401" s="134">
        <f t="shared" ref="F401:L401" si="828">F400/$D400</f>
        <v>0</v>
      </c>
      <c r="G401" s="134">
        <f t="shared" si="828"/>
        <v>0</v>
      </c>
      <c r="H401" s="134">
        <f t="shared" si="828"/>
        <v>0</v>
      </c>
      <c r="I401" s="134">
        <f t="shared" si="828"/>
        <v>0</v>
      </c>
      <c r="J401" s="134">
        <f t="shared" si="828"/>
        <v>0</v>
      </c>
      <c r="K401" s="134">
        <f t="shared" si="828"/>
        <v>0</v>
      </c>
      <c r="L401" s="134">
        <f t="shared" si="828"/>
        <v>0</v>
      </c>
      <c r="M401" s="134">
        <f t="shared" ref="M401:T401" si="829">M400/$D400</f>
        <v>0</v>
      </c>
      <c r="N401" s="134">
        <f t="shared" si="829"/>
        <v>0</v>
      </c>
      <c r="O401" s="134">
        <f t="shared" si="829"/>
        <v>0</v>
      </c>
      <c r="P401" s="134">
        <f t="shared" si="829"/>
        <v>0</v>
      </c>
      <c r="Q401" s="134">
        <f t="shared" si="829"/>
        <v>0</v>
      </c>
      <c r="R401" s="134">
        <f t="shared" si="829"/>
        <v>0</v>
      </c>
      <c r="S401" s="134">
        <f t="shared" si="829"/>
        <v>0</v>
      </c>
      <c r="T401" s="134">
        <f t="shared" si="829"/>
        <v>0</v>
      </c>
      <c r="U401" s="134"/>
      <c r="V401" s="126"/>
      <c r="W401" s="148"/>
      <c r="X401" s="291"/>
      <c r="Y401" s="349"/>
      <c r="Z401" s="349"/>
      <c r="AA401" s="349"/>
      <c r="AB401" s="349"/>
      <c r="AC401" s="349"/>
      <c r="AD401" s="349"/>
      <c r="AE401" s="349"/>
      <c r="AF401" s="349"/>
      <c r="AG401" s="349"/>
      <c r="AH401" s="349"/>
      <c r="AI401" s="349"/>
      <c r="AJ401" s="349"/>
      <c r="AK401" s="349"/>
      <c r="AL401" s="349"/>
      <c r="AM401" s="349"/>
    </row>
    <row r="402" spans="1:39" x14ac:dyDescent="0.3">
      <c r="A402" s="294"/>
    </row>
  </sheetData>
  <sheetProtection sheet="1" formatColumns="0" formatRows="0"/>
  <mergeCells count="2">
    <mergeCell ref="E1:I1"/>
    <mergeCell ref="X1:AB1"/>
  </mergeCells>
  <conditionalFormatting sqref="E142:I142 E62:I62 G25:I25 H4:I4 F244:I244 E56:I58 E74:I78 E95:I98 E257:I258 E33:I38 H17:I18 F144:I145 E148:J148 H10:L11 H15:L16 E153:J158 E20:T20 X3:AP3 X4:AM4 X23:AM23 X62:AM63 X124:AM124 X142:AM144 X74:AM78 X95:AM98 X136:AM138 X33:AM38 X15:AM18 X153:AM158 X10:AM11 X56:AM58 X25:AM25 B80:D80">
    <cfRule type="cellIs" dxfId="806" priority="1406" operator="equal">
      <formula>0</formula>
    </cfRule>
  </conditionalFormatting>
  <conditionalFormatting sqref="E42:I42">
    <cfRule type="cellIs" dxfId="805" priority="1404" operator="equal">
      <formula>0</formula>
    </cfRule>
  </conditionalFormatting>
  <conditionalFormatting sqref="E82:I82">
    <cfRule type="cellIs" dxfId="804" priority="1405" operator="equal">
      <formula>0</formula>
    </cfRule>
  </conditionalFormatting>
  <conditionalFormatting sqref="F104:I104 E113:I118 E105:H105">
    <cfRule type="cellIs" dxfId="803" priority="1403" operator="equal">
      <formula>0</formula>
    </cfRule>
  </conditionalFormatting>
  <conditionalFormatting sqref="X82:AM83">
    <cfRule type="cellIs" dxfId="802" priority="1401" operator="equal">
      <formula>0</formula>
    </cfRule>
  </conditionalFormatting>
  <conditionalFormatting sqref="X42:AM43">
    <cfRule type="cellIs" dxfId="801" priority="1400" operator="equal">
      <formula>0</formula>
    </cfRule>
  </conditionalFormatting>
  <conditionalFormatting sqref="X243:AM244 X121:AM122 X257:AM258">
    <cfRule type="cellIs" dxfId="800" priority="1402" operator="equal">
      <formula>0</formula>
    </cfRule>
  </conditionalFormatting>
  <conditionalFormatting sqref="X103:AM103">
    <cfRule type="cellIs" dxfId="799" priority="1399" operator="equal">
      <formula>0</formula>
    </cfRule>
  </conditionalFormatting>
  <conditionalFormatting sqref="X123:AM123">
    <cfRule type="cellIs" dxfId="798" priority="1398" operator="equal">
      <formula>0</formula>
    </cfRule>
  </conditionalFormatting>
  <conditionalFormatting sqref="X104:AM104">
    <cfRule type="cellIs" dxfId="797" priority="1397" operator="equal">
      <formula>0</formula>
    </cfRule>
  </conditionalFormatting>
  <conditionalFormatting sqref="X105:AM105 X113:AM118">
    <cfRule type="cellIs" dxfId="796" priority="1396" operator="equal">
      <formula>0</formula>
    </cfRule>
  </conditionalFormatting>
  <conditionalFormatting sqref="E40:T40">
    <cfRule type="cellIs" dxfId="795" priority="1395" operator="equal">
      <formula>0</formula>
    </cfRule>
  </conditionalFormatting>
  <conditionalFormatting sqref="F124:I124 E136:I138">
    <cfRule type="cellIs" dxfId="794" priority="1357" operator="equal">
      <formula>0</formula>
    </cfRule>
  </conditionalFormatting>
  <conditionalFormatting sqref="J82">
    <cfRule type="cellIs" dxfId="793" priority="1304" operator="equal">
      <formula>0</formula>
    </cfRule>
  </conditionalFormatting>
  <conditionalFormatting sqref="J104 J113:J118">
    <cfRule type="cellIs" dxfId="792" priority="1302" operator="equal">
      <formula>0</formula>
    </cfRule>
  </conditionalFormatting>
  <conditionalFormatting sqref="E3:T3">
    <cfRule type="cellIs" dxfId="791" priority="1333" operator="equal">
      <formula>0</formula>
    </cfRule>
  </conditionalFormatting>
  <conditionalFormatting sqref="J142 J62 J25 J4 J244 J56:J58 J74:J78 J95:J98 J257:J258 J33:J38 J17:J18 J144:J145">
    <cfRule type="cellIs" dxfId="790" priority="1305" operator="equal">
      <formula>0</formula>
    </cfRule>
  </conditionalFormatting>
  <conditionalFormatting sqref="J42">
    <cfRule type="cellIs" dxfId="789" priority="1303" operator="equal">
      <formula>0</formula>
    </cfRule>
  </conditionalFormatting>
  <conditionalFormatting sqref="J124 J136:J138">
    <cfRule type="cellIs" dxfId="788" priority="1293" operator="equal">
      <formula>0</formula>
    </cfRule>
  </conditionalFormatting>
  <conditionalFormatting sqref="J105:J107">
    <cfRule type="cellIs" dxfId="787" priority="1219" operator="equal">
      <formula>0</formula>
    </cfRule>
  </conditionalFormatting>
  <conditionalFormatting sqref="X106:AM107">
    <cfRule type="cellIs" dxfId="786" priority="1221" operator="equal">
      <formula>0</formula>
    </cfRule>
  </conditionalFormatting>
  <conditionalFormatting sqref="E275:J276">
    <cfRule type="cellIs" dxfId="785" priority="1264" operator="equal">
      <formula>0</formula>
    </cfRule>
  </conditionalFormatting>
  <conditionalFormatting sqref="X263:AM264 X275:AM276">
    <cfRule type="cellIs" dxfId="784" priority="1263" operator="equal">
      <formula>0</formula>
    </cfRule>
  </conditionalFormatting>
  <conditionalFormatting sqref="J85:J87 J92:J94">
    <cfRule type="cellIs" dxfId="783" priority="1225" operator="equal">
      <formula>0</formula>
    </cfRule>
  </conditionalFormatting>
  <conditionalFormatting sqref="J65:J66 J72:J73">
    <cfRule type="cellIs" dxfId="782" priority="1228" operator="equal">
      <formula>0</formula>
    </cfRule>
  </conditionalFormatting>
  <conditionalFormatting sqref="E65:I66 E72:I73 X65:AM66 X72:AM73">
    <cfRule type="cellIs" dxfId="781" priority="1230" operator="equal">
      <formula>0</formula>
    </cfRule>
  </conditionalFormatting>
  <conditionalFormatting sqref="E112:I112">
    <cfRule type="cellIs" dxfId="780" priority="1217" operator="equal">
      <formula>0</formula>
    </cfRule>
  </conditionalFormatting>
  <conditionalFormatting sqref="J275:J276">
    <cfRule type="cellIs" dxfId="779" priority="1257" operator="equal">
      <formula>0</formula>
    </cfRule>
  </conditionalFormatting>
  <conditionalFormatting sqref="X277:AM277">
    <cfRule type="cellIs" dxfId="778" priority="1247" operator="equal">
      <formula>0</formula>
    </cfRule>
  </conditionalFormatting>
  <conditionalFormatting sqref="X278:AM278">
    <cfRule type="cellIs" dxfId="777" priority="1243" operator="equal">
      <formula>0</formula>
    </cfRule>
  </conditionalFormatting>
  <conditionalFormatting sqref="E277:J277">
    <cfRule type="cellIs" dxfId="776" priority="1248" operator="equal">
      <formula>0</formula>
    </cfRule>
  </conditionalFormatting>
  <conditionalFormatting sqref="J277">
    <cfRule type="cellIs" dxfId="775" priority="1246" operator="equal">
      <formula>0</formula>
    </cfRule>
  </conditionalFormatting>
  <conditionalFormatting sqref="E278:J278">
    <cfRule type="cellIs" dxfId="774" priority="1244" operator="equal">
      <formula>0</formula>
    </cfRule>
  </conditionalFormatting>
  <conditionalFormatting sqref="J278">
    <cfRule type="cellIs" dxfId="773" priority="1242" operator="equal">
      <formula>0</formula>
    </cfRule>
  </conditionalFormatting>
  <conditionalFormatting sqref="E45:I45 E54:I55 E47:I47 E52:I52 X45:AM45 X54:AM55 X47:AM47 X52:AM52">
    <cfRule type="cellIs" dxfId="772" priority="1238" operator="equal">
      <formula>0</formula>
    </cfRule>
  </conditionalFormatting>
  <conditionalFormatting sqref="G26:I26 E31:I32 X26:AM26 X31:AM32">
    <cfRule type="cellIs" dxfId="771" priority="1195" operator="equal">
      <formula>0</formula>
    </cfRule>
  </conditionalFormatting>
  <conditionalFormatting sqref="J45 J54:J55 J47 J52">
    <cfRule type="cellIs" dxfId="770" priority="1236" operator="equal">
      <formula>0</formula>
    </cfRule>
  </conditionalFormatting>
  <conditionalFormatting sqref="E53:I53 X53:AM53">
    <cfRule type="cellIs" dxfId="769" priority="1234" operator="equal">
      <formula>0</formula>
    </cfRule>
  </conditionalFormatting>
  <conditionalFormatting sqref="H9:I9 X5:AM7 X9:AM9 H5:I7">
    <cfRule type="cellIs" dxfId="768" priority="1191" operator="equal">
      <formula>0</formula>
    </cfRule>
  </conditionalFormatting>
  <conditionalFormatting sqref="J53">
    <cfRule type="cellIs" dxfId="767" priority="1232" operator="equal">
      <formula>0</formula>
    </cfRule>
  </conditionalFormatting>
  <conditionalFormatting sqref="E85:I87 E92:I94 X85:AM87 X92:AM94">
    <cfRule type="cellIs" dxfId="766" priority="1226" operator="equal">
      <formula>0</formula>
    </cfRule>
  </conditionalFormatting>
  <conditionalFormatting sqref="E106:I107 I105">
    <cfRule type="cellIs" dxfId="765" priority="1222" operator="equal">
      <formula>0</formula>
    </cfRule>
  </conditionalFormatting>
  <conditionalFormatting sqref="X112:AM112">
    <cfRule type="cellIs" dxfId="764" priority="1216" operator="equal">
      <formula>0</formula>
    </cfRule>
  </conditionalFormatting>
  <conditionalFormatting sqref="J112">
    <cfRule type="cellIs" dxfId="763" priority="1214" operator="equal">
      <formula>0</formula>
    </cfRule>
  </conditionalFormatting>
  <conditionalFormatting sqref="X125:AM127 X132:AM135">
    <cfRule type="cellIs" dxfId="762" priority="1212" operator="equal">
      <formula>0</formula>
    </cfRule>
  </conditionalFormatting>
  <conditionalFormatting sqref="E125:I127 E132:I135">
    <cfRule type="cellIs" dxfId="761" priority="1211" operator="equal">
      <formula>0</formula>
    </cfRule>
  </conditionalFormatting>
  <conditionalFormatting sqref="J125:J127 J132:J135">
    <cfRule type="cellIs" dxfId="760" priority="1209" operator="equal">
      <formula>0</formula>
    </cfRule>
  </conditionalFormatting>
  <conditionalFormatting sqref="E145 X145:AM145 X148:AM148">
    <cfRule type="cellIs" dxfId="759" priority="1207" operator="equal">
      <formula>0</formula>
    </cfRule>
  </conditionalFormatting>
  <conditionalFormatting sqref="E245:I246 E251:I256">
    <cfRule type="cellIs" dxfId="758" priority="1203" operator="equal">
      <formula>0</formula>
    </cfRule>
  </conditionalFormatting>
  <conditionalFormatting sqref="X245:AM246 X251:AM256">
    <cfRule type="cellIs" dxfId="757" priority="1202" operator="equal">
      <formula>0</formula>
    </cfRule>
  </conditionalFormatting>
  <conditionalFormatting sqref="J245:J246 J251:J256">
    <cfRule type="cellIs" dxfId="756" priority="1201" operator="equal">
      <formula>0</formula>
    </cfRule>
  </conditionalFormatting>
  <conditionalFormatting sqref="X265:AM267 X272:AM274">
    <cfRule type="cellIs" dxfId="755" priority="1198" operator="equal">
      <formula>0</formula>
    </cfRule>
  </conditionalFormatting>
  <conditionalFormatting sqref="J26 J31:J32">
    <cfRule type="cellIs" dxfId="754" priority="1193" operator="equal">
      <formula>0</formula>
    </cfRule>
  </conditionalFormatting>
  <conditionalFormatting sqref="J5:J7 J9">
    <cfRule type="cellIs" dxfId="753" priority="1189" operator="equal">
      <formula>0</formula>
    </cfRule>
  </conditionalFormatting>
  <conditionalFormatting sqref="U3">
    <cfRule type="cellIs" dxfId="752" priority="1174" operator="equal">
      <formula>0</formula>
    </cfRule>
  </conditionalFormatting>
  <conditionalFormatting sqref="U4:U7 U15:U18 U9:U11">
    <cfRule type="cellIs" dxfId="751" priority="1140" operator="between">
      <formula>0.0001</formula>
      <formula>0.9999</formula>
    </cfRule>
    <cfRule type="cellIs" dxfId="750" priority="1141" operator="greaterThan">
      <formula>1</formula>
    </cfRule>
  </conditionalFormatting>
  <conditionalFormatting sqref="U4:U7 U15:U18 U9:U11">
    <cfRule type="cellIs" dxfId="749" priority="1139" operator="equal">
      <formula>1</formula>
    </cfRule>
  </conditionalFormatting>
  <conditionalFormatting sqref="E23:J23">
    <cfRule type="cellIs" dxfId="748" priority="1138" operator="equal">
      <formula>0</formula>
    </cfRule>
  </conditionalFormatting>
  <conditionalFormatting sqref="X223:AM224 X237:AM238">
    <cfRule type="cellIs" dxfId="747" priority="1078" operator="equal">
      <formula>0</formula>
    </cfRule>
  </conditionalFormatting>
  <conditionalFormatting sqref="J224 J237:J238">
    <cfRule type="cellIs" dxfId="746" priority="1076" operator="equal">
      <formula>0</formula>
    </cfRule>
  </conditionalFormatting>
  <conditionalFormatting sqref="F224:I224 E237:I238">
    <cfRule type="cellIs" dxfId="745" priority="1079" operator="equal">
      <formula>0</formula>
    </cfRule>
  </conditionalFormatting>
  <conditionalFormatting sqref="U264:U267 U272:U278">
    <cfRule type="cellIs" dxfId="744" priority="1085" operator="equal">
      <formula>1</formula>
    </cfRule>
  </conditionalFormatting>
  <conditionalFormatting sqref="U25:U26 U31:U38">
    <cfRule type="cellIs" dxfId="743" priority="1110" operator="between">
      <formula>0.0001</formula>
      <formula>0.9999</formula>
    </cfRule>
    <cfRule type="cellIs" dxfId="742" priority="1111" operator="greaterThan">
      <formula>1</formula>
    </cfRule>
  </conditionalFormatting>
  <conditionalFormatting sqref="U25:U26 U31:U38">
    <cfRule type="cellIs" dxfId="741" priority="1109" operator="equal">
      <formula>1</formula>
    </cfRule>
  </conditionalFormatting>
  <conditionalFormatting sqref="U45 U47 U52:U58">
    <cfRule type="cellIs" dxfId="740" priority="1107" operator="between">
      <formula>0.0001</formula>
      <formula>0.9999</formula>
    </cfRule>
    <cfRule type="cellIs" dxfId="739" priority="1108" operator="greaterThan">
      <formula>1</formula>
    </cfRule>
  </conditionalFormatting>
  <conditionalFormatting sqref="U45 U47 U52:U58">
    <cfRule type="cellIs" dxfId="738" priority="1106" operator="equal">
      <formula>1</formula>
    </cfRule>
  </conditionalFormatting>
  <conditionalFormatting sqref="U65:U66 U72:U78">
    <cfRule type="cellIs" dxfId="737" priority="1104" operator="between">
      <formula>0.0001</formula>
      <formula>0.9999</formula>
    </cfRule>
    <cfRule type="cellIs" dxfId="736" priority="1105" operator="greaterThan">
      <formula>1</formula>
    </cfRule>
  </conditionalFormatting>
  <conditionalFormatting sqref="U65:U66 U72:U78">
    <cfRule type="cellIs" dxfId="735" priority="1103" operator="equal">
      <formula>1</formula>
    </cfRule>
  </conditionalFormatting>
  <conditionalFormatting sqref="U85:U87 U92:U98">
    <cfRule type="cellIs" dxfId="734" priority="1101" operator="between">
      <formula>0.0001</formula>
      <formula>0.9999</formula>
    </cfRule>
    <cfRule type="cellIs" dxfId="733" priority="1102" operator="greaterThan">
      <formula>1</formula>
    </cfRule>
  </conditionalFormatting>
  <conditionalFormatting sqref="U85:U87 U92:U98">
    <cfRule type="cellIs" dxfId="732" priority="1100" operator="equal">
      <formula>1</formula>
    </cfRule>
  </conditionalFormatting>
  <conditionalFormatting sqref="U104:U107 U112:U118">
    <cfRule type="cellIs" dxfId="731" priority="1098" operator="between">
      <formula>0.0001</formula>
      <formula>0.9999</formula>
    </cfRule>
    <cfRule type="cellIs" dxfId="730" priority="1099" operator="greaterThan">
      <formula>1</formula>
    </cfRule>
  </conditionalFormatting>
  <conditionalFormatting sqref="U104:U107 U112:U118">
    <cfRule type="cellIs" dxfId="729" priority="1097" operator="equal">
      <formula>1</formula>
    </cfRule>
  </conditionalFormatting>
  <conditionalFormatting sqref="U124:U127 U132:U138">
    <cfRule type="cellIs" dxfId="728" priority="1095" operator="between">
      <formula>0.0001</formula>
      <formula>0.9999</formula>
    </cfRule>
    <cfRule type="cellIs" dxfId="727" priority="1096" operator="greaterThan">
      <formula>1</formula>
    </cfRule>
  </conditionalFormatting>
  <conditionalFormatting sqref="U124:U127 U132:U138">
    <cfRule type="cellIs" dxfId="726" priority="1094" operator="equal">
      <formula>1</formula>
    </cfRule>
  </conditionalFormatting>
  <conditionalFormatting sqref="U144:U145 U148 U153:U158">
    <cfRule type="cellIs" dxfId="725" priority="1092" operator="between">
      <formula>0.0001</formula>
      <formula>0.9999</formula>
    </cfRule>
    <cfRule type="cellIs" dxfId="724" priority="1093" operator="greaterThan">
      <formula>1</formula>
    </cfRule>
  </conditionalFormatting>
  <conditionalFormatting sqref="U144:U145 U148 U153:U158">
    <cfRule type="cellIs" dxfId="723" priority="1091" operator="equal">
      <formula>1</formula>
    </cfRule>
  </conditionalFormatting>
  <conditionalFormatting sqref="U244:U246 U251:U258">
    <cfRule type="cellIs" dxfId="722" priority="1089" operator="between">
      <formula>0.0001</formula>
      <formula>0.9999</formula>
    </cfRule>
    <cfRule type="cellIs" dxfId="721" priority="1090" operator="greaterThan">
      <formula>1</formula>
    </cfRule>
  </conditionalFormatting>
  <conditionalFormatting sqref="U244:U246 U251:U258">
    <cfRule type="cellIs" dxfId="720" priority="1088" operator="equal">
      <formula>1</formula>
    </cfRule>
  </conditionalFormatting>
  <conditionalFormatting sqref="U264:U267 U272:U278">
    <cfRule type="cellIs" dxfId="719" priority="1086" operator="between">
      <formula>0.0001</formula>
      <formula>0.9999</formula>
    </cfRule>
    <cfRule type="cellIs" dxfId="718" priority="1087" operator="greaterThan">
      <formula>1</formula>
    </cfRule>
  </conditionalFormatting>
  <conditionalFormatting sqref="E225:I227 E232:I236">
    <cfRule type="cellIs" dxfId="717" priority="1074" operator="equal">
      <formula>0</formula>
    </cfRule>
  </conditionalFormatting>
  <conditionalFormatting sqref="X225:AM227 X232:AM236">
    <cfRule type="cellIs" dxfId="716" priority="1073" operator="equal">
      <formula>0</formula>
    </cfRule>
  </conditionalFormatting>
  <conditionalFormatting sqref="J225:J227 J232:J236">
    <cfRule type="cellIs" dxfId="715" priority="1072" operator="equal">
      <formula>0</formula>
    </cfRule>
  </conditionalFormatting>
  <conditionalFormatting sqref="F184:I184 E197:I198">
    <cfRule type="cellIs" dxfId="714" priority="1043" operator="equal">
      <formula>0</formula>
    </cfRule>
  </conditionalFormatting>
  <conditionalFormatting sqref="U224:U227 U232:U238">
    <cfRule type="cellIs" dxfId="713" priority="1063" operator="between">
      <formula>0.0001</formula>
      <formula>0.9999</formula>
    </cfRule>
    <cfRule type="cellIs" dxfId="712" priority="1064" operator="greaterThan">
      <formula>1</formula>
    </cfRule>
  </conditionalFormatting>
  <conditionalFormatting sqref="U224:U227 U232:U238">
    <cfRule type="cellIs" dxfId="711" priority="1062" operator="equal">
      <formula>1</formula>
    </cfRule>
  </conditionalFormatting>
  <conditionalFormatting sqref="F204:I204 E217:I218">
    <cfRule type="cellIs" dxfId="710" priority="1061" operator="equal">
      <formula>0</formula>
    </cfRule>
  </conditionalFormatting>
  <conditionalFormatting sqref="X203:AM204 X217:AM218">
    <cfRule type="cellIs" dxfId="709" priority="1060" operator="equal">
      <formula>0</formula>
    </cfRule>
  </conditionalFormatting>
  <conditionalFormatting sqref="J204 J217:J218">
    <cfRule type="cellIs" dxfId="708" priority="1058" operator="equal">
      <formula>0</formula>
    </cfRule>
  </conditionalFormatting>
  <conditionalFormatting sqref="E205:I207 E212:I216">
    <cfRule type="cellIs" dxfId="707" priority="1056" operator="equal">
      <formula>0</formula>
    </cfRule>
  </conditionalFormatting>
  <conditionalFormatting sqref="X205:AM207 X212:AM216">
    <cfRule type="cellIs" dxfId="706" priority="1055" operator="equal">
      <formula>0</formula>
    </cfRule>
  </conditionalFormatting>
  <conditionalFormatting sqref="J205:J207 J212:J216">
    <cfRule type="cellIs" dxfId="705" priority="1054" operator="equal">
      <formula>0</formula>
    </cfRule>
  </conditionalFormatting>
  <conditionalFormatting sqref="E46:I46 X46:AM46">
    <cfRule type="cellIs" dxfId="704" priority="1007" operator="equal">
      <formula>0</formula>
    </cfRule>
  </conditionalFormatting>
  <conditionalFormatting sqref="U204:U207 U212:U218">
    <cfRule type="cellIs" dxfId="703" priority="1045" operator="between">
      <formula>0.0001</formula>
      <formula>0.9999</formula>
    </cfRule>
    <cfRule type="cellIs" dxfId="702" priority="1046" operator="greaterThan">
      <formula>1</formula>
    </cfRule>
  </conditionalFormatting>
  <conditionalFormatting sqref="U204:U207 U212:U218">
    <cfRule type="cellIs" dxfId="701" priority="1044" operator="equal">
      <formula>1</formula>
    </cfRule>
  </conditionalFormatting>
  <conditionalFormatting sqref="X183:AM184 X197:AM198">
    <cfRule type="cellIs" dxfId="700" priority="1042" operator="equal">
      <formula>0</formula>
    </cfRule>
  </conditionalFormatting>
  <conditionalFormatting sqref="J184 J197:J198">
    <cfRule type="cellIs" dxfId="699" priority="1040" operator="equal">
      <formula>0</formula>
    </cfRule>
  </conditionalFormatting>
  <conditionalFormatting sqref="E185:I186 E191:I196">
    <cfRule type="cellIs" dxfId="698" priority="1038" operator="equal">
      <formula>0</formula>
    </cfRule>
  </conditionalFormatting>
  <conditionalFormatting sqref="X185:AM186 X191:AM196">
    <cfRule type="cellIs" dxfId="697" priority="1037" operator="equal">
      <formula>0</formula>
    </cfRule>
  </conditionalFormatting>
  <conditionalFormatting sqref="J185:J186 J191:J196">
    <cfRule type="cellIs" dxfId="696" priority="1036" operator="equal">
      <formula>0</formula>
    </cfRule>
  </conditionalFormatting>
  <conditionalFormatting sqref="F164:I164 E177:I178">
    <cfRule type="cellIs" dxfId="695" priority="1025" operator="equal">
      <formula>0</formula>
    </cfRule>
  </conditionalFormatting>
  <conditionalFormatting sqref="U184:U186 U191:U198">
    <cfRule type="cellIs" dxfId="694" priority="1027" operator="between">
      <formula>0.0001</formula>
      <formula>0.9999</formula>
    </cfRule>
    <cfRule type="cellIs" dxfId="693" priority="1028" operator="greaterThan">
      <formula>1</formula>
    </cfRule>
  </conditionalFormatting>
  <conditionalFormatting sqref="U184:U186 U191:U198">
    <cfRule type="cellIs" dxfId="692" priority="1026" operator="equal">
      <formula>1</formula>
    </cfRule>
  </conditionalFormatting>
  <conditionalFormatting sqref="X163:AM164 X177:AM178">
    <cfRule type="cellIs" dxfId="691" priority="1024" operator="equal">
      <formula>0</formula>
    </cfRule>
  </conditionalFormatting>
  <conditionalFormatting sqref="J164 J177:J178">
    <cfRule type="cellIs" dxfId="690" priority="1022" operator="equal">
      <formula>0</formula>
    </cfRule>
  </conditionalFormatting>
  <conditionalFormatting sqref="E165:I167 E172:I176">
    <cfRule type="cellIs" dxfId="689" priority="1020" operator="equal">
      <formula>0</formula>
    </cfRule>
  </conditionalFormatting>
  <conditionalFormatting sqref="X165:AM167 X172:AM176">
    <cfRule type="cellIs" dxfId="688" priority="1019" operator="equal">
      <formula>0</formula>
    </cfRule>
  </conditionalFormatting>
  <conditionalFormatting sqref="J165:J167 J172:J176">
    <cfRule type="cellIs" dxfId="687" priority="1018" operator="equal">
      <formula>0</formula>
    </cfRule>
  </conditionalFormatting>
  <conditionalFormatting sqref="J46">
    <cfRule type="cellIs" dxfId="686" priority="1006" operator="equal">
      <formula>0</formula>
    </cfRule>
  </conditionalFormatting>
  <conditionalFormatting sqref="U164:U167 U172:U178">
    <cfRule type="cellIs" dxfId="685" priority="1009" operator="between">
      <formula>0.0001</formula>
      <formula>0.9999</formula>
    </cfRule>
    <cfRule type="cellIs" dxfId="684" priority="1010" operator="greaterThan">
      <formula>1</formula>
    </cfRule>
  </conditionalFormatting>
  <conditionalFormatting sqref="U164:U167 U172:U178">
    <cfRule type="cellIs" dxfId="683" priority="1008" operator="equal">
      <formula>1</formula>
    </cfRule>
  </conditionalFormatting>
  <conditionalFormatting sqref="E104">
    <cfRule type="cellIs" dxfId="682" priority="969" operator="equal">
      <formula>0</formula>
    </cfRule>
  </conditionalFormatting>
  <conditionalFormatting sqref="U46">
    <cfRule type="cellIs" dxfId="681" priority="1002" operator="between">
      <formula>0.0001</formula>
      <formula>0.9999</formula>
    </cfRule>
    <cfRule type="cellIs" dxfId="680" priority="1003" operator="greaterThan">
      <formula>1</formula>
    </cfRule>
  </conditionalFormatting>
  <conditionalFormatting sqref="U46">
    <cfRule type="cellIs" dxfId="679" priority="1001" operator="equal">
      <formula>1</formula>
    </cfRule>
  </conditionalFormatting>
  <conditionalFormatting sqref="E67:I67 X67:AM67">
    <cfRule type="cellIs" dxfId="678" priority="1000" operator="equal">
      <formula>0</formula>
    </cfRule>
  </conditionalFormatting>
  <conditionalFormatting sqref="J67">
    <cfRule type="cellIs" dxfId="677" priority="999" operator="equal">
      <formula>0</formula>
    </cfRule>
  </conditionalFormatting>
  <conditionalFormatting sqref="U67">
    <cfRule type="cellIs" dxfId="676" priority="995" operator="between">
      <formula>0.0001</formula>
      <formula>0.9999</formula>
    </cfRule>
    <cfRule type="cellIs" dxfId="675" priority="996" operator="greaterThan">
      <formula>1</formula>
    </cfRule>
  </conditionalFormatting>
  <conditionalFormatting sqref="U67">
    <cfRule type="cellIs" dxfId="674" priority="994" operator="equal">
      <formula>1</formula>
    </cfRule>
  </conditionalFormatting>
  <conditionalFormatting sqref="E146:J147 X147:AM147">
    <cfRule type="cellIs" dxfId="673" priority="993" operator="equal">
      <formula>0</formula>
    </cfRule>
  </conditionalFormatting>
  <conditionalFormatting sqref="X146:AM146">
    <cfRule type="cellIs" dxfId="672" priority="992" operator="equal">
      <formula>0</formula>
    </cfRule>
  </conditionalFormatting>
  <conditionalFormatting sqref="U146:U147">
    <cfRule type="cellIs" dxfId="671" priority="988" operator="between">
      <formula>0.0001</formula>
      <formula>0.9999</formula>
    </cfRule>
    <cfRule type="cellIs" dxfId="670" priority="989" operator="greaterThan">
      <formula>1</formula>
    </cfRule>
  </conditionalFormatting>
  <conditionalFormatting sqref="U146:U147">
    <cfRule type="cellIs" dxfId="669" priority="987" operator="equal">
      <formula>1</formula>
    </cfRule>
  </conditionalFormatting>
  <conditionalFormatting sqref="E43:J43">
    <cfRule type="cellIs" dxfId="668" priority="986" operator="equal">
      <formula>0</formula>
    </cfRule>
  </conditionalFormatting>
  <conditionalFormatting sqref="E63:J63">
    <cfRule type="cellIs" dxfId="667" priority="985" operator="equal">
      <formula>0</formula>
    </cfRule>
  </conditionalFormatting>
  <conditionalFormatting sqref="E83:J83">
    <cfRule type="cellIs" dxfId="666" priority="984" operator="equal">
      <formula>0</formula>
    </cfRule>
  </conditionalFormatting>
  <conditionalFormatting sqref="E103:J103">
    <cfRule type="cellIs" dxfId="665" priority="983" operator="equal">
      <formula>0</formula>
    </cfRule>
  </conditionalFormatting>
  <conditionalFormatting sqref="E123:J123">
    <cfRule type="cellIs" dxfId="664" priority="982" operator="equal">
      <formula>0</formula>
    </cfRule>
  </conditionalFormatting>
  <conditionalFormatting sqref="E143:J143">
    <cfRule type="cellIs" dxfId="663" priority="981" operator="equal">
      <formula>0</formula>
    </cfRule>
  </conditionalFormatting>
  <conditionalFormatting sqref="E163:J163">
    <cfRule type="cellIs" dxfId="662" priority="980" operator="equal">
      <formula>0</formula>
    </cfRule>
  </conditionalFormatting>
  <conditionalFormatting sqref="E183:J183">
    <cfRule type="cellIs" dxfId="661" priority="979" operator="equal">
      <formula>0</formula>
    </cfRule>
  </conditionalFormatting>
  <conditionalFormatting sqref="E203:J203">
    <cfRule type="cellIs" dxfId="660" priority="978" operator="equal">
      <formula>0</formula>
    </cfRule>
  </conditionalFormatting>
  <conditionalFormatting sqref="E243:J243">
    <cfRule type="cellIs" dxfId="659" priority="977" operator="equal">
      <formula>0</formula>
    </cfRule>
  </conditionalFormatting>
  <conditionalFormatting sqref="E263:J263">
    <cfRule type="cellIs" dxfId="658" priority="976" operator="equal">
      <formula>0</formula>
    </cfRule>
  </conditionalFormatting>
  <conditionalFormatting sqref="E244">
    <cfRule type="cellIs" dxfId="657" priority="962" operator="equal">
      <formula>0</formula>
    </cfRule>
  </conditionalFormatting>
  <conditionalFormatting sqref="E223:J223">
    <cfRule type="cellIs" dxfId="656" priority="960" operator="equal">
      <formula>0</formula>
    </cfRule>
  </conditionalFormatting>
  <conditionalFormatting sqref="E264:J267 E272:J274">
    <cfRule type="cellIs" dxfId="655" priority="953" operator="equal">
      <formula>0</formula>
    </cfRule>
  </conditionalFormatting>
  <conditionalFormatting sqref="J264:J267 J272:J274">
    <cfRule type="cellIs" dxfId="654" priority="952" operator="equal">
      <formula>0</formula>
    </cfRule>
  </conditionalFormatting>
  <conditionalFormatting sqref="E164">
    <cfRule type="cellIs" dxfId="653" priority="946" operator="equal">
      <formula>0</formula>
    </cfRule>
  </conditionalFormatting>
  <conditionalFormatting sqref="E124">
    <cfRule type="cellIs" dxfId="652" priority="944" operator="equal">
      <formula>0</formula>
    </cfRule>
  </conditionalFormatting>
  <conditionalFormatting sqref="E224">
    <cfRule type="cellIs" dxfId="651" priority="949" operator="equal">
      <formula>0</formula>
    </cfRule>
  </conditionalFormatting>
  <conditionalFormatting sqref="E204">
    <cfRule type="cellIs" dxfId="650" priority="948" operator="equal">
      <formula>0</formula>
    </cfRule>
  </conditionalFormatting>
  <conditionalFormatting sqref="E184">
    <cfRule type="cellIs" dxfId="649" priority="947" operator="equal">
      <formula>0</formula>
    </cfRule>
  </conditionalFormatting>
  <conditionalFormatting sqref="E144">
    <cfRule type="cellIs" dxfId="648" priority="945" operator="equal">
      <formula>0</formula>
    </cfRule>
  </conditionalFormatting>
  <conditionalFormatting sqref="K148:L148 K153:L158">
    <cfRule type="cellIs" dxfId="647" priority="937" operator="equal">
      <formula>0</formula>
    </cfRule>
  </conditionalFormatting>
  <conditionalFormatting sqref="K82:L82">
    <cfRule type="cellIs" dxfId="646" priority="929" operator="equal">
      <formula>0</formula>
    </cfRule>
  </conditionalFormatting>
  <conditionalFormatting sqref="K104:L104 K113:L118">
    <cfRule type="cellIs" dxfId="645" priority="927" operator="equal">
      <formula>0</formula>
    </cfRule>
  </conditionalFormatting>
  <conditionalFormatting sqref="K142:L142 K62:L62 K25:L25 K4:L4 K244:L244 K56:L58 K74:L78 K95:L98 K257:L258 K33:L38 K17:L18 K144:L145">
    <cfRule type="cellIs" dxfId="644" priority="930" operator="equal">
      <formula>0</formula>
    </cfRule>
  </conditionalFormatting>
  <conditionalFormatting sqref="K42:L42">
    <cfRule type="cellIs" dxfId="643" priority="928" operator="equal">
      <formula>0</formula>
    </cfRule>
  </conditionalFormatting>
  <conditionalFormatting sqref="K124:L124 K136:L138">
    <cfRule type="cellIs" dxfId="642" priority="926" operator="equal">
      <formula>0</formula>
    </cfRule>
  </conditionalFormatting>
  <conditionalFormatting sqref="K105:L107">
    <cfRule type="cellIs" dxfId="641" priority="913" operator="equal">
      <formula>0</formula>
    </cfRule>
  </conditionalFormatting>
  <conditionalFormatting sqref="K275:L276">
    <cfRule type="cellIs" dxfId="640" priority="924" operator="equal">
      <formula>0</formula>
    </cfRule>
  </conditionalFormatting>
  <conditionalFormatting sqref="K85:L87 K92:L94">
    <cfRule type="cellIs" dxfId="639" priority="914" operator="equal">
      <formula>0</formula>
    </cfRule>
  </conditionalFormatting>
  <conditionalFormatting sqref="K65:L66 K72:L73">
    <cfRule type="cellIs" dxfId="638" priority="915" operator="equal">
      <formula>0</formula>
    </cfRule>
  </conditionalFormatting>
  <conditionalFormatting sqref="K275:L276">
    <cfRule type="cellIs" dxfId="637" priority="923" operator="equal">
      <formula>0</formula>
    </cfRule>
  </conditionalFormatting>
  <conditionalFormatting sqref="K277:L277">
    <cfRule type="cellIs" dxfId="636" priority="922" operator="equal">
      <formula>0</formula>
    </cfRule>
  </conditionalFormatting>
  <conditionalFormatting sqref="K277:L277">
    <cfRule type="cellIs" dxfId="635" priority="921" operator="equal">
      <formula>0</formula>
    </cfRule>
  </conditionalFormatting>
  <conditionalFormatting sqref="K278:L278">
    <cfRule type="cellIs" dxfId="634" priority="920" operator="equal">
      <formula>0</formula>
    </cfRule>
  </conditionalFormatting>
  <conditionalFormatting sqref="K278:L278">
    <cfRule type="cellIs" dxfId="633" priority="919" operator="equal">
      <formula>0</formula>
    </cfRule>
  </conditionalFormatting>
  <conditionalFormatting sqref="K45:L45 K54:L55 K47:L47 K52:L52">
    <cfRule type="cellIs" dxfId="632" priority="917" operator="equal">
      <formula>0</formula>
    </cfRule>
  </conditionalFormatting>
  <conditionalFormatting sqref="K53:L53">
    <cfRule type="cellIs" dxfId="631" priority="916" operator="equal">
      <formula>0</formula>
    </cfRule>
  </conditionalFormatting>
  <conditionalFormatting sqref="K112:L112">
    <cfRule type="cellIs" dxfId="630" priority="912" operator="equal">
      <formula>0</formula>
    </cfRule>
  </conditionalFormatting>
  <conditionalFormatting sqref="K125:L127 K132:L135">
    <cfRule type="cellIs" dxfId="629" priority="911" operator="equal">
      <formula>0</formula>
    </cfRule>
  </conditionalFormatting>
  <conditionalFormatting sqref="K245:L246 K251:L256">
    <cfRule type="cellIs" dxfId="628" priority="910" operator="equal">
      <formula>0</formula>
    </cfRule>
  </conditionalFormatting>
  <conditionalFormatting sqref="K26:L26 K31:L32">
    <cfRule type="cellIs" dxfId="627" priority="909" operator="equal">
      <formula>0</formula>
    </cfRule>
  </conditionalFormatting>
  <conditionalFormatting sqref="K5:L7 K9:L9">
    <cfRule type="cellIs" dxfId="626" priority="908" operator="equal">
      <formula>0</formula>
    </cfRule>
  </conditionalFormatting>
  <conditionalFormatting sqref="K23:L23">
    <cfRule type="cellIs" dxfId="625" priority="907" operator="equal">
      <formula>0</formula>
    </cfRule>
  </conditionalFormatting>
  <conditionalFormatting sqref="K224:L224 K237:L238">
    <cfRule type="cellIs" dxfId="624" priority="903" operator="equal">
      <formula>0</formula>
    </cfRule>
  </conditionalFormatting>
  <conditionalFormatting sqref="K225:L227 K232:L236">
    <cfRule type="cellIs" dxfId="623" priority="902" operator="equal">
      <formula>0</formula>
    </cfRule>
  </conditionalFormatting>
  <conditionalFormatting sqref="K204:L204 K217:L218">
    <cfRule type="cellIs" dxfId="622" priority="900" operator="equal">
      <formula>0</formula>
    </cfRule>
  </conditionalFormatting>
  <conditionalFormatting sqref="K205:L207 K212:L216">
    <cfRule type="cellIs" dxfId="621" priority="899" operator="equal">
      <formula>0</formula>
    </cfRule>
  </conditionalFormatting>
  <conditionalFormatting sqref="K184:L184 K197:L198">
    <cfRule type="cellIs" dxfId="620" priority="897" operator="equal">
      <formula>0</formula>
    </cfRule>
  </conditionalFormatting>
  <conditionalFormatting sqref="K185:L186 K191:L196">
    <cfRule type="cellIs" dxfId="619" priority="896" operator="equal">
      <formula>0</formula>
    </cfRule>
  </conditionalFormatting>
  <conditionalFormatting sqref="K164:L164 K177:L178">
    <cfRule type="cellIs" dxfId="618" priority="894" operator="equal">
      <formula>0</formula>
    </cfRule>
  </conditionalFormatting>
  <conditionalFormatting sqref="K165:L167 K172:L176">
    <cfRule type="cellIs" dxfId="617" priority="893" operator="equal">
      <formula>0</formula>
    </cfRule>
  </conditionalFormatting>
  <conditionalFormatting sqref="K46:L46">
    <cfRule type="cellIs" dxfId="616" priority="892" operator="equal">
      <formula>0</formula>
    </cfRule>
  </conditionalFormatting>
  <conditionalFormatting sqref="K67:L67">
    <cfRule type="cellIs" dxfId="615" priority="891" operator="equal">
      <formula>0</formula>
    </cfRule>
  </conditionalFormatting>
  <conditionalFormatting sqref="K146:L147">
    <cfRule type="cellIs" dxfId="614" priority="890" operator="equal">
      <formula>0</formula>
    </cfRule>
  </conditionalFormatting>
  <conditionalFormatting sqref="K43:L43">
    <cfRule type="cellIs" dxfId="613" priority="889" operator="equal">
      <formula>0</formula>
    </cfRule>
  </conditionalFormatting>
  <conditionalFormatting sqref="K63:L63">
    <cfRule type="cellIs" dxfId="612" priority="888" operator="equal">
      <formula>0</formula>
    </cfRule>
  </conditionalFormatting>
  <conditionalFormatting sqref="K83:L83">
    <cfRule type="cellIs" dxfId="611" priority="887" operator="equal">
      <formula>0</formula>
    </cfRule>
  </conditionalFormatting>
  <conditionalFormatting sqref="K103:L103">
    <cfRule type="cellIs" dxfId="610" priority="886" operator="equal">
      <formula>0</formula>
    </cfRule>
  </conditionalFormatting>
  <conditionalFormatting sqref="K123:L123">
    <cfRule type="cellIs" dxfId="609" priority="885" operator="equal">
      <formula>0</formula>
    </cfRule>
  </conditionalFormatting>
  <conditionalFormatting sqref="K143:L143">
    <cfRule type="cellIs" dxfId="608" priority="884" operator="equal">
      <formula>0</formula>
    </cfRule>
  </conditionalFormatting>
  <conditionalFormatting sqref="K163:L163">
    <cfRule type="cellIs" dxfId="607" priority="883" operator="equal">
      <formula>0</formula>
    </cfRule>
  </conditionalFormatting>
  <conditionalFormatting sqref="K183:L183">
    <cfRule type="cellIs" dxfId="606" priority="882" operator="equal">
      <formula>0</formula>
    </cfRule>
  </conditionalFormatting>
  <conditionalFormatting sqref="K203:L203">
    <cfRule type="cellIs" dxfId="605" priority="881" operator="equal">
      <formula>0</formula>
    </cfRule>
  </conditionalFormatting>
  <conditionalFormatting sqref="K243:L243">
    <cfRule type="cellIs" dxfId="604" priority="880" operator="equal">
      <formula>0</formula>
    </cfRule>
  </conditionalFormatting>
  <conditionalFormatting sqref="K263:L263">
    <cfRule type="cellIs" dxfId="603" priority="879" operator="equal">
      <formula>0</formula>
    </cfRule>
  </conditionalFormatting>
  <conditionalFormatting sqref="K223:L223">
    <cfRule type="cellIs" dxfId="602" priority="876" operator="equal">
      <formula>0</formula>
    </cfRule>
  </conditionalFormatting>
  <conditionalFormatting sqref="K264:L267 K272:L274">
    <cfRule type="cellIs" dxfId="601" priority="875" operator="equal">
      <formula>0</formula>
    </cfRule>
  </conditionalFormatting>
  <conditionalFormatting sqref="K264:L267 K272:L274">
    <cfRule type="cellIs" dxfId="600" priority="874" operator="equal">
      <formula>0</formula>
    </cfRule>
  </conditionalFormatting>
  <conditionalFormatting sqref="H14:I14 H12:L13 X12:AM14">
    <cfRule type="cellIs" dxfId="599" priority="828" operator="equal">
      <formula>0</formula>
    </cfRule>
  </conditionalFormatting>
  <conditionalFormatting sqref="J14">
    <cfRule type="cellIs" dxfId="598" priority="827" operator="equal">
      <formula>0</formula>
    </cfRule>
  </conditionalFormatting>
  <conditionalFormatting sqref="U12:U14">
    <cfRule type="cellIs" dxfId="597" priority="823" operator="between">
      <formula>0.0001</formula>
      <formula>0.9999</formula>
    </cfRule>
    <cfRule type="cellIs" dxfId="596" priority="824" operator="greaterThan">
      <formula>1</formula>
    </cfRule>
  </conditionalFormatting>
  <conditionalFormatting sqref="U12:U14">
    <cfRule type="cellIs" dxfId="595" priority="822" operator="equal">
      <formula>1</formula>
    </cfRule>
  </conditionalFormatting>
  <conditionalFormatting sqref="K14:L14">
    <cfRule type="cellIs" dxfId="594" priority="821" operator="equal">
      <formula>0</formula>
    </cfRule>
  </conditionalFormatting>
  <conditionalFormatting sqref="H8:I8 X8:AM8">
    <cfRule type="cellIs" dxfId="593" priority="819" operator="equal">
      <formula>0</formula>
    </cfRule>
  </conditionalFormatting>
  <conditionalFormatting sqref="J8">
    <cfRule type="cellIs" dxfId="592" priority="818" operator="equal">
      <formula>0</formula>
    </cfRule>
  </conditionalFormatting>
  <conditionalFormatting sqref="U8">
    <cfRule type="cellIs" dxfId="591" priority="814" operator="between">
      <formula>0.0001</formula>
      <formula>0.9999</formula>
    </cfRule>
    <cfRule type="cellIs" dxfId="590" priority="815" operator="greaterThan">
      <formula>1</formula>
    </cfRule>
  </conditionalFormatting>
  <conditionalFormatting sqref="U8">
    <cfRule type="cellIs" dxfId="589" priority="813" operator="equal">
      <formula>1</formula>
    </cfRule>
  </conditionalFormatting>
  <conditionalFormatting sqref="K8:L8">
    <cfRule type="cellIs" dxfId="588" priority="812" operator="equal">
      <formula>0</formula>
    </cfRule>
  </conditionalFormatting>
  <conditionalFormatting sqref="E28:I30 X27:AM30 G27:I27">
    <cfRule type="cellIs" dxfId="587" priority="810" operator="equal">
      <formula>0</formula>
    </cfRule>
  </conditionalFormatting>
  <conditionalFormatting sqref="J27:J30">
    <cfRule type="cellIs" dxfId="586" priority="809" operator="equal">
      <formula>0</formula>
    </cfRule>
  </conditionalFormatting>
  <conditionalFormatting sqref="U27:U30">
    <cfRule type="cellIs" dxfId="585" priority="805" operator="between">
      <formula>0.0001</formula>
      <formula>0.9999</formula>
    </cfRule>
    <cfRule type="cellIs" dxfId="584" priority="806" operator="greaterThan">
      <formula>1</formula>
    </cfRule>
  </conditionalFormatting>
  <conditionalFormatting sqref="U27:U30">
    <cfRule type="cellIs" dxfId="583" priority="804" operator="equal">
      <formula>1</formula>
    </cfRule>
  </conditionalFormatting>
  <conditionalFormatting sqref="K27:L30">
    <cfRule type="cellIs" dxfId="582" priority="803" operator="equal">
      <formula>0</formula>
    </cfRule>
  </conditionalFormatting>
  <conditionalFormatting sqref="E48:I51 X48:AM51">
    <cfRule type="cellIs" dxfId="581" priority="801" operator="equal">
      <formula>0</formula>
    </cfRule>
  </conditionalFormatting>
  <conditionalFormatting sqref="J48:J51">
    <cfRule type="cellIs" dxfId="580" priority="800" operator="equal">
      <formula>0</formula>
    </cfRule>
  </conditionalFormatting>
  <conditionalFormatting sqref="U48:U51">
    <cfRule type="cellIs" dxfId="579" priority="796" operator="between">
      <formula>0.0001</formula>
      <formula>0.9999</formula>
    </cfRule>
    <cfRule type="cellIs" dxfId="578" priority="797" operator="greaterThan">
      <formula>1</formula>
    </cfRule>
  </conditionalFormatting>
  <conditionalFormatting sqref="U48:U51">
    <cfRule type="cellIs" dxfId="577" priority="795" operator="equal">
      <formula>1</formula>
    </cfRule>
  </conditionalFormatting>
  <conditionalFormatting sqref="K48:L51">
    <cfRule type="cellIs" dxfId="576" priority="794" operator="equal">
      <formula>0</formula>
    </cfRule>
  </conditionalFormatting>
  <conditionalFormatting sqref="E68:I71 X68:AM71">
    <cfRule type="cellIs" dxfId="575" priority="792" operator="equal">
      <formula>0</formula>
    </cfRule>
  </conditionalFormatting>
  <conditionalFormatting sqref="J68:J71">
    <cfRule type="cellIs" dxfId="574" priority="791" operator="equal">
      <formula>0</formula>
    </cfRule>
  </conditionalFormatting>
  <conditionalFormatting sqref="U68:U71">
    <cfRule type="cellIs" dxfId="573" priority="787" operator="between">
      <formula>0.0001</formula>
      <formula>0.9999</formula>
    </cfRule>
    <cfRule type="cellIs" dxfId="572" priority="788" operator="greaterThan">
      <formula>1</formula>
    </cfRule>
  </conditionalFormatting>
  <conditionalFormatting sqref="U68:U71">
    <cfRule type="cellIs" dxfId="571" priority="786" operator="equal">
      <formula>1</formula>
    </cfRule>
  </conditionalFormatting>
  <conditionalFormatting sqref="K68:L71">
    <cfRule type="cellIs" dxfId="570" priority="785" operator="equal">
      <formula>0</formula>
    </cfRule>
  </conditionalFormatting>
  <conditionalFormatting sqref="J88:J91">
    <cfRule type="cellIs" dxfId="569" priority="782" operator="equal">
      <formula>0</formula>
    </cfRule>
  </conditionalFormatting>
  <conditionalFormatting sqref="E88:I91 X88:AM91">
    <cfRule type="cellIs" dxfId="568" priority="783" operator="equal">
      <formula>0</formula>
    </cfRule>
  </conditionalFormatting>
  <conditionalFormatting sqref="U88:U91">
    <cfRule type="cellIs" dxfId="567" priority="778" operator="between">
      <formula>0.0001</formula>
      <formula>0.9999</formula>
    </cfRule>
    <cfRule type="cellIs" dxfId="566" priority="779" operator="greaterThan">
      <formula>1</formula>
    </cfRule>
  </conditionalFormatting>
  <conditionalFormatting sqref="U88:U91">
    <cfRule type="cellIs" dxfId="565" priority="777" operator="equal">
      <formula>1</formula>
    </cfRule>
  </conditionalFormatting>
  <conditionalFormatting sqref="K88:L91">
    <cfRule type="cellIs" dxfId="564" priority="776" operator="equal">
      <formula>0</formula>
    </cfRule>
  </conditionalFormatting>
  <conditionalFormatting sqref="J108:J111">
    <cfRule type="cellIs" dxfId="563" priority="772" operator="equal">
      <formula>0</formula>
    </cfRule>
  </conditionalFormatting>
  <conditionalFormatting sqref="X108:AM111">
    <cfRule type="cellIs" dxfId="562" priority="773" operator="equal">
      <formula>0</formula>
    </cfRule>
  </conditionalFormatting>
  <conditionalFormatting sqref="E108:I111">
    <cfRule type="cellIs" dxfId="561" priority="774" operator="equal">
      <formula>0</formula>
    </cfRule>
  </conditionalFormatting>
  <conditionalFormatting sqref="U108:U111">
    <cfRule type="cellIs" dxfId="560" priority="768" operator="between">
      <formula>0.0001</formula>
      <formula>0.9999</formula>
    </cfRule>
    <cfRule type="cellIs" dxfId="559" priority="769" operator="greaterThan">
      <formula>1</formula>
    </cfRule>
  </conditionalFormatting>
  <conditionalFormatting sqref="U108:U111">
    <cfRule type="cellIs" dxfId="558" priority="767" operator="equal">
      <formula>1</formula>
    </cfRule>
  </conditionalFormatting>
  <conditionalFormatting sqref="K108:L111">
    <cfRule type="cellIs" dxfId="557" priority="766" operator="equal">
      <formula>0</formula>
    </cfRule>
  </conditionalFormatting>
  <conditionalFormatting sqref="X128:AM131">
    <cfRule type="cellIs" dxfId="556" priority="764" operator="equal">
      <formula>0</formula>
    </cfRule>
  </conditionalFormatting>
  <conditionalFormatting sqref="E128:I131">
    <cfRule type="cellIs" dxfId="555" priority="763" operator="equal">
      <formula>0</formula>
    </cfRule>
  </conditionalFormatting>
  <conditionalFormatting sqref="J128:J131">
    <cfRule type="cellIs" dxfId="554" priority="762" operator="equal">
      <formula>0</formula>
    </cfRule>
  </conditionalFormatting>
  <conditionalFormatting sqref="U128:U131">
    <cfRule type="cellIs" dxfId="553" priority="758" operator="between">
      <formula>0.0001</formula>
      <formula>0.9999</formula>
    </cfRule>
    <cfRule type="cellIs" dxfId="552" priority="759" operator="greaterThan">
      <formula>1</formula>
    </cfRule>
  </conditionalFormatting>
  <conditionalFormatting sqref="U128:U131">
    <cfRule type="cellIs" dxfId="551" priority="757" operator="equal">
      <formula>1</formula>
    </cfRule>
  </conditionalFormatting>
  <conditionalFormatting sqref="K128:L131">
    <cfRule type="cellIs" dxfId="550" priority="756" operator="equal">
      <formula>0</formula>
    </cfRule>
  </conditionalFormatting>
  <conditionalFormatting sqref="E149:J152">
    <cfRule type="cellIs" dxfId="549" priority="754" operator="equal">
      <formula>0</formula>
    </cfRule>
  </conditionalFormatting>
  <conditionalFormatting sqref="X149:AM152">
    <cfRule type="cellIs" dxfId="548" priority="753" operator="equal">
      <formula>0</formula>
    </cfRule>
  </conditionalFormatting>
  <conditionalFormatting sqref="U149:U152">
    <cfRule type="cellIs" dxfId="547" priority="749" operator="between">
      <formula>0.0001</formula>
      <formula>0.9999</formula>
    </cfRule>
    <cfRule type="cellIs" dxfId="546" priority="750" operator="greaterThan">
      <formula>1</formula>
    </cfRule>
  </conditionalFormatting>
  <conditionalFormatting sqref="U149:U152">
    <cfRule type="cellIs" dxfId="545" priority="748" operator="equal">
      <formula>1</formula>
    </cfRule>
  </conditionalFormatting>
  <conditionalFormatting sqref="K149:L152">
    <cfRule type="cellIs" dxfId="544" priority="747" operator="equal">
      <formula>0</formula>
    </cfRule>
  </conditionalFormatting>
  <conditionalFormatting sqref="E168:I171">
    <cfRule type="cellIs" dxfId="543" priority="745" operator="equal">
      <formula>0</formula>
    </cfRule>
  </conditionalFormatting>
  <conditionalFormatting sqref="X168:AM171">
    <cfRule type="cellIs" dxfId="542" priority="744" operator="equal">
      <formula>0</formula>
    </cfRule>
  </conditionalFormatting>
  <conditionalFormatting sqref="J168:J171">
    <cfRule type="cellIs" dxfId="541" priority="743" operator="equal">
      <formula>0</formula>
    </cfRule>
  </conditionalFormatting>
  <conditionalFormatting sqref="U168:U171">
    <cfRule type="cellIs" dxfId="540" priority="739" operator="between">
      <formula>0.0001</formula>
      <formula>0.9999</formula>
    </cfRule>
    <cfRule type="cellIs" dxfId="539" priority="740" operator="greaterThan">
      <formula>1</formula>
    </cfRule>
  </conditionalFormatting>
  <conditionalFormatting sqref="U168:U171">
    <cfRule type="cellIs" dxfId="538" priority="738" operator="equal">
      <formula>1</formula>
    </cfRule>
  </conditionalFormatting>
  <conditionalFormatting sqref="K168:L171">
    <cfRule type="cellIs" dxfId="537" priority="737" operator="equal">
      <formula>0</formula>
    </cfRule>
  </conditionalFormatting>
  <conditionalFormatting sqref="E187:I190">
    <cfRule type="cellIs" dxfId="536" priority="735" operator="equal">
      <formula>0</formula>
    </cfRule>
  </conditionalFormatting>
  <conditionalFormatting sqref="X187:AM190">
    <cfRule type="cellIs" dxfId="535" priority="734" operator="equal">
      <formula>0</formula>
    </cfRule>
  </conditionalFormatting>
  <conditionalFormatting sqref="J187:J190">
    <cfRule type="cellIs" dxfId="534" priority="733" operator="equal">
      <formula>0</formula>
    </cfRule>
  </conditionalFormatting>
  <conditionalFormatting sqref="U187:U190">
    <cfRule type="cellIs" dxfId="533" priority="729" operator="between">
      <formula>0.0001</formula>
      <formula>0.9999</formula>
    </cfRule>
    <cfRule type="cellIs" dxfId="532" priority="730" operator="greaterThan">
      <formula>1</formula>
    </cfRule>
  </conditionalFormatting>
  <conditionalFormatting sqref="U187:U190">
    <cfRule type="cellIs" dxfId="531" priority="728" operator="equal">
      <formula>1</formula>
    </cfRule>
  </conditionalFormatting>
  <conditionalFormatting sqref="K187:L190">
    <cfRule type="cellIs" dxfId="530" priority="727" operator="equal">
      <formula>0</formula>
    </cfRule>
  </conditionalFormatting>
  <conditionalFormatting sqref="E208:I211">
    <cfRule type="cellIs" dxfId="529" priority="725" operator="equal">
      <formula>0</formula>
    </cfRule>
  </conditionalFormatting>
  <conditionalFormatting sqref="X208:AM211">
    <cfRule type="cellIs" dxfId="528" priority="724" operator="equal">
      <formula>0</formula>
    </cfRule>
  </conditionalFormatting>
  <conditionalFormatting sqref="J208:J211">
    <cfRule type="cellIs" dxfId="527" priority="723" operator="equal">
      <formula>0</formula>
    </cfRule>
  </conditionalFormatting>
  <conditionalFormatting sqref="U208:U211">
    <cfRule type="cellIs" dxfId="526" priority="719" operator="between">
      <formula>0.0001</formula>
      <formula>0.9999</formula>
    </cfRule>
    <cfRule type="cellIs" dxfId="525" priority="720" operator="greaterThan">
      <formula>1</formula>
    </cfRule>
  </conditionalFormatting>
  <conditionalFormatting sqref="U208:U211">
    <cfRule type="cellIs" dxfId="524" priority="718" operator="equal">
      <formula>1</formula>
    </cfRule>
  </conditionalFormatting>
  <conditionalFormatting sqref="K208:L211">
    <cfRule type="cellIs" dxfId="523" priority="717" operator="equal">
      <formula>0</formula>
    </cfRule>
  </conditionalFormatting>
  <conditionalFormatting sqref="E228:I231">
    <cfRule type="cellIs" dxfId="522" priority="715" operator="equal">
      <formula>0</formula>
    </cfRule>
  </conditionalFormatting>
  <conditionalFormatting sqref="X228:AM231">
    <cfRule type="cellIs" dxfId="521" priority="714" operator="equal">
      <formula>0</formula>
    </cfRule>
  </conditionalFormatting>
  <conditionalFormatting sqref="J228:J231">
    <cfRule type="cellIs" dxfId="520" priority="713" operator="equal">
      <formula>0</formula>
    </cfRule>
  </conditionalFormatting>
  <conditionalFormatting sqref="U228:U231">
    <cfRule type="cellIs" dxfId="519" priority="709" operator="between">
      <formula>0.0001</formula>
      <formula>0.9999</formula>
    </cfRule>
    <cfRule type="cellIs" dxfId="518" priority="710" operator="greaterThan">
      <formula>1</formula>
    </cfRule>
  </conditionalFormatting>
  <conditionalFormatting sqref="U228:U231">
    <cfRule type="cellIs" dxfId="517" priority="708" operator="equal">
      <formula>1</formula>
    </cfRule>
  </conditionalFormatting>
  <conditionalFormatting sqref="K228:L231">
    <cfRule type="cellIs" dxfId="516" priority="707" operator="equal">
      <formula>0</formula>
    </cfRule>
  </conditionalFormatting>
  <conditionalFormatting sqref="E247:I250">
    <cfRule type="cellIs" dxfId="515" priority="705" operator="equal">
      <formula>0</formula>
    </cfRule>
  </conditionalFormatting>
  <conditionalFormatting sqref="X247:AM250">
    <cfRule type="cellIs" dxfId="514" priority="704" operator="equal">
      <formula>0</formula>
    </cfRule>
  </conditionalFormatting>
  <conditionalFormatting sqref="J247:J250">
    <cfRule type="cellIs" dxfId="513" priority="703" operator="equal">
      <formula>0</formula>
    </cfRule>
  </conditionalFormatting>
  <conditionalFormatting sqref="U247:U250">
    <cfRule type="cellIs" dxfId="512" priority="699" operator="between">
      <formula>0.0001</formula>
      <formula>0.9999</formula>
    </cfRule>
    <cfRule type="cellIs" dxfId="511" priority="700" operator="greaterThan">
      <formula>1</formula>
    </cfRule>
  </conditionalFormatting>
  <conditionalFormatting sqref="U247:U250">
    <cfRule type="cellIs" dxfId="510" priority="698" operator="equal">
      <formula>1</formula>
    </cfRule>
  </conditionalFormatting>
  <conditionalFormatting sqref="K247:L250">
    <cfRule type="cellIs" dxfId="509" priority="697" operator="equal">
      <formula>0</formula>
    </cfRule>
  </conditionalFormatting>
  <conditionalFormatting sqref="X268:AM271">
    <cfRule type="cellIs" dxfId="508" priority="695" operator="equal">
      <formula>0</formula>
    </cfRule>
  </conditionalFormatting>
  <conditionalFormatting sqref="U268:U271">
    <cfRule type="cellIs" dxfId="507" priority="691" operator="equal">
      <formula>1</formula>
    </cfRule>
  </conditionalFormatting>
  <conditionalFormatting sqref="U268:U271">
    <cfRule type="cellIs" dxfId="506" priority="692" operator="between">
      <formula>0.0001</formula>
      <formula>0.9999</formula>
    </cfRule>
    <cfRule type="cellIs" dxfId="505" priority="693" operator="greaterThan">
      <formula>1</formula>
    </cfRule>
  </conditionalFormatting>
  <conditionalFormatting sqref="E268:J271">
    <cfRule type="cellIs" dxfId="504" priority="690" operator="equal">
      <formula>0</formula>
    </cfRule>
  </conditionalFormatting>
  <conditionalFormatting sqref="J268:J271">
    <cfRule type="cellIs" dxfId="503" priority="689" operator="equal">
      <formula>0</formula>
    </cfRule>
  </conditionalFormatting>
  <conditionalFormatting sqref="K268:L271">
    <cfRule type="cellIs" dxfId="502" priority="686" operator="equal">
      <formula>0</formula>
    </cfRule>
  </conditionalFormatting>
  <conditionalFormatting sqref="K268:L271">
    <cfRule type="cellIs" dxfId="501" priority="685" operator="equal">
      <formula>0</formula>
    </cfRule>
  </conditionalFormatting>
  <conditionalFormatting sqref="U23">
    <cfRule type="cellIs" dxfId="500" priority="682" operator="equal">
      <formula>0</formula>
    </cfRule>
  </conditionalFormatting>
  <conditionalFormatting sqref="U43">
    <cfRule type="cellIs" dxfId="499" priority="681" operator="equal">
      <formula>0</formula>
    </cfRule>
  </conditionalFormatting>
  <conditionalFormatting sqref="U63">
    <cfRule type="cellIs" dxfId="498" priority="680" operator="equal">
      <formula>0</formula>
    </cfRule>
  </conditionalFormatting>
  <conditionalFormatting sqref="U83">
    <cfRule type="cellIs" dxfId="497" priority="679" operator="equal">
      <formula>0</formula>
    </cfRule>
  </conditionalFormatting>
  <conditionalFormatting sqref="U103">
    <cfRule type="cellIs" dxfId="496" priority="678" operator="equal">
      <formula>0</formula>
    </cfRule>
  </conditionalFormatting>
  <conditionalFormatting sqref="U123">
    <cfRule type="cellIs" dxfId="495" priority="677" operator="equal">
      <formula>0</formula>
    </cfRule>
  </conditionalFormatting>
  <conditionalFormatting sqref="U143">
    <cfRule type="cellIs" dxfId="494" priority="676" operator="equal">
      <formula>0</formula>
    </cfRule>
  </conditionalFormatting>
  <conditionalFormatting sqref="U163">
    <cfRule type="cellIs" dxfId="493" priority="675" operator="equal">
      <formula>0</formula>
    </cfRule>
  </conditionalFormatting>
  <conditionalFormatting sqref="U183">
    <cfRule type="cellIs" dxfId="492" priority="674" operator="equal">
      <formula>0</formula>
    </cfRule>
  </conditionalFormatting>
  <conditionalFormatting sqref="U203">
    <cfRule type="cellIs" dxfId="491" priority="673" operator="equal">
      <formula>0</formula>
    </cfRule>
  </conditionalFormatting>
  <conditionalFormatting sqref="U223">
    <cfRule type="cellIs" dxfId="490" priority="672" operator="equal">
      <formula>0</formula>
    </cfRule>
  </conditionalFormatting>
  <conditionalFormatting sqref="U243">
    <cfRule type="cellIs" dxfId="489" priority="671" operator="equal">
      <formula>0</formula>
    </cfRule>
  </conditionalFormatting>
  <conditionalFormatting sqref="U263">
    <cfRule type="cellIs" dxfId="488" priority="670" operator="equal">
      <formula>0</formula>
    </cfRule>
  </conditionalFormatting>
  <conditionalFormatting sqref="E295:J296">
    <cfRule type="cellIs" dxfId="487" priority="669" operator="equal">
      <formula>0</formula>
    </cfRule>
  </conditionalFormatting>
  <conditionalFormatting sqref="X283:AM284 X295:AM296">
    <cfRule type="cellIs" dxfId="486" priority="668" operator="equal">
      <formula>0</formula>
    </cfRule>
  </conditionalFormatting>
  <conditionalFormatting sqref="J295:J296">
    <cfRule type="cellIs" dxfId="485" priority="667" operator="equal">
      <formula>0</formula>
    </cfRule>
  </conditionalFormatting>
  <conditionalFormatting sqref="X297:AM297">
    <cfRule type="cellIs" dxfId="484" priority="664" operator="equal">
      <formula>0</formula>
    </cfRule>
  </conditionalFormatting>
  <conditionalFormatting sqref="X298:AM298">
    <cfRule type="cellIs" dxfId="483" priority="660" operator="equal">
      <formula>0</formula>
    </cfRule>
  </conditionalFormatting>
  <conditionalFormatting sqref="E297:J297">
    <cfRule type="cellIs" dxfId="482" priority="665" operator="equal">
      <formula>0</formula>
    </cfRule>
  </conditionalFormatting>
  <conditionalFormatting sqref="J297">
    <cfRule type="cellIs" dxfId="481" priority="663" operator="equal">
      <formula>0</formula>
    </cfRule>
  </conditionalFormatting>
  <conditionalFormatting sqref="E298:J298">
    <cfRule type="cellIs" dxfId="480" priority="661" operator="equal">
      <formula>0</formula>
    </cfRule>
  </conditionalFormatting>
  <conditionalFormatting sqref="J298">
    <cfRule type="cellIs" dxfId="479" priority="659" operator="equal">
      <formula>0</formula>
    </cfRule>
  </conditionalFormatting>
  <conditionalFormatting sqref="X285:AM287 X292:AM294">
    <cfRule type="cellIs" dxfId="478" priority="657" operator="equal">
      <formula>0</formula>
    </cfRule>
  </conditionalFormatting>
  <conditionalFormatting sqref="U284:U287 U292:U298">
    <cfRule type="cellIs" dxfId="477" priority="647" operator="equal">
      <formula>1</formula>
    </cfRule>
  </conditionalFormatting>
  <conditionalFormatting sqref="U284:U287 U292:U298">
    <cfRule type="cellIs" dxfId="476" priority="648" operator="between">
      <formula>0.0001</formula>
      <formula>0.9999</formula>
    </cfRule>
    <cfRule type="cellIs" dxfId="475" priority="649" operator="greaterThan">
      <formula>1</formula>
    </cfRule>
  </conditionalFormatting>
  <conditionalFormatting sqref="E283:J283">
    <cfRule type="cellIs" dxfId="474" priority="646" operator="equal">
      <formula>0</formula>
    </cfRule>
  </conditionalFormatting>
  <conditionalFormatting sqref="E284:J287 E292:J294">
    <cfRule type="cellIs" dxfId="473" priority="645" operator="equal">
      <formula>0</formula>
    </cfRule>
  </conditionalFormatting>
  <conditionalFormatting sqref="J284:J287 J292:J294">
    <cfRule type="cellIs" dxfId="472" priority="644" operator="equal">
      <formula>0</formula>
    </cfRule>
  </conditionalFormatting>
  <conditionalFormatting sqref="K295:L296">
    <cfRule type="cellIs" dxfId="471" priority="641" operator="equal">
      <formula>0</formula>
    </cfRule>
  </conditionalFormatting>
  <conditionalFormatting sqref="K295:L296">
    <cfRule type="cellIs" dxfId="470" priority="640" operator="equal">
      <formula>0</formula>
    </cfRule>
  </conditionalFormatting>
  <conditionalFormatting sqref="K297:L297">
    <cfRule type="cellIs" dxfId="469" priority="639" operator="equal">
      <formula>0</formula>
    </cfRule>
  </conditionalFormatting>
  <conditionalFormatting sqref="K297:L297">
    <cfRule type="cellIs" dxfId="468" priority="638" operator="equal">
      <formula>0</formula>
    </cfRule>
  </conditionalFormatting>
  <conditionalFormatting sqref="K298:L298">
    <cfRule type="cellIs" dxfId="467" priority="637" operator="equal">
      <formula>0</formula>
    </cfRule>
  </conditionalFormatting>
  <conditionalFormatting sqref="K298:L298">
    <cfRule type="cellIs" dxfId="466" priority="636" operator="equal">
      <formula>0</formula>
    </cfRule>
  </conditionalFormatting>
  <conditionalFormatting sqref="K283:L283">
    <cfRule type="cellIs" dxfId="465" priority="635" operator="equal">
      <formula>0</formula>
    </cfRule>
  </conditionalFormatting>
  <conditionalFormatting sqref="K284:L287 K292:L294">
    <cfRule type="cellIs" dxfId="464" priority="634" operator="equal">
      <formula>0</formula>
    </cfRule>
  </conditionalFormatting>
  <conditionalFormatting sqref="K284:L287 K292:L294">
    <cfRule type="cellIs" dxfId="463" priority="633" operator="equal">
      <formula>0</formula>
    </cfRule>
  </conditionalFormatting>
  <conditionalFormatting sqref="X288:AM291">
    <cfRule type="cellIs" dxfId="462" priority="628" operator="equal">
      <formula>0</formula>
    </cfRule>
  </conditionalFormatting>
  <conditionalFormatting sqref="U288:U291">
    <cfRule type="cellIs" dxfId="461" priority="624" operator="equal">
      <formula>1</formula>
    </cfRule>
  </conditionalFormatting>
  <conditionalFormatting sqref="U288:U291">
    <cfRule type="cellIs" dxfId="460" priority="625" operator="between">
      <formula>0.0001</formula>
      <formula>0.9999</formula>
    </cfRule>
    <cfRule type="cellIs" dxfId="459" priority="626" operator="greaterThan">
      <formula>1</formula>
    </cfRule>
  </conditionalFormatting>
  <conditionalFormatting sqref="E288:J291">
    <cfRule type="cellIs" dxfId="458" priority="623" operator="equal">
      <formula>0</formula>
    </cfRule>
  </conditionalFormatting>
  <conditionalFormatting sqref="J288:J291">
    <cfRule type="cellIs" dxfId="457" priority="622" operator="equal">
      <formula>0</formula>
    </cfRule>
  </conditionalFormatting>
  <conditionalFormatting sqref="K288:L291">
    <cfRule type="cellIs" dxfId="456" priority="619" operator="equal">
      <formula>0</formula>
    </cfRule>
  </conditionalFormatting>
  <conditionalFormatting sqref="K288:L291">
    <cfRule type="cellIs" dxfId="455" priority="618" operator="equal">
      <formula>0</formula>
    </cfRule>
  </conditionalFormatting>
  <conditionalFormatting sqref="U283">
    <cfRule type="cellIs" dxfId="454" priority="616" operator="equal">
      <formula>0</formula>
    </cfRule>
  </conditionalFormatting>
  <conditionalFormatting sqref="E315:J316">
    <cfRule type="cellIs" dxfId="453" priority="615" operator="equal">
      <formula>0</formula>
    </cfRule>
  </conditionalFormatting>
  <conditionalFormatting sqref="X303:AM304 X315:AM316">
    <cfRule type="cellIs" dxfId="452" priority="614" operator="equal">
      <formula>0</formula>
    </cfRule>
  </conditionalFormatting>
  <conditionalFormatting sqref="J315:J316">
    <cfRule type="cellIs" dxfId="451" priority="613" operator="equal">
      <formula>0</formula>
    </cfRule>
  </conditionalFormatting>
  <conditionalFormatting sqref="X317:AM317">
    <cfRule type="cellIs" dxfId="450" priority="610" operator="equal">
      <formula>0</formula>
    </cfRule>
  </conditionalFormatting>
  <conditionalFormatting sqref="X318:AM318">
    <cfRule type="cellIs" dxfId="449" priority="606" operator="equal">
      <formula>0</formula>
    </cfRule>
  </conditionalFormatting>
  <conditionalFormatting sqref="E317:J317">
    <cfRule type="cellIs" dxfId="448" priority="611" operator="equal">
      <formula>0</formula>
    </cfRule>
  </conditionalFormatting>
  <conditionalFormatting sqref="J317">
    <cfRule type="cellIs" dxfId="447" priority="609" operator="equal">
      <formula>0</formula>
    </cfRule>
  </conditionalFormatting>
  <conditionalFormatting sqref="E318:J318">
    <cfRule type="cellIs" dxfId="446" priority="607" operator="equal">
      <formula>0</formula>
    </cfRule>
  </conditionalFormatting>
  <conditionalFormatting sqref="J318">
    <cfRule type="cellIs" dxfId="445" priority="605" operator="equal">
      <formula>0</formula>
    </cfRule>
  </conditionalFormatting>
  <conditionalFormatting sqref="X305:AM307 X312:AM314">
    <cfRule type="cellIs" dxfId="444" priority="603" operator="equal">
      <formula>0</formula>
    </cfRule>
  </conditionalFormatting>
  <conditionalFormatting sqref="U304:U307 U312:U318">
    <cfRule type="cellIs" dxfId="443" priority="593" operator="equal">
      <formula>1</formula>
    </cfRule>
  </conditionalFormatting>
  <conditionalFormatting sqref="U304:U307 U312:U318">
    <cfRule type="cellIs" dxfId="442" priority="594" operator="between">
      <formula>0.0001</formula>
      <formula>0.9999</formula>
    </cfRule>
    <cfRule type="cellIs" dxfId="441" priority="595" operator="greaterThan">
      <formula>1</formula>
    </cfRule>
  </conditionalFormatting>
  <conditionalFormatting sqref="E303:J303">
    <cfRule type="cellIs" dxfId="440" priority="592" operator="equal">
      <formula>0</formula>
    </cfRule>
  </conditionalFormatting>
  <conditionalFormatting sqref="E304:J307 E312:J314">
    <cfRule type="cellIs" dxfId="439" priority="591" operator="equal">
      <formula>0</formula>
    </cfRule>
  </conditionalFormatting>
  <conditionalFormatting sqref="J304:J307 J312:J314">
    <cfRule type="cellIs" dxfId="438" priority="590" operator="equal">
      <formula>0</formula>
    </cfRule>
  </conditionalFormatting>
  <conditionalFormatting sqref="K315:L316">
    <cfRule type="cellIs" dxfId="437" priority="587" operator="equal">
      <formula>0</formula>
    </cfRule>
  </conditionalFormatting>
  <conditionalFormatting sqref="K315:L316">
    <cfRule type="cellIs" dxfId="436" priority="586" operator="equal">
      <formula>0</formula>
    </cfRule>
  </conditionalFormatting>
  <conditionalFormatting sqref="K317:L317">
    <cfRule type="cellIs" dxfId="435" priority="585" operator="equal">
      <formula>0</formula>
    </cfRule>
  </conditionalFormatting>
  <conditionalFormatting sqref="K317:L317">
    <cfRule type="cellIs" dxfId="434" priority="584" operator="equal">
      <formula>0</formula>
    </cfRule>
  </conditionalFormatting>
  <conditionalFormatting sqref="K318:L318">
    <cfRule type="cellIs" dxfId="433" priority="583" operator="equal">
      <formula>0</formula>
    </cfRule>
  </conditionalFormatting>
  <conditionalFormatting sqref="K318:L318">
    <cfRule type="cellIs" dxfId="432" priority="582" operator="equal">
      <formula>0</formula>
    </cfRule>
  </conditionalFormatting>
  <conditionalFormatting sqref="K303:L303">
    <cfRule type="cellIs" dxfId="431" priority="581" operator="equal">
      <formula>0</formula>
    </cfRule>
  </conditionalFormatting>
  <conditionalFormatting sqref="K304:L307 K312:L314">
    <cfRule type="cellIs" dxfId="430" priority="580" operator="equal">
      <formula>0</formula>
    </cfRule>
  </conditionalFormatting>
  <conditionalFormatting sqref="K304:L307 K312:L314">
    <cfRule type="cellIs" dxfId="429" priority="579" operator="equal">
      <formula>0</formula>
    </cfRule>
  </conditionalFormatting>
  <conditionalFormatting sqref="X308:AM311">
    <cfRule type="cellIs" dxfId="428" priority="574" operator="equal">
      <formula>0</formula>
    </cfRule>
  </conditionalFormatting>
  <conditionalFormatting sqref="U308:U311">
    <cfRule type="cellIs" dxfId="427" priority="570" operator="equal">
      <formula>1</formula>
    </cfRule>
  </conditionalFormatting>
  <conditionalFormatting sqref="U308:U311">
    <cfRule type="cellIs" dxfId="426" priority="571" operator="between">
      <formula>0.0001</formula>
      <formula>0.9999</formula>
    </cfRule>
    <cfRule type="cellIs" dxfId="425" priority="572" operator="greaterThan">
      <formula>1</formula>
    </cfRule>
  </conditionalFormatting>
  <conditionalFormatting sqref="E308:J311">
    <cfRule type="cellIs" dxfId="424" priority="569" operator="equal">
      <formula>0</formula>
    </cfRule>
  </conditionalFormatting>
  <conditionalFormatting sqref="J308:J311">
    <cfRule type="cellIs" dxfId="423" priority="568" operator="equal">
      <formula>0</formula>
    </cfRule>
  </conditionalFormatting>
  <conditionalFormatting sqref="K308:L311">
    <cfRule type="cellIs" dxfId="422" priority="565" operator="equal">
      <formula>0</formula>
    </cfRule>
  </conditionalFormatting>
  <conditionalFormatting sqref="K308:L311">
    <cfRule type="cellIs" dxfId="421" priority="564" operator="equal">
      <formula>0</formula>
    </cfRule>
  </conditionalFormatting>
  <conditionalFormatting sqref="U303">
    <cfRule type="cellIs" dxfId="420" priority="562" operator="equal">
      <formula>0</formula>
    </cfRule>
  </conditionalFormatting>
  <conditionalFormatting sqref="E335:J336">
    <cfRule type="cellIs" dxfId="419" priority="561" operator="equal">
      <formula>0</formula>
    </cfRule>
  </conditionalFormatting>
  <conditionalFormatting sqref="X323:AM324 X335:AM336">
    <cfRule type="cellIs" dxfId="418" priority="560" operator="equal">
      <formula>0</formula>
    </cfRule>
  </conditionalFormatting>
  <conditionalFormatting sqref="J335:J336">
    <cfRule type="cellIs" dxfId="417" priority="559" operator="equal">
      <formula>0</formula>
    </cfRule>
  </conditionalFormatting>
  <conditionalFormatting sqref="X337:AM337">
    <cfRule type="cellIs" dxfId="416" priority="556" operator="equal">
      <formula>0</formula>
    </cfRule>
  </conditionalFormatting>
  <conditionalFormatting sqref="X338:AM338">
    <cfRule type="cellIs" dxfId="415" priority="552" operator="equal">
      <formula>0</formula>
    </cfRule>
  </conditionalFormatting>
  <conditionalFormatting sqref="E337:J337">
    <cfRule type="cellIs" dxfId="414" priority="557" operator="equal">
      <formula>0</formula>
    </cfRule>
  </conditionalFormatting>
  <conditionalFormatting sqref="J337">
    <cfRule type="cellIs" dxfId="413" priority="555" operator="equal">
      <formula>0</formula>
    </cfRule>
  </conditionalFormatting>
  <conditionalFormatting sqref="E338:J338">
    <cfRule type="cellIs" dxfId="412" priority="553" operator="equal">
      <formula>0</formula>
    </cfRule>
  </conditionalFormatting>
  <conditionalFormatting sqref="J338">
    <cfRule type="cellIs" dxfId="411" priority="551" operator="equal">
      <formula>0</formula>
    </cfRule>
  </conditionalFormatting>
  <conditionalFormatting sqref="X325:AM327 X332:AM334">
    <cfRule type="cellIs" dxfId="410" priority="549" operator="equal">
      <formula>0</formula>
    </cfRule>
  </conditionalFormatting>
  <conditionalFormatting sqref="U324:U327 U332:U338">
    <cfRule type="cellIs" dxfId="409" priority="539" operator="equal">
      <formula>1</formula>
    </cfRule>
  </conditionalFormatting>
  <conditionalFormatting sqref="U324:U327 U332:U338">
    <cfRule type="cellIs" dxfId="408" priority="540" operator="between">
      <formula>0.0001</formula>
      <formula>0.9999</formula>
    </cfRule>
    <cfRule type="cellIs" dxfId="407" priority="541" operator="greaterThan">
      <formula>1</formula>
    </cfRule>
  </conditionalFormatting>
  <conditionalFormatting sqref="E323:J323">
    <cfRule type="cellIs" dxfId="406" priority="538" operator="equal">
      <formula>0</formula>
    </cfRule>
  </conditionalFormatting>
  <conditionalFormatting sqref="E324:J327 E332:J334">
    <cfRule type="cellIs" dxfId="405" priority="537" operator="equal">
      <formula>0</formula>
    </cfRule>
  </conditionalFormatting>
  <conditionalFormatting sqref="J324:J327 J332:J334">
    <cfRule type="cellIs" dxfId="404" priority="536" operator="equal">
      <formula>0</formula>
    </cfRule>
  </conditionalFormatting>
  <conditionalFormatting sqref="K335:L336">
    <cfRule type="cellIs" dxfId="403" priority="533" operator="equal">
      <formula>0</formula>
    </cfRule>
  </conditionalFormatting>
  <conditionalFormatting sqref="K335:L336">
    <cfRule type="cellIs" dxfId="402" priority="532" operator="equal">
      <formula>0</formula>
    </cfRule>
  </conditionalFormatting>
  <conditionalFormatting sqref="K337:L337">
    <cfRule type="cellIs" dxfId="401" priority="531" operator="equal">
      <formula>0</formula>
    </cfRule>
  </conditionalFormatting>
  <conditionalFormatting sqref="K337:L337">
    <cfRule type="cellIs" dxfId="400" priority="530" operator="equal">
      <formula>0</formula>
    </cfRule>
  </conditionalFormatting>
  <conditionalFormatting sqref="K338:L338">
    <cfRule type="cellIs" dxfId="399" priority="529" operator="equal">
      <formula>0</formula>
    </cfRule>
  </conditionalFormatting>
  <conditionalFormatting sqref="K338:L338">
    <cfRule type="cellIs" dxfId="398" priority="528" operator="equal">
      <formula>0</formula>
    </cfRule>
  </conditionalFormatting>
  <conditionalFormatting sqref="K323:L323">
    <cfRule type="cellIs" dxfId="397" priority="527" operator="equal">
      <formula>0</formula>
    </cfRule>
  </conditionalFormatting>
  <conditionalFormatting sqref="K324:L327 K332:L334">
    <cfRule type="cellIs" dxfId="396" priority="526" operator="equal">
      <formula>0</formula>
    </cfRule>
  </conditionalFormatting>
  <conditionalFormatting sqref="K324:L327 K332:L334">
    <cfRule type="cellIs" dxfId="395" priority="525" operator="equal">
      <formula>0</formula>
    </cfRule>
  </conditionalFormatting>
  <conditionalFormatting sqref="X328:AM331">
    <cfRule type="cellIs" dxfId="394" priority="520" operator="equal">
      <formula>0</formula>
    </cfRule>
  </conditionalFormatting>
  <conditionalFormatting sqref="U328:U331">
    <cfRule type="cellIs" dxfId="393" priority="516" operator="equal">
      <formula>1</formula>
    </cfRule>
  </conditionalFormatting>
  <conditionalFormatting sqref="U328:U331">
    <cfRule type="cellIs" dxfId="392" priority="517" operator="between">
      <formula>0.0001</formula>
      <formula>0.9999</formula>
    </cfRule>
    <cfRule type="cellIs" dxfId="391" priority="518" operator="greaterThan">
      <formula>1</formula>
    </cfRule>
  </conditionalFormatting>
  <conditionalFormatting sqref="E328:J331">
    <cfRule type="cellIs" dxfId="390" priority="515" operator="equal">
      <formula>0</formula>
    </cfRule>
  </conditionalFormatting>
  <conditionalFormatting sqref="J328:J331">
    <cfRule type="cellIs" dxfId="389" priority="514" operator="equal">
      <formula>0</formula>
    </cfRule>
  </conditionalFormatting>
  <conditionalFormatting sqref="K328:L331">
    <cfRule type="cellIs" dxfId="388" priority="511" operator="equal">
      <formula>0</formula>
    </cfRule>
  </conditionalFormatting>
  <conditionalFormatting sqref="K328:L331">
    <cfRule type="cellIs" dxfId="387" priority="510" operator="equal">
      <formula>0</formula>
    </cfRule>
  </conditionalFormatting>
  <conditionalFormatting sqref="U323">
    <cfRule type="cellIs" dxfId="386" priority="508" operator="equal">
      <formula>0</formula>
    </cfRule>
  </conditionalFormatting>
  <conditionalFormatting sqref="E355:J356">
    <cfRule type="cellIs" dxfId="385" priority="507" operator="equal">
      <formula>0</formula>
    </cfRule>
  </conditionalFormatting>
  <conditionalFormatting sqref="X343:AM344 X355:AM356">
    <cfRule type="cellIs" dxfId="384" priority="506" operator="equal">
      <formula>0</formula>
    </cfRule>
  </conditionalFormatting>
  <conditionalFormatting sqref="J355:J356">
    <cfRule type="cellIs" dxfId="383" priority="505" operator="equal">
      <formula>0</formula>
    </cfRule>
  </conditionalFormatting>
  <conditionalFormatting sqref="X357:AM357">
    <cfRule type="cellIs" dxfId="382" priority="502" operator="equal">
      <formula>0</formula>
    </cfRule>
  </conditionalFormatting>
  <conditionalFormatting sqref="X358:AM358">
    <cfRule type="cellIs" dxfId="381" priority="498" operator="equal">
      <formula>0</formula>
    </cfRule>
  </conditionalFormatting>
  <conditionalFormatting sqref="E357:J357">
    <cfRule type="cellIs" dxfId="380" priority="503" operator="equal">
      <formula>0</formula>
    </cfRule>
  </conditionalFormatting>
  <conditionalFormatting sqref="J357">
    <cfRule type="cellIs" dxfId="379" priority="501" operator="equal">
      <formula>0</formula>
    </cfRule>
  </conditionalFormatting>
  <conditionalFormatting sqref="E358:J358">
    <cfRule type="cellIs" dxfId="378" priority="499" operator="equal">
      <formula>0</formula>
    </cfRule>
  </conditionalFormatting>
  <conditionalFormatting sqref="J358">
    <cfRule type="cellIs" dxfId="377" priority="497" operator="equal">
      <formula>0</formula>
    </cfRule>
  </conditionalFormatting>
  <conditionalFormatting sqref="X345:AM347 X352:AM354">
    <cfRule type="cellIs" dxfId="376" priority="495" operator="equal">
      <formula>0</formula>
    </cfRule>
  </conditionalFormatting>
  <conditionalFormatting sqref="U344:U347 U352:U358">
    <cfRule type="cellIs" dxfId="375" priority="485" operator="equal">
      <formula>1</formula>
    </cfRule>
  </conditionalFormatting>
  <conditionalFormatting sqref="U344:U347 U352:U358">
    <cfRule type="cellIs" dxfId="374" priority="486" operator="between">
      <formula>0.0001</formula>
      <formula>0.9999</formula>
    </cfRule>
    <cfRule type="cellIs" dxfId="373" priority="487" operator="greaterThan">
      <formula>1</formula>
    </cfRule>
  </conditionalFormatting>
  <conditionalFormatting sqref="E343:J343">
    <cfRule type="cellIs" dxfId="372" priority="484" operator="equal">
      <formula>0</formula>
    </cfRule>
  </conditionalFormatting>
  <conditionalFormatting sqref="E344:J347 E352:J354">
    <cfRule type="cellIs" dxfId="371" priority="483" operator="equal">
      <formula>0</formula>
    </cfRule>
  </conditionalFormatting>
  <conditionalFormatting sqref="J344:J347 J352:J354">
    <cfRule type="cellIs" dxfId="370" priority="482" operator="equal">
      <formula>0</formula>
    </cfRule>
  </conditionalFormatting>
  <conditionalFormatting sqref="K355:L356">
    <cfRule type="cellIs" dxfId="369" priority="479" operator="equal">
      <formula>0</formula>
    </cfRule>
  </conditionalFormatting>
  <conditionalFormatting sqref="K355:L356">
    <cfRule type="cellIs" dxfId="368" priority="478" operator="equal">
      <formula>0</formula>
    </cfRule>
  </conditionalFormatting>
  <conditionalFormatting sqref="K357:L357">
    <cfRule type="cellIs" dxfId="367" priority="477" operator="equal">
      <formula>0</formula>
    </cfRule>
  </conditionalFormatting>
  <conditionalFormatting sqref="K357:L357">
    <cfRule type="cellIs" dxfId="366" priority="476" operator="equal">
      <formula>0</formula>
    </cfRule>
  </conditionalFormatting>
  <conditionalFormatting sqref="K358:L358">
    <cfRule type="cellIs" dxfId="365" priority="475" operator="equal">
      <formula>0</formula>
    </cfRule>
  </conditionalFormatting>
  <conditionalFormatting sqref="K358:L358">
    <cfRule type="cellIs" dxfId="364" priority="474" operator="equal">
      <formula>0</formula>
    </cfRule>
  </conditionalFormatting>
  <conditionalFormatting sqref="K343:L343">
    <cfRule type="cellIs" dxfId="363" priority="473" operator="equal">
      <formula>0</formula>
    </cfRule>
  </conditionalFormatting>
  <conditionalFormatting sqref="K344:L347 K352:L354">
    <cfRule type="cellIs" dxfId="362" priority="472" operator="equal">
      <formula>0</formula>
    </cfRule>
  </conditionalFormatting>
  <conditionalFormatting sqref="K344:L347 K352:L354">
    <cfRule type="cellIs" dxfId="361" priority="471" operator="equal">
      <formula>0</formula>
    </cfRule>
  </conditionalFormatting>
  <conditionalFormatting sqref="X348:AM351">
    <cfRule type="cellIs" dxfId="360" priority="466" operator="equal">
      <formula>0</formula>
    </cfRule>
  </conditionalFormatting>
  <conditionalFormatting sqref="U348:U351">
    <cfRule type="cellIs" dxfId="359" priority="462" operator="equal">
      <formula>1</formula>
    </cfRule>
  </conditionalFormatting>
  <conditionalFormatting sqref="U348:U351">
    <cfRule type="cellIs" dxfId="358" priority="463" operator="between">
      <formula>0.0001</formula>
      <formula>0.9999</formula>
    </cfRule>
    <cfRule type="cellIs" dxfId="357" priority="464" operator="greaterThan">
      <formula>1</formula>
    </cfRule>
  </conditionalFormatting>
  <conditionalFormatting sqref="E348:J351">
    <cfRule type="cellIs" dxfId="356" priority="461" operator="equal">
      <formula>0</formula>
    </cfRule>
  </conditionalFormatting>
  <conditionalFormatting sqref="J348:J351">
    <cfRule type="cellIs" dxfId="355" priority="460" operator="equal">
      <formula>0</formula>
    </cfRule>
  </conditionalFormatting>
  <conditionalFormatting sqref="K348:L351">
    <cfRule type="cellIs" dxfId="354" priority="457" operator="equal">
      <formula>0</formula>
    </cfRule>
  </conditionalFormatting>
  <conditionalFormatting sqref="K348:L351">
    <cfRule type="cellIs" dxfId="353" priority="456" operator="equal">
      <formula>0</formula>
    </cfRule>
  </conditionalFormatting>
  <conditionalFormatting sqref="U343">
    <cfRule type="cellIs" dxfId="352" priority="454" operator="equal">
      <formula>0</formula>
    </cfRule>
  </conditionalFormatting>
  <conditionalFormatting sqref="E375:J376">
    <cfRule type="cellIs" dxfId="351" priority="453" operator="equal">
      <formula>0</formula>
    </cfRule>
  </conditionalFormatting>
  <conditionalFormatting sqref="X363:AM364 X375:AM376">
    <cfRule type="cellIs" dxfId="350" priority="452" operator="equal">
      <formula>0</formula>
    </cfRule>
  </conditionalFormatting>
  <conditionalFormatting sqref="J375:J376">
    <cfRule type="cellIs" dxfId="349" priority="451" operator="equal">
      <formula>0</formula>
    </cfRule>
  </conditionalFormatting>
  <conditionalFormatting sqref="X377:AM377">
    <cfRule type="cellIs" dxfId="348" priority="448" operator="equal">
      <formula>0</formula>
    </cfRule>
  </conditionalFormatting>
  <conditionalFormatting sqref="X378:AM378">
    <cfRule type="cellIs" dxfId="347" priority="444" operator="equal">
      <formula>0</formula>
    </cfRule>
  </conditionalFormatting>
  <conditionalFormatting sqref="E377:J377">
    <cfRule type="cellIs" dxfId="346" priority="449" operator="equal">
      <formula>0</formula>
    </cfRule>
  </conditionalFormatting>
  <conditionalFormatting sqref="J377">
    <cfRule type="cellIs" dxfId="345" priority="447" operator="equal">
      <formula>0</formula>
    </cfRule>
  </conditionalFormatting>
  <conditionalFormatting sqref="E378:J378">
    <cfRule type="cellIs" dxfId="344" priority="445" operator="equal">
      <formula>0</formula>
    </cfRule>
  </conditionalFormatting>
  <conditionalFormatting sqref="J378">
    <cfRule type="cellIs" dxfId="343" priority="443" operator="equal">
      <formula>0</formula>
    </cfRule>
  </conditionalFormatting>
  <conditionalFormatting sqref="X365:AM367 X372:AM374">
    <cfRule type="cellIs" dxfId="342" priority="441" operator="equal">
      <formula>0</formula>
    </cfRule>
  </conditionalFormatting>
  <conditionalFormatting sqref="U364:U367 U372:U378">
    <cfRule type="cellIs" dxfId="341" priority="431" operator="equal">
      <formula>1</formula>
    </cfRule>
  </conditionalFormatting>
  <conditionalFormatting sqref="U364:U367 U372:U378">
    <cfRule type="cellIs" dxfId="340" priority="432" operator="between">
      <formula>0.0001</formula>
      <formula>0.9999</formula>
    </cfRule>
    <cfRule type="cellIs" dxfId="339" priority="433" operator="greaterThan">
      <formula>1</formula>
    </cfRule>
  </conditionalFormatting>
  <conditionalFormatting sqref="E363:J363">
    <cfRule type="cellIs" dxfId="338" priority="430" operator="equal">
      <formula>0</formula>
    </cfRule>
  </conditionalFormatting>
  <conditionalFormatting sqref="E364:J367 E372:J374">
    <cfRule type="cellIs" dxfId="337" priority="429" operator="equal">
      <formula>0</formula>
    </cfRule>
  </conditionalFormatting>
  <conditionalFormatting sqref="J364:J367 J372:J374">
    <cfRule type="cellIs" dxfId="336" priority="428" operator="equal">
      <formula>0</formula>
    </cfRule>
  </conditionalFormatting>
  <conditionalFormatting sqref="K375:L376">
    <cfRule type="cellIs" dxfId="335" priority="425" operator="equal">
      <formula>0</formula>
    </cfRule>
  </conditionalFormatting>
  <conditionalFormatting sqref="K375:L376">
    <cfRule type="cellIs" dxfId="334" priority="424" operator="equal">
      <formula>0</formula>
    </cfRule>
  </conditionalFormatting>
  <conditionalFormatting sqref="K377:L377">
    <cfRule type="cellIs" dxfId="333" priority="423" operator="equal">
      <formula>0</formula>
    </cfRule>
  </conditionalFormatting>
  <conditionalFormatting sqref="K377:L377">
    <cfRule type="cellIs" dxfId="332" priority="422" operator="equal">
      <formula>0</formula>
    </cfRule>
  </conditionalFormatting>
  <conditionalFormatting sqref="K378:L378">
    <cfRule type="cellIs" dxfId="331" priority="421" operator="equal">
      <formula>0</formula>
    </cfRule>
  </conditionalFormatting>
  <conditionalFormatting sqref="K378:L378">
    <cfRule type="cellIs" dxfId="330" priority="420" operator="equal">
      <formula>0</formula>
    </cfRule>
  </conditionalFormatting>
  <conditionalFormatting sqref="K363:L363">
    <cfRule type="cellIs" dxfId="329" priority="419" operator="equal">
      <formula>0</formula>
    </cfRule>
  </conditionalFormatting>
  <conditionalFormatting sqref="K364:L367 K372:L374">
    <cfRule type="cellIs" dxfId="328" priority="418" operator="equal">
      <formula>0</formula>
    </cfRule>
  </conditionalFormatting>
  <conditionalFormatting sqref="K364:L367 K372:L374">
    <cfRule type="cellIs" dxfId="327" priority="417" operator="equal">
      <formula>0</formula>
    </cfRule>
  </conditionalFormatting>
  <conditionalFormatting sqref="X368:AM371">
    <cfRule type="cellIs" dxfId="326" priority="412" operator="equal">
      <formula>0</formula>
    </cfRule>
  </conditionalFormatting>
  <conditionalFormatting sqref="U368:U371">
    <cfRule type="cellIs" dxfId="325" priority="408" operator="equal">
      <formula>1</formula>
    </cfRule>
  </conditionalFormatting>
  <conditionalFormatting sqref="U368:U371">
    <cfRule type="cellIs" dxfId="324" priority="409" operator="between">
      <formula>0.0001</formula>
      <formula>0.9999</formula>
    </cfRule>
    <cfRule type="cellIs" dxfId="323" priority="410" operator="greaterThan">
      <formula>1</formula>
    </cfRule>
  </conditionalFormatting>
  <conditionalFormatting sqref="E368:J371">
    <cfRule type="cellIs" dxfId="322" priority="407" operator="equal">
      <formula>0</formula>
    </cfRule>
  </conditionalFormatting>
  <conditionalFormatting sqref="J368:J371">
    <cfRule type="cellIs" dxfId="321" priority="406" operator="equal">
      <formula>0</formula>
    </cfRule>
  </conditionalFormatting>
  <conditionalFormatting sqref="K368:L371">
    <cfRule type="cellIs" dxfId="320" priority="403" operator="equal">
      <formula>0</formula>
    </cfRule>
  </conditionalFormatting>
  <conditionalFormatting sqref="K368:L371">
    <cfRule type="cellIs" dxfId="319" priority="402" operator="equal">
      <formula>0</formula>
    </cfRule>
  </conditionalFormatting>
  <conditionalFormatting sqref="U363">
    <cfRule type="cellIs" dxfId="318" priority="400" operator="equal">
      <formula>0</formula>
    </cfRule>
  </conditionalFormatting>
  <conditionalFormatting sqref="E395:J396">
    <cfRule type="cellIs" dxfId="317" priority="399" operator="equal">
      <formula>0</formula>
    </cfRule>
  </conditionalFormatting>
  <conditionalFormatting sqref="X383:AM384 X395:AM396">
    <cfRule type="cellIs" dxfId="316" priority="398" operator="equal">
      <formula>0</formula>
    </cfRule>
  </conditionalFormatting>
  <conditionalFormatting sqref="J395:J396">
    <cfRule type="cellIs" dxfId="315" priority="397" operator="equal">
      <formula>0</formula>
    </cfRule>
  </conditionalFormatting>
  <conditionalFormatting sqref="X397:AM397">
    <cfRule type="cellIs" dxfId="314" priority="394" operator="equal">
      <formula>0</formula>
    </cfRule>
  </conditionalFormatting>
  <conditionalFormatting sqref="X398:AM398">
    <cfRule type="cellIs" dxfId="313" priority="390" operator="equal">
      <formula>0</formula>
    </cfRule>
  </conditionalFormatting>
  <conditionalFormatting sqref="E397:J397">
    <cfRule type="cellIs" dxfId="312" priority="395" operator="equal">
      <formula>0</formula>
    </cfRule>
  </conditionalFormatting>
  <conditionalFormatting sqref="J397">
    <cfRule type="cellIs" dxfId="311" priority="393" operator="equal">
      <formula>0</formula>
    </cfRule>
  </conditionalFormatting>
  <conditionalFormatting sqref="E398:J398">
    <cfRule type="cellIs" dxfId="310" priority="391" operator="equal">
      <formula>0</formula>
    </cfRule>
  </conditionalFormatting>
  <conditionalFormatting sqref="J398">
    <cfRule type="cellIs" dxfId="309" priority="389" operator="equal">
      <formula>0</formula>
    </cfRule>
  </conditionalFormatting>
  <conditionalFormatting sqref="X385:AM387 X392:AM394">
    <cfRule type="cellIs" dxfId="308" priority="387" operator="equal">
      <formula>0</formula>
    </cfRule>
  </conditionalFormatting>
  <conditionalFormatting sqref="U384:U387 U392:U398">
    <cfRule type="cellIs" dxfId="307" priority="377" operator="equal">
      <formula>1</formula>
    </cfRule>
  </conditionalFormatting>
  <conditionalFormatting sqref="U384:U387 U392:U398">
    <cfRule type="cellIs" dxfId="306" priority="378" operator="between">
      <formula>0.0001</formula>
      <formula>0.9999</formula>
    </cfRule>
    <cfRule type="cellIs" dxfId="305" priority="379" operator="greaterThan">
      <formula>1</formula>
    </cfRule>
  </conditionalFormatting>
  <conditionalFormatting sqref="E383:J383">
    <cfRule type="cellIs" dxfId="304" priority="376" operator="equal">
      <formula>0</formula>
    </cfRule>
  </conditionalFormatting>
  <conditionalFormatting sqref="E384:J387 E392:J394">
    <cfRule type="cellIs" dxfId="303" priority="375" operator="equal">
      <formula>0</formula>
    </cfRule>
  </conditionalFormatting>
  <conditionalFormatting sqref="J384:J387 J392:J394">
    <cfRule type="cellIs" dxfId="302" priority="374" operator="equal">
      <formula>0</formula>
    </cfRule>
  </conditionalFormatting>
  <conditionalFormatting sqref="K395:L396">
    <cfRule type="cellIs" dxfId="301" priority="371" operator="equal">
      <formula>0</formula>
    </cfRule>
  </conditionalFormatting>
  <conditionalFormatting sqref="K395:L396">
    <cfRule type="cellIs" dxfId="300" priority="370" operator="equal">
      <formula>0</formula>
    </cfRule>
  </conditionalFormatting>
  <conditionalFormatting sqref="K397:L397">
    <cfRule type="cellIs" dxfId="299" priority="369" operator="equal">
      <formula>0</formula>
    </cfRule>
  </conditionalFormatting>
  <conditionalFormatting sqref="K397:L397">
    <cfRule type="cellIs" dxfId="298" priority="368" operator="equal">
      <formula>0</formula>
    </cfRule>
  </conditionalFormatting>
  <conditionalFormatting sqref="K398:L398">
    <cfRule type="cellIs" dxfId="297" priority="367" operator="equal">
      <formula>0</formula>
    </cfRule>
  </conditionalFormatting>
  <conditionalFormatting sqref="K398:L398">
    <cfRule type="cellIs" dxfId="296" priority="366" operator="equal">
      <formula>0</formula>
    </cfRule>
  </conditionalFormatting>
  <conditionalFormatting sqref="K383:L383">
    <cfRule type="cellIs" dxfId="295" priority="365" operator="equal">
      <formula>0</formula>
    </cfRule>
  </conditionalFormatting>
  <conditionalFormatting sqref="K384:L387 K392:L394">
    <cfRule type="cellIs" dxfId="294" priority="364" operator="equal">
      <formula>0</formula>
    </cfRule>
  </conditionalFormatting>
  <conditionalFormatting sqref="K384:L387 K392:L394">
    <cfRule type="cellIs" dxfId="293" priority="363" operator="equal">
      <formula>0</formula>
    </cfRule>
  </conditionalFormatting>
  <conditionalFormatting sqref="X388:AM391">
    <cfRule type="cellIs" dxfId="292" priority="358" operator="equal">
      <formula>0</formula>
    </cfRule>
  </conditionalFormatting>
  <conditionalFormatting sqref="U388:U391">
    <cfRule type="cellIs" dxfId="291" priority="354" operator="equal">
      <formula>1</formula>
    </cfRule>
  </conditionalFormatting>
  <conditionalFormatting sqref="U388:U391">
    <cfRule type="cellIs" dxfId="290" priority="355" operator="between">
      <formula>0.0001</formula>
      <formula>0.9999</formula>
    </cfRule>
    <cfRule type="cellIs" dxfId="289" priority="356" operator="greaterThan">
      <formula>1</formula>
    </cfRule>
  </conditionalFormatting>
  <conditionalFormatting sqref="E388:J391">
    <cfRule type="cellIs" dxfId="288" priority="353" operator="equal">
      <formula>0</formula>
    </cfRule>
  </conditionalFormatting>
  <conditionalFormatting sqref="J388:J391">
    <cfRule type="cellIs" dxfId="287" priority="352" operator="equal">
      <formula>0</formula>
    </cfRule>
  </conditionalFormatting>
  <conditionalFormatting sqref="K388:L391">
    <cfRule type="cellIs" dxfId="286" priority="349" operator="equal">
      <formula>0</formula>
    </cfRule>
  </conditionalFormatting>
  <conditionalFormatting sqref="K388:L391">
    <cfRule type="cellIs" dxfId="285" priority="348" operator="equal">
      <formula>0</formula>
    </cfRule>
  </conditionalFormatting>
  <conditionalFormatting sqref="U383">
    <cfRule type="cellIs" dxfId="284" priority="346" operator="equal">
      <formula>0</formula>
    </cfRule>
  </conditionalFormatting>
  <conditionalFormatting sqref="M10:T11 M15:T16">
    <cfRule type="cellIs" dxfId="283" priority="345" operator="equal">
      <formula>0</formula>
    </cfRule>
  </conditionalFormatting>
  <conditionalFormatting sqref="M148:T148 M153:T158">
    <cfRule type="cellIs" dxfId="282" priority="343" operator="equal">
      <formula>0</formula>
    </cfRule>
  </conditionalFormatting>
  <conditionalFormatting sqref="M82:T82">
    <cfRule type="cellIs" dxfId="281" priority="334" operator="equal">
      <formula>0</formula>
    </cfRule>
  </conditionalFormatting>
  <conditionalFormatting sqref="M275:T276">
    <cfRule type="cellIs" dxfId="280" priority="329" operator="equal">
      <formula>0</formula>
    </cfRule>
  </conditionalFormatting>
  <conditionalFormatting sqref="M112:T112">
    <cfRule type="cellIs" dxfId="279" priority="318" operator="equal">
      <formula>0</formula>
    </cfRule>
  </conditionalFormatting>
  <conditionalFormatting sqref="M142:T142 M62:T62 M25:T25 M4:T4 M244:T244 M56:T58 M74:T78 M95:T98 M257:T258 M33:T38 M17:T18 M144:T145">
    <cfRule type="cellIs" dxfId="278" priority="335" operator="equal">
      <formula>0</formula>
    </cfRule>
  </conditionalFormatting>
  <conditionalFormatting sqref="M42:T42">
    <cfRule type="cellIs" dxfId="277" priority="333" operator="equal">
      <formula>0</formula>
    </cfRule>
  </conditionalFormatting>
  <conditionalFormatting sqref="M104:T104 M113:T118">
    <cfRule type="cellIs" dxfId="276" priority="332" operator="equal">
      <formula>0</formula>
    </cfRule>
  </conditionalFormatting>
  <conditionalFormatting sqref="M124:T124 M136:T138">
    <cfRule type="cellIs" dxfId="275" priority="331" operator="equal">
      <formula>0</formula>
    </cfRule>
  </conditionalFormatting>
  <conditionalFormatting sqref="M275:T276">
    <cfRule type="cellIs" dxfId="274" priority="330" operator="equal">
      <formula>0</formula>
    </cfRule>
  </conditionalFormatting>
  <conditionalFormatting sqref="M277:T277">
    <cfRule type="cellIs" dxfId="273" priority="328" operator="equal">
      <formula>0</formula>
    </cfRule>
  </conditionalFormatting>
  <conditionalFormatting sqref="M277:T277">
    <cfRule type="cellIs" dxfId="272" priority="327" operator="equal">
      <formula>0</formula>
    </cfRule>
  </conditionalFormatting>
  <conditionalFormatting sqref="M278:T278">
    <cfRule type="cellIs" dxfId="271" priority="326" operator="equal">
      <formula>0</formula>
    </cfRule>
  </conditionalFormatting>
  <conditionalFormatting sqref="M278:T278">
    <cfRule type="cellIs" dxfId="270" priority="325" operator="equal">
      <formula>0</formula>
    </cfRule>
  </conditionalFormatting>
  <conditionalFormatting sqref="M45:T45 M54:T55 M47:T47 M52:T52">
    <cfRule type="cellIs" dxfId="269" priority="323" operator="equal">
      <formula>0</formula>
    </cfRule>
  </conditionalFormatting>
  <conditionalFormatting sqref="M53:T53">
    <cfRule type="cellIs" dxfId="268" priority="322" operator="equal">
      <formula>0</formula>
    </cfRule>
  </conditionalFormatting>
  <conditionalFormatting sqref="M65:T66 M72:T73">
    <cfRule type="cellIs" dxfId="267" priority="321" operator="equal">
      <formula>0</formula>
    </cfRule>
  </conditionalFormatting>
  <conditionalFormatting sqref="M85:T87 M92:T94">
    <cfRule type="cellIs" dxfId="266" priority="320" operator="equal">
      <formula>0</formula>
    </cfRule>
  </conditionalFormatting>
  <conditionalFormatting sqref="M105:T107">
    <cfRule type="cellIs" dxfId="265" priority="319" operator="equal">
      <formula>0</formula>
    </cfRule>
  </conditionalFormatting>
  <conditionalFormatting sqref="M125:T127 M132:T135">
    <cfRule type="cellIs" dxfId="264" priority="317" operator="equal">
      <formula>0</formula>
    </cfRule>
  </conditionalFormatting>
  <conditionalFormatting sqref="M245:T246 M251:T256">
    <cfRule type="cellIs" dxfId="263" priority="316" operator="equal">
      <formula>0</formula>
    </cfRule>
  </conditionalFormatting>
  <conditionalFormatting sqref="M26:T26 M31:T32">
    <cfRule type="cellIs" dxfId="262" priority="315" operator="equal">
      <formula>0</formula>
    </cfRule>
  </conditionalFormatting>
  <conditionalFormatting sqref="M5:T7 M9:T9">
    <cfRule type="cellIs" dxfId="261" priority="314" operator="equal">
      <formula>0</formula>
    </cfRule>
  </conditionalFormatting>
  <conditionalFormatting sqref="M23:T23">
    <cfRule type="cellIs" dxfId="260" priority="313" operator="equal">
      <formula>0</formula>
    </cfRule>
  </conditionalFormatting>
  <conditionalFormatting sqref="M224:T224 M237:T238">
    <cfRule type="cellIs" dxfId="259" priority="311" operator="equal">
      <formula>0</formula>
    </cfRule>
  </conditionalFormatting>
  <conditionalFormatting sqref="M225:T227 M232:T236">
    <cfRule type="cellIs" dxfId="258" priority="310" operator="equal">
      <formula>0</formula>
    </cfRule>
  </conditionalFormatting>
  <conditionalFormatting sqref="M204:T204 M217:T218">
    <cfRule type="cellIs" dxfId="257" priority="308" operator="equal">
      <formula>0</formula>
    </cfRule>
  </conditionalFormatting>
  <conditionalFormatting sqref="M205:T207 M212:T216">
    <cfRule type="cellIs" dxfId="256" priority="307" operator="equal">
      <formula>0</formula>
    </cfRule>
  </conditionalFormatting>
  <conditionalFormatting sqref="M184:T184 M197:T198">
    <cfRule type="cellIs" dxfId="255" priority="305" operator="equal">
      <formula>0</formula>
    </cfRule>
  </conditionalFormatting>
  <conditionalFormatting sqref="M185:T186 M191:T196">
    <cfRule type="cellIs" dxfId="254" priority="304" operator="equal">
      <formula>0</formula>
    </cfRule>
  </conditionalFormatting>
  <conditionalFormatting sqref="M146:T147">
    <cfRule type="cellIs" dxfId="253" priority="298" operator="equal">
      <formula>0</formula>
    </cfRule>
  </conditionalFormatting>
  <conditionalFormatting sqref="M164:T164 M177:T178">
    <cfRule type="cellIs" dxfId="252" priority="302" operator="equal">
      <formula>0</formula>
    </cfRule>
  </conditionalFormatting>
  <conditionalFormatting sqref="M165:T167 M172:T176">
    <cfRule type="cellIs" dxfId="251" priority="301" operator="equal">
      <formula>0</formula>
    </cfRule>
  </conditionalFormatting>
  <conditionalFormatting sqref="M46:T46">
    <cfRule type="cellIs" dxfId="250" priority="300" operator="equal">
      <formula>0</formula>
    </cfRule>
  </conditionalFormatting>
  <conditionalFormatting sqref="M67:T67">
    <cfRule type="cellIs" dxfId="249" priority="299" operator="equal">
      <formula>0</formula>
    </cfRule>
  </conditionalFormatting>
  <conditionalFormatting sqref="M43:T43">
    <cfRule type="cellIs" dxfId="248" priority="297" operator="equal">
      <formula>0</formula>
    </cfRule>
  </conditionalFormatting>
  <conditionalFormatting sqref="M63:T63">
    <cfRule type="cellIs" dxfId="247" priority="296" operator="equal">
      <formula>0</formula>
    </cfRule>
  </conditionalFormatting>
  <conditionalFormatting sqref="M83:T83">
    <cfRule type="cellIs" dxfId="246" priority="295" operator="equal">
      <formula>0</formula>
    </cfRule>
  </conditionalFormatting>
  <conditionalFormatting sqref="M103:T103">
    <cfRule type="cellIs" dxfId="245" priority="294" operator="equal">
      <formula>0</formula>
    </cfRule>
  </conditionalFormatting>
  <conditionalFormatting sqref="M123:T123">
    <cfRule type="cellIs" dxfId="244" priority="293" operator="equal">
      <formula>0</formula>
    </cfRule>
  </conditionalFormatting>
  <conditionalFormatting sqref="M143:T143">
    <cfRule type="cellIs" dxfId="243" priority="292" operator="equal">
      <formula>0</formula>
    </cfRule>
  </conditionalFormatting>
  <conditionalFormatting sqref="M163:T163">
    <cfRule type="cellIs" dxfId="242" priority="291" operator="equal">
      <formula>0</formula>
    </cfRule>
  </conditionalFormatting>
  <conditionalFormatting sqref="M183:T183">
    <cfRule type="cellIs" dxfId="241" priority="290" operator="equal">
      <formula>0</formula>
    </cfRule>
  </conditionalFormatting>
  <conditionalFormatting sqref="M203:T203">
    <cfRule type="cellIs" dxfId="240" priority="289" operator="equal">
      <formula>0</formula>
    </cfRule>
  </conditionalFormatting>
  <conditionalFormatting sqref="M243:T243">
    <cfRule type="cellIs" dxfId="239" priority="288" operator="equal">
      <formula>0</formula>
    </cfRule>
  </conditionalFormatting>
  <conditionalFormatting sqref="M263:T263">
    <cfRule type="cellIs" dxfId="238" priority="287" operator="equal">
      <formula>0</formula>
    </cfRule>
  </conditionalFormatting>
  <conditionalFormatting sqref="M223:T223">
    <cfRule type="cellIs" dxfId="237" priority="286" operator="equal">
      <formula>0</formula>
    </cfRule>
  </conditionalFormatting>
  <conditionalFormatting sqref="M264:T267 M272:T274">
    <cfRule type="cellIs" dxfId="236" priority="285" operator="equal">
      <formula>0</formula>
    </cfRule>
  </conditionalFormatting>
  <conditionalFormatting sqref="M264:T267 M272:T274">
    <cfRule type="cellIs" dxfId="235" priority="284" operator="equal">
      <formula>0</formula>
    </cfRule>
  </conditionalFormatting>
  <conditionalFormatting sqref="M12:T13">
    <cfRule type="cellIs" dxfId="234" priority="283" operator="equal">
      <formula>0</formula>
    </cfRule>
  </conditionalFormatting>
  <conditionalFormatting sqref="M14:T14">
    <cfRule type="cellIs" dxfId="233" priority="282" operator="equal">
      <formula>0</formula>
    </cfRule>
  </conditionalFormatting>
  <conditionalFormatting sqref="M8:T8">
    <cfRule type="cellIs" dxfId="232" priority="281" operator="equal">
      <formula>0</formula>
    </cfRule>
  </conditionalFormatting>
  <conditionalFormatting sqref="M27:T30">
    <cfRule type="cellIs" dxfId="231" priority="280" operator="equal">
      <formula>0</formula>
    </cfRule>
  </conditionalFormatting>
  <conditionalFormatting sqref="M48:T51">
    <cfRule type="cellIs" dxfId="230" priority="279" operator="equal">
      <formula>0</formula>
    </cfRule>
  </conditionalFormatting>
  <conditionalFormatting sqref="M68:T71">
    <cfRule type="cellIs" dxfId="229" priority="278" operator="equal">
      <formula>0</formula>
    </cfRule>
  </conditionalFormatting>
  <conditionalFormatting sqref="M88:T91">
    <cfRule type="cellIs" dxfId="228" priority="277" operator="equal">
      <formula>0</formula>
    </cfRule>
  </conditionalFormatting>
  <conditionalFormatting sqref="M108:T111">
    <cfRule type="cellIs" dxfId="227" priority="276" operator="equal">
      <formula>0</formula>
    </cfRule>
  </conditionalFormatting>
  <conditionalFormatting sqref="M128:T131">
    <cfRule type="cellIs" dxfId="226" priority="275" operator="equal">
      <formula>0</formula>
    </cfRule>
  </conditionalFormatting>
  <conditionalFormatting sqref="M149:T152">
    <cfRule type="cellIs" dxfId="225" priority="274" operator="equal">
      <formula>0</formula>
    </cfRule>
  </conditionalFormatting>
  <conditionalFormatting sqref="M168:T171">
    <cfRule type="cellIs" dxfId="224" priority="273" operator="equal">
      <formula>0</formula>
    </cfRule>
  </conditionalFormatting>
  <conditionalFormatting sqref="M187:T190">
    <cfRule type="cellIs" dxfId="223" priority="272" operator="equal">
      <formula>0</formula>
    </cfRule>
  </conditionalFormatting>
  <conditionalFormatting sqref="M208:T211">
    <cfRule type="cellIs" dxfId="222" priority="271" operator="equal">
      <formula>0</formula>
    </cfRule>
  </conditionalFormatting>
  <conditionalFormatting sqref="M228:T231">
    <cfRule type="cellIs" dxfId="221" priority="270" operator="equal">
      <formula>0</formula>
    </cfRule>
  </conditionalFormatting>
  <conditionalFormatting sqref="M247:T250">
    <cfRule type="cellIs" dxfId="220" priority="269" operator="equal">
      <formula>0</formula>
    </cfRule>
  </conditionalFormatting>
  <conditionalFormatting sqref="M268:T271">
    <cfRule type="cellIs" dxfId="219" priority="268" operator="equal">
      <formula>0</formula>
    </cfRule>
  </conditionalFormatting>
  <conditionalFormatting sqref="M268:T271">
    <cfRule type="cellIs" dxfId="218" priority="267" operator="equal">
      <formula>0</formula>
    </cfRule>
  </conditionalFormatting>
  <conditionalFormatting sqref="M295:T296">
    <cfRule type="cellIs" dxfId="217" priority="265" operator="equal">
      <formula>0</formula>
    </cfRule>
  </conditionalFormatting>
  <conditionalFormatting sqref="M295:T296">
    <cfRule type="cellIs" dxfId="216" priority="266" operator="equal">
      <formula>0</formula>
    </cfRule>
  </conditionalFormatting>
  <conditionalFormatting sqref="M297:T297">
    <cfRule type="cellIs" dxfId="215" priority="264" operator="equal">
      <formula>0</formula>
    </cfRule>
  </conditionalFormatting>
  <conditionalFormatting sqref="M297:T297">
    <cfRule type="cellIs" dxfId="214" priority="263" operator="equal">
      <formula>0</formula>
    </cfRule>
  </conditionalFormatting>
  <conditionalFormatting sqref="M298:T298">
    <cfRule type="cellIs" dxfId="213" priority="262" operator="equal">
      <formula>0</formula>
    </cfRule>
  </conditionalFormatting>
  <conditionalFormatting sqref="M298:T298">
    <cfRule type="cellIs" dxfId="212" priority="261" operator="equal">
      <formula>0</formula>
    </cfRule>
  </conditionalFormatting>
  <conditionalFormatting sqref="M283:T283">
    <cfRule type="cellIs" dxfId="211" priority="260" operator="equal">
      <formula>0</formula>
    </cfRule>
  </conditionalFormatting>
  <conditionalFormatting sqref="M284:T287 M292:T294">
    <cfRule type="cellIs" dxfId="210" priority="259" operator="equal">
      <formula>0</formula>
    </cfRule>
  </conditionalFormatting>
  <conditionalFormatting sqref="M284:T287 M292:T294">
    <cfRule type="cellIs" dxfId="209" priority="258" operator="equal">
      <formula>0</formula>
    </cfRule>
  </conditionalFormatting>
  <conditionalFormatting sqref="M288:T291">
    <cfRule type="cellIs" dxfId="208" priority="257" operator="equal">
      <formula>0</formula>
    </cfRule>
  </conditionalFormatting>
  <conditionalFormatting sqref="M288:T291">
    <cfRule type="cellIs" dxfId="207" priority="256" operator="equal">
      <formula>0</formula>
    </cfRule>
  </conditionalFormatting>
  <conditionalFormatting sqref="M315:T316">
    <cfRule type="cellIs" dxfId="206" priority="254" operator="equal">
      <formula>0</formula>
    </cfRule>
  </conditionalFormatting>
  <conditionalFormatting sqref="M315:T316">
    <cfRule type="cellIs" dxfId="205" priority="255" operator="equal">
      <formula>0</formula>
    </cfRule>
  </conditionalFormatting>
  <conditionalFormatting sqref="M317:T317">
    <cfRule type="cellIs" dxfId="204" priority="253" operator="equal">
      <formula>0</formula>
    </cfRule>
  </conditionalFormatting>
  <conditionalFormatting sqref="M317:T317">
    <cfRule type="cellIs" dxfId="203" priority="252" operator="equal">
      <formula>0</formula>
    </cfRule>
  </conditionalFormatting>
  <conditionalFormatting sqref="M318:T318">
    <cfRule type="cellIs" dxfId="202" priority="251" operator="equal">
      <formula>0</formula>
    </cfRule>
  </conditionalFormatting>
  <conditionalFormatting sqref="M318:T318">
    <cfRule type="cellIs" dxfId="201" priority="250" operator="equal">
      <formula>0</formula>
    </cfRule>
  </conditionalFormatting>
  <conditionalFormatting sqref="M303:T303">
    <cfRule type="cellIs" dxfId="200" priority="249" operator="equal">
      <formula>0</formula>
    </cfRule>
  </conditionalFormatting>
  <conditionalFormatting sqref="M304:T307 M312:T314">
    <cfRule type="cellIs" dxfId="199" priority="248" operator="equal">
      <formula>0</formula>
    </cfRule>
  </conditionalFormatting>
  <conditionalFormatting sqref="M304:T307 M312:T314">
    <cfRule type="cellIs" dxfId="198" priority="247" operator="equal">
      <formula>0</formula>
    </cfRule>
  </conditionalFormatting>
  <conditionalFormatting sqref="M308:T311">
    <cfRule type="cellIs" dxfId="197" priority="246" operator="equal">
      <formula>0</formula>
    </cfRule>
  </conditionalFormatting>
  <conditionalFormatting sqref="M308:T311">
    <cfRule type="cellIs" dxfId="196" priority="245" operator="equal">
      <formula>0</formula>
    </cfRule>
  </conditionalFormatting>
  <conditionalFormatting sqref="M335:T336">
    <cfRule type="cellIs" dxfId="195" priority="243" operator="equal">
      <formula>0</formula>
    </cfRule>
  </conditionalFormatting>
  <conditionalFormatting sqref="M335:T336">
    <cfRule type="cellIs" dxfId="194" priority="244" operator="equal">
      <formula>0</formula>
    </cfRule>
  </conditionalFormatting>
  <conditionalFormatting sqref="M337:T337">
    <cfRule type="cellIs" dxfId="193" priority="242" operator="equal">
      <formula>0</formula>
    </cfRule>
  </conditionalFormatting>
  <conditionalFormatting sqref="M337:T337">
    <cfRule type="cellIs" dxfId="192" priority="241" operator="equal">
      <formula>0</formula>
    </cfRule>
  </conditionalFormatting>
  <conditionalFormatting sqref="M338:T338">
    <cfRule type="cellIs" dxfId="191" priority="240" operator="equal">
      <formula>0</formula>
    </cfRule>
  </conditionalFormatting>
  <conditionalFormatting sqref="M338:T338">
    <cfRule type="cellIs" dxfId="190" priority="239" operator="equal">
      <formula>0</formula>
    </cfRule>
  </conditionalFormatting>
  <conditionalFormatting sqref="M323:T323">
    <cfRule type="cellIs" dxfId="189" priority="238" operator="equal">
      <formula>0</formula>
    </cfRule>
  </conditionalFormatting>
  <conditionalFormatting sqref="M324:T327 M332:T334">
    <cfRule type="cellIs" dxfId="188" priority="237" operator="equal">
      <formula>0</formula>
    </cfRule>
  </conditionalFormatting>
  <conditionalFormatting sqref="M324:T327 M332:T334">
    <cfRule type="cellIs" dxfId="187" priority="236" operator="equal">
      <formula>0</formula>
    </cfRule>
  </conditionalFormatting>
  <conditionalFormatting sqref="M328:T331">
    <cfRule type="cellIs" dxfId="186" priority="235" operator="equal">
      <formula>0</formula>
    </cfRule>
  </conditionalFormatting>
  <conditionalFormatting sqref="M328:T331">
    <cfRule type="cellIs" dxfId="185" priority="234" operator="equal">
      <formula>0</formula>
    </cfRule>
  </conditionalFormatting>
  <conditionalFormatting sqref="M355:T356">
    <cfRule type="cellIs" dxfId="184" priority="232" operator="equal">
      <formula>0</formula>
    </cfRule>
  </conditionalFormatting>
  <conditionalFormatting sqref="M355:T356">
    <cfRule type="cellIs" dxfId="183" priority="233" operator="equal">
      <formula>0</formula>
    </cfRule>
  </conditionalFormatting>
  <conditionalFormatting sqref="M357:T357">
    <cfRule type="cellIs" dxfId="182" priority="231" operator="equal">
      <formula>0</formula>
    </cfRule>
  </conditionalFormatting>
  <conditionalFormatting sqref="M357:T357">
    <cfRule type="cellIs" dxfId="181" priority="230" operator="equal">
      <formula>0</formula>
    </cfRule>
  </conditionalFormatting>
  <conditionalFormatting sqref="M358:T358">
    <cfRule type="cellIs" dxfId="180" priority="229" operator="equal">
      <formula>0</formula>
    </cfRule>
  </conditionalFormatting>
  <conditionalFormatting sqref="M358:T358">
    <cfRule type="cellIs" dxfId="179" priority="228" operator="equal">
      <formula>0</formula>
    </cfRule>
  </conditionalFormatting>
  <conditionalFormatting sqref="M343:T343">
    <cfRule type="cellIs" dxfId="178" priority="227" operator="equal">
      <formula>0</formula>
    </cfRule>
  </conditionalFormatting>
  <conditionalFormatting sqref="M344:T347 M352:T354">
    <cfRule type="cellIs" dxfId="177" priority="226" operator="equal">
      <formula>0</formula>
    </cfRule>
  </conditionalFormatting>
  <conditionalFormatting sqref="M344:T347 M352:T354">
    <cfRule type="cellIs" dxfId="176" priority="225" operator="equal">
      <formula>0</formula>
    </cfRule>
  </conditionalFormatting>
  <conditionalFormatting sqref="M348:T351">
    <cfRule type="cellIs" dxfId="175" priority="224" operator="equal">
      <formula>0</formula>
    </cfRule>
  </conditionalFormatting>
  <conditionalFormatting sqref="M348:T351">
    <cfRule type="cellIs" dxfId="174" priority="223" operator="equal">
      <formula>0</formula>
    </cfRule>
  </conditionalFormatting>
  <conditionalFormatting sqref="M375:T376">
    <cfRule type="cellIs" dxfId="173" priority="221" operator="equal">
      <formula>0</formula>
    </cfRule>
  </conditionalFormatting>
  <conditionalFormatting sqref="M375:T376">
    <cfRule type="cellIs" dxfId="172" priority="222" operator="equal">
      <formula>0</formula>
    </cfRule>
  </conditionalFormatting>
  <conditionalFormatting sqref="M377:T377">
    <cfRule type="cellIs" dxfId="171" priority="220" operator="equal">
      <formula>0</formula>
    </cfRule>
  </conditionalFormatting>
  <conditionalFormatting sqref="M377:T377">
    <cfRule type="cellIs" dxfId="170" priority="219" operator="equal">
      <formula>0</formula>
    </cfRule>
  </conditionalFormatting>
  <conditionalFormatting sqref="M378:T378">
    <cfRule type="cellIs" dxfId="169" priority="218" operator="equal">
      <formula>0</formula>
    </cfRule>
  </conditionalFormatting>
  <conditionalFormatting sqref="M378:T378">
    <cfRule type="cellIs" dxfId="168" priority="217" operator="equal">
      <formula>0</formula>
    </cfRule>
  </conditionalFormatting>
  <conditionalFormatting sqref="M363:T363">
    <cfRule type="cellIs" dxfId="167" priority="216" operator="equal">
      <formula>0</formula>
    </cfRule>
  </conditionalFormatting>
  <conditionalFormatting sqref="M364:T367 M372:T374">
    <cfRule type="cellIs" dxfId="166" priority="215" operator="equal">
      <formula>0</formula>
    </cfRule>
  </conditionalFormatting>
  <conditionalFormatting sqref="M364:T367 M372:T374">
    <cfRule type="cellIs" dxfId="165" priority="214" operator="equal">
      <formula>0</formula>
    </cfRule>
  </conditionalFormatting>
  <conditionalFormatting sqref="M368:T371">
    <cfRule type="cellIs" dxfId="164" priority="213" operator="equal">
      <formula>0</formula>
    </cfRule>
  </conditionalFormatting>
  <conditionalFormatting sqref="M368:T371">
    <cfRule type="cellIs" dxfId="163" priority="212" operator="equal">
      <formula>0</formula>
    </cfRule>
  </conditionalFormatting>
  <conditionalFormatting sqref="M395:T396">
    <cfRule type="cellIs" dxfId="162" priority="210" operator="equal">
      <formula>0</formula>
    </cfRule>
  </conditionalFormatting>
  <conditionalFormatting sqref="M395:T396">
    <cfRule type="cellIs" dxfId="161" priority="211" operator="equal">
      <formula>0</formula>
    </cfRule>
  </conditionalFormatting>
  <conditionalFormatting sqref="M397:T397">
    <cfRule type="cellIs" dxfId="160" priority="209" operator="equal">
      <formula>0</formula>
    </cfRule>
  </conditionalFormatting>
  <conditionalFormatting sqref="M397:T397">
    <cfRule type="cellIs" dxfId="159" priority="208" operator="equal">
      <formula>0</formula>
    </cfRule>
  </conditionalFormatting>
  <conditionalFormatting sqref="M398:T398">
    <cfRule type="cellIs" dxfId="158" priority="207" operator="equal">
      <formula>0</formula>
    </cfRule>
  </conditionalFormatting>
  <conditionalFormatting sqref="M398:T398">
    <cfRule type="cellIs" dxfId="157" priority="206" operator="equal">
      <formula>0</formula>
    </cfRule>
  </conditionalFormatting>
  <conditionalFormatting sqref="M383:T383">
    <cfRule type="cellIs" dxfId="156" priority="205" operator="equal">
      <formula>0</formula>
    </cfRule>
  </conditionalFormatting>
  <conditionalFormatting sqref="M384:T387 M392:T394">
    <cfRule type="cellIs" dxfId="155" priority="204" operator="equal">
      <formula>0</formula>
    </cfRule>
  </conditionalFormatting>
  <conditionalFormatting sqref="M384:T387 M392:T394">
    <cfRule type="cellIs" dxfId="154" priority="203" operator="equal">
      <formula>0</formula>
    </cfRule>
  </conditionalFormatting>
  <conditionalFormatting sqref="M388:T391">
    <cfRule type="cellIs" dxfId="153" priority="202" operator="equal">
      <formula>0</formula>
    </cfRule>
  </conditionalFormatting>
  <conditionalFormatting sqref="M388:T391">
    <cfRule type="cellIs" dxfId="152" priority="201" operator="equal">
      <formula>0</formula>
    </cfRule>
  </conditionalFormatting>
  <conditionalFormatting sqref="E60:T60">
    <cfRule type="cellIs" dxfId="151" priority="120" operator="equal">
      <formula>0</formula>
    </cfRule>
  </conditionalFormatting>
  <conditionalFormatting sqref="E80:T80">
    <cfRule type="cellIs" dxfId="150" priority="119" operator="equal">
      <formula>0</formula>
    </cfRule>
  </conditionalFormatting>
  <conditionalFormatting sqref="E100:T100">
    <cfRule type="cellIs" dxfId="149" priority="118" operator="equal">
      <formula>0</formula>
    </cfRule>
  </conditionalFormatting>
  <conditionalFormatting sqref="E120:T120">
    <cfRule type="cellIs" dxfId="148" priority="117" operator="equal">
      <formula>0</formula>
    </cfRule>
  </conditionalFormatting>
  <conditionalFormatting sqref="E140:T140">
    <cfRule type="cellIs" dxfId="147" priority="116" operator="equal">
      <formula>0</formula>
    </cfRule>
  </conditionalFormatting>
  <conditionalFormatting sqref="E160:T160">
    <cfRule type="cellIs" dxfId="146" priority="115" operator="equal">
      <formula>0</formula>
    </cfRule>
  </conditionalFormatting>
  <conditionalFormatting sqref="E180:T180">
    <cfRule type="cellIs" dxfId="145" priority="114" operator="equal">
      <formula>0</formula>
    </cfRule>
  </conditionalFormatting>
  <conditionalFormatting sqref="E200:T200">
    <cfRule type="cellIs" dxfId="144" priority="113" operator="equal">
      <formula>0</formula>
    </cfRule>
  </conditionalFormatting>
  <conditionalFormatting sqref="E220:T220">
    <cfRule type="cellIs" dxfId="143" priority="112" operator="equal">
      <formula>0</formula>
    </cfRule>
  </conditionalFormatting>
  <conditionalFormatting sqref="E240:T240">
    <cfRule type="cellIs" dxfId="142" priority="111" operator="equal">
      <formula>0</formula>
    </cfRule>
  </conditionalFormatting>
  <conditionalFormatting sqref="E260:T260">
    <cfRule type="cellIs" dxfId="141" priority="110" operator="equal">
      <formula>0</formula>
    </cfRule>
  </conditionalFormatting>
  <conditionalFormatting sqref="E280:T280">
    <cfRule type="cellIs" dxfId="140" priority="109" operator="equal">
      <formula>0</formula>
    </cfRule>
  </conditionalFormatting>
  <conditionalFormatting sqref="E300:T300">
    <cfRule type="cellIs" dxfId="139" priority="108" operator="equal">
      <formula>0</formula>
    </cfRule>
  </conditionalFormatting>
  <conditionalFormatting sqref="E320:T320">
    <cfRule type="cellIs" dxfId="138" priority="107" operator="equal">
      <formula>0</formula>
    </cfRule>
  </conditionalFormatting>
  <conditionalFormatting sqref="E340:T340">
    <cfRule type="cellIs" dxfId="137" priority="106" operator="equal">
      <formula>0</formula>
    </cfRule>
  </conditionalFormatting>
  <conditionalFormatting sqref="E360:T360">
    <cfRule type="cellIs" dxfId="136" priority="105" operator="equal">
      <formula>0</formula>
    </cfRule>
  </conditionalFormatting>
  <conditionalFormatting sqref="E380:T380">
    <cfRule type="cellIs" dxfId="135" priority="104" operator="equal">
      <formula>0</formula>
    </cfRule>
  </conditionalFormatting>
  <conditionalFormatting sqref="E400:T400">
    <cfRule type="cellIs" dxfId="134" priority="103" operator="equal">
      <formula>0</formula>
    </cfRule>
  </conditionalFormatting>
  <conditionalFormatting sqref="J84">
    <cfRule type="cellIs" dxfId="133" priority="80" operator="equal">
      <formula>0</formula>
    </cfRule>
  </conditionalFormatting>
  <conditionalFormatting sqref="E84:I84 X84:AM84">
    <cfRule type="cellIs" dxfId="132" priority="81" operator="equal">
      <formula>0</formula>
    </cfRule>
  </conditionalFormatting>
  <conditionalFormatting sqref="U84">
    <cfRule type="cellIs" dxfId="131" priority="78" operator="between">
      <formula>0.0001</formula>
      <formula>0.9999</formula>
    </cfRule>
    <cfRule type="cellIs" dxfId="130" priority="79" operator="greaterThan">
      <formula>1</formula>
    </cfRule>
  </conditionalFormatting>
  <conditionalFormatting sqref="U84">
    <cfRule type="cellIs" dxfId="129" priority="77" operator="equal">
      <formula>1</formula>
    </cfRule>
  </conditionalFormatting>
  <conditionalFormatting sqref="K84:L84">
    <cfRule type="cellIs" dxfId="128" priority="76" operator="equal">
      <formula>0</formula>
    </cfRule>
  </conditionalFormatting>
  <conditionalFormatting sqref="M84:T84">
    <cfRule type="cellIs" dxfId="127" priority="75" operator="equal">
      <formula>0</formula>
    </cfRule>
  </conditionalFormatting>
  <conditionalFormatting sqref="J64">
    <cfRule type="cellIs" dxfId="126" priority="73" operator="equal">
      <formula>0</formula>
    </cfRule>
  </conditionalFormatting>
  <conditionalFormatting sqref="E64:I64 X64:AM64">
    <cfRule type="cellIs" dxfId="125" priority="74" operator="equal">
      <formula>0</formula>
    </cfRule>
  </conditionalFormatting>
  <conditionalFormatting sqref="U64">
    <cfRule type="cellIs" dxfId="124" priority="71" operator="between">
      <formula>0.0001</formula>
      <formula>0.9999</formula>
    </cfRule>
    <cfRule type="cellIs" dxfId="123" priority="72" operator="greaterThan">
      <formula>1</formula>
    </cfRule>
  </conditionalFormatting>
  <conditionalFormatting sqref="U64">
    <cfRule type="cellIs" dxfId="122" priority="70" operator="equal">
      <formula>1</formula>
    </cfRule>
  </conditionalFormatting>
  <conditionalFormatting sqref="K64:L64">
    <cfRule type="cellIs" dxfId="121" priority="69" operator="equal">
      <formula>0</formula>
    </cfRule>
  </conditionalFormatting>
  <conditionalFormatting sqref="M64:T64">
    <cfRule type="cellIs" dxfId="120" priority="68" operator="equal">
      <formula>0</formula>
    </cfRule>
  </conditionalFormatting>
  <conditionalFormatting sqref="J44">
    <cfRule type="cellIs" dxfId="119" priority="66" operator="equal">
      <formula>0</formula>
    </cfRule>
  </conditionalFormatting>
  <conditionalFormatting sqref="E44:I44 X44:AM44">
    <cfRule type="cellIs" dxfId="118" priority="67" operator="equal">
      <formula>0</formula>
    </cfRule>
  </conditionalFormatting>
  <conditionalFormatting sqref="U44">
    <cfRule type="cellIs" dxfId="117" priority="64" operator="between">
      <formula>0.0001</formula>
      <formula>0.9999</formula>
    </cfRule>
    <cfRule type="cellIs" dxfId="116" priority="65" operator="greaterThan">
      <formula>1</formula>
    </cfRule>
  </conditionalFormatting>
  <conditionalFormatting sqref="U44">
    <cfRule type="cellIs" dxfId="115" priority="63" operator="equal">
      <formula>1</formula>
    </cfRule>
  </conditionalFormatting>
  <conditionalFormatting sqref="K44:L44">
    <cfRule type="cellIs" dxfId="114" priority="62" operator="equal">
      <formula>0</formula>
    </cfRule>
  </conditionalFormatting>
  <conditionalFormatting sqref="M44:T44">
    <cfRule type="cellIs" dxfId="113" priority="61" operator="equal">
      <formula>0</formula>
    </cfRule>
  </conditionalFormatting>
  <conditionalFormatting sqref="J24">
    <cfRule type="cellIs" dxfId="112" priority="59" operator="equal">
      <formula>0</formula>
    </cfRule>
  </conditionalFormatting>
  <conditionalFormatting sqref="G24:I24 X24:AM24">
    <cfRule type="cellIs" dxfId="111" priority="60" operator="equal">
      <formula>0</formula>
    </cfRule>
  </conditionalFormatting>
  <conditionalFormatting sqref="U24">
    <cfRule type="cellIs" dxfId="110" priority="57" operator="between">
      <formula>0.0001</formula>
      <formula>0.9999</formula>
    </cfRule>
    <cfRule type="cellIs" dxfId="109" priority="58" operator="greaterThan">
      <formula>1</formula>
    </cfRule>
  </conditionalFormatting>
  <conditionalFormatting sqref="U24">
    <cfRule type="cellIs" dxfId="108" priority="56" operator="equal">
      <formula>1</formula>
    </cfRule>
  </conditionalFormatting>
  <conditionalFormatting sqref="K24:L24">
    <cfRule type="cellIs" dxfId="107" priority="55" operator="equal">
      <formula>0</formula>
    </cfRule>
  </conditionalFormatting>
  <conditionalFormatting sqref="M24:T24">
    <cfRule type="cellIs" dxfId="106" priority="54" operator="equal">
      <formula>0</formula>
    </cfRule>
  </conditionalFormatting>
  <conditionalFormatting sqref="F24">
    <cfRule type="cellIs" dxfId="105" priority="30" operator="equal">
      <formula>0</formula>
    </cfRule>
  </conditionalFormatting>
  <conditionalFormatting sqref="E24:G27">
    <cfRule type="cellIs" dxfId="104" priority="29" operator="equal">
      <formula>0</formula>
    </cfRule>
  </conditionalFormatting>
  <conditionalFormatting sqref="E24">
    <cfRule type="cellIs" dxfId="103" priority="28" operator="equal">
      <formula>0</formula>
    </cfRule>
  </conditionalFormatting>
  <conditionalFormatting sqref="F25">
    <cfRule type="cellIs" dxfId="102" priority="27" operator="equal">
      <formula>0</formula>
    </cfRule>
  </conditionalFormatting>
  <conditionalFormatting sqref="E25">
    <cfRule type="cellIs" dxfId="101" priority="26" operator="equal">
      <formula>0</formula>
    </cfRule>
  </conditionalFormatting>
  <conditionalFormatting sqref="D24:D38">
    <cfRule type="cellIs" dxfId="100" priority="24" operator="equal">
      <formula>0</formula>
    </cfRule>
  </conditionalFormatting>
  <conditionalFormatting sqref="D44:D58">
    <cfRule type="cellIs" dxfId="99" priority="23" operator="equal">
      <formula>0</formula>
    </cfRule>
  </conditionalFormatting>
  <conditionalFormatting sqref="D64:D78">
    <cfRule type="cellIs" dxfId="98" priority="22" operator="equal">
      <formula>0</formula>
    </cfRule>
  </conditionalFormatting>
  <conditionalFormatting sqref="D84:D98">
    <cfRule type="cellIs" dxfId="97" priority="21" operator="equal">
      <formula>0</formula>
    </cfRule>
  </conditionalFormatting>
  <conditionalFormatting sqref="D104:D118">
    <cfRule type="cellIs" dxfId="96" priority="20" operator="equal">
      <formula>0</formula>
    </cfRule>
  </conditionalFormatting>
  <conditionalFormatting sqref="D124:D138">
    <cfRule type="cellIs" dxfId="95" priority="19" operator="equal">
      <formula>0</formula>
    </cfRule>
  </conditionalFormatting>
  <conditionalFormatting sqref="D144:D158">
    <cfRule type="cellIs" dxfId="94" priority="18" operator="equal">
      <formula>0</formula>
    </cfRule>
  </conditionalFormatting>
  <conditionalFormatting sqref="D164:D178">
    <cfRule type="cellIs" dxfId="93" priority="17" operator="equal">
      <formula>0</formula>
    </cfRule>
  </conditionalFormatting>
  <conditionalFormatting sqref="D184:D198">
    <cfRule type="cellIs" dxfId="92" priority="16" operator="equal">
      <formula>0</formula>
    </cfRule>
  </conditionalFormatting>
  <conditionalFormatting sqref="D204:D218">
    <cfRule type="cellIs" dxfId="91" priority="15" operator="equal">
      <formula>0</formula>
    </cfRule>
  </conditionalFormatting>
  <conditionalFormatting sqref="D224:D238">
    <cfRule type="cellIs" dxfId="90" priority="14" operator="equal">
      <formula>0</formula>
    </cfRule>
  </conditionalFormatting>
  <conditionalFormatting sqref="D244:D258">
    <cfRule type="cellIs" dxfId="89" priority="13" operator="equal">
      <formula>0</formula>
    </cfRule>
  </conditionalFormatting>
  <conditionalFormatting sqref="D264:D278">
    <cfRule type="cellIs" dxfId="88" priority="12" operator="equal">
      <formula>0</formula>
    </cfRule>
  </conditionalFormatting>
  <conditionalFormatting sqref="D284:D298">
    <cfRule type="cellIs" dxfId="87" priority="11" operator="equal">
      <formula>0</formula>
    </cfRule>
  </conditionalFormatting>
  <conditionalFormatting sqref="D304:D318">
    <cfRule type="cellIs" dxfId="86" priority="10" operator="equal">
      <formula>0</formula>
    </cfRule>
  </conditionalFormatting>
  <conditionalFormatting sqref="D324:D338">
    <cfRule type="cellIs" dxfId="85" priority="9" operator="equal">
      <formula>0</formula>
    </cfRule>
  </conditionalFormatting>
  <conditionalFormatting sqref="D344:D358">
    <cfRule type="cellIs" dxfId="84" priority="8" operator="equal">
      <formula>0</formula>
    </cfRule>
  </conditionalFormatting>
  <conditionalFormatting sqref="D364:D378">
    <cfRule type="cellIs" dxfId="83" priority="7" operator="equal">
      <formula>0</formula>
    </cfRule>
  </conditionalFormatting>
  <conditionalFormatting sqref="D384:D398">
    <cfRule type="cellIs" dxfId="82" priority="6" operator="equal">
      <formula>0</formula>
    </cfRule>
  </conditionalFormatting>
  <conditionalFormatting sqref="E4:G4 E15:G18 E10:G11">
    <cfRule type="cellIs" dxfId="81" priority="5" operator="equal">
      <formula>0</formula>
    </cfRule>
  </conditionalFormatting>
  <conditionalFormatting sqref="E5:G7 E9:G9">
    <cfRule type="cellIs" dxfId="80" priority="4" operator="equal">
      <formula>0</formula>
    </cfRule>
  </conditionalFormatting>
  <conditionalFormatting sqref="E12:G14">
    <cfRule type="cellIs" dxfId="79" priority="3" operator="equal">
      <formula>0</formula>
    </cfRule>
  </conditionalFormatting>
  <conditionalFormatting sqref="E8:G8">
    <cfRule type="cellIs" dxfId="78" priority="2" operator="equal">
      <formula>0</formula>
    </cfRule>
  </conditionalFormatting>
  <conditionalFormatting sqref="D4:D18">
    <cfRule type="cellIs" dxfId="77" priority="1" operator="equal">
      <formula>0</formula>
    </cfRule>
  </conditionalFormatting>
  <pageMargins left="0.70866141732283472" right="0.70866141732283472" top="0.74803149606299213" bottom="0.74803149606299213" header="0.31496062992125984" footer="0.31496062992125984"/>
  <pageSetup paperSize="8" scale="93" fitToHeight="0" orientation="landscape" r:id="rId1"/>
  <rowBreaks count="3" manualBreakCount="3">
    <brk id="62" max="10" man="1"/>
    <brk id="122" max="10" man="1"/>
    <brk id="261"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8BDB8-1527-4B9A-AC10-3A0A66011ED4}">
  <sheetPr>
    <tabColor theme="9"/>
  </sheetPr>
  <dimension ref="A2:W144"/>
  <sheetViews>
    <sheetView showGridLines="0" topLeftCell="A3" workbookViewId="0">
      <selection activeCell="D12" sqref="D12"/>
    </sheetView>
  </sheetViews>
  <sheetFormatPr defaultRowHeight="14.4" x14ac:dyDescent="0.3"/>
  <cols>
    <col min="1" max="1" width="4.21875" style="447" customWidth="1"/>
    <col min="2" max="2" width="38.6640625" style="427" customWidth="1"/>
    <col min="3" max="18" width="12.5546875" style="427" customWidth="1"/>
    <col min="19" max="21" width="8.88671875" style="427"/>
    <col min="22" max="22" width="26.6640625" style="427" customWidth="1"/>
    <col min="23" max="16384" width="8.88671875" style="427"/>
  </cols>
  <sheetData>
    <row r="2" spans="1:23" ht="21" x14ac:dyDescent="0.4">
      <c r="B2" s="446" t="s">
        <v>291</v>
      </c>
    </row>
    <row r="3" spans="1:23" x14ac:dyDescent="0.3">
      <c r="B3" s="506" t="s">
        <v>304</v>
      </c>
      <c r="C3" s="507"/>
      <c r="D3" s="507"/>
      <c r="E3" s="507"/>
      <c r="F3" s="507"/>
      <c r="G3" s="507"/>
      <c r="H3" s="507"/>
      <c r="I3" s="507"/>
      <c r="J3" s="507"/>
      <c r="K3" s="507"/>
      <c r="L3" s="507"/>
      <c r="M3" s="507"/>
      <c r="N3" s="507"/>
      <c r="O3" s="507"/>
      <c r="P3" s="507"/>
      <c r="Q3" s="507"/>
      <c r="R3" s="507"/>
    </row>
    <row r="4" spans="1:23" x14ac:dyDescent="0.3">
      <c r="B4" s="506"/>
      <c r="C4" s="507"/>
      <c r="D4" s="507"/>
      <c r="E4" s="507"/>
      <c r="F4" s="507"/>
      <c r="G4" s="507"/>
      <c r="H4" s="507"/>
      <c r="I4" s="507"/>
      <c r="J4" s="507"/>
      <c r="K4" s="507"/>
      <c r="L4" s="507"/>
      <c r="M4" s="507"/>
      <c r="N4" s="507"/>
      <c r="O4" s="507"/>
      <c r="P4" s="507"/>
      <c r="Q4" s="507"/>
      <c r="R4" s="507"/>
    </row>
    <row r="5" spans="1:23" x14ac:dyDescent="0.3">
      <c r="B5" s="507"/>
      <c r="C5" s="507"/>
      <c r="D5" s="507"/>
      <c r="E5" s="507"/>
      <c r="F5" s="507"/>
      <c r="G5" s="507"/>
      <c r="H5" s="507"/>
      <c r="I5" s="507"/>
      <c r="J5" s="507"/>
      <c r="K5" s="507"/>
      <c r="L5" s="507"/>
      <c r="M5" s="507"/>
      <c r="N5" s="507"/>
      <c r="O5" s="507"/>
      <c r="P5" s="507"/>
      <c r="Q5" s="507"/>
      <c r="R5" s="507"/>
    </row>
    <row r="6" spans="1:23" x14ac:dyDescent="0.3">
      <c r="B6" s="507"/>
      <c r="C6" s="507"/>
      <c r="D6" s="507"/>
      <c r="E6" s="507"/>
      <c r="F6" s="507"/>
      <c r="G6" s="507"/>
      <c r="H6" s="507"/>
      <c r="I6" s="507"/>
      <c r="J6" s="507"/>
      <c r="K6" s="507"/>
      <c r="L6" s="507"/>
      <c r="M6" s="507"/>
      <c r="N6" s="507"/>
      <c r="O6" s="507"/>
      <c r="P6" s="507"/>
      <c r="Q6" s="507"/>
      <c r="R6" s="507"/>
    </row>
    <row r="7" spans="1:23" x14ac:dyDescent="0.3">
      <c r="B7" s="507"/>
      <c r="C7" s="507"/>
      <c r="D7" s="507"/>
      <c r="E7" s="507"/>
      <c r="F7" s="507"/>
      <c r="G7" s="507"/>
      <c r="H7" s="507"/>
      <c r="I7" s="507"/>
      <c r="J7" s="507"/>
      <c r="K7" s="507"/>
      <c r="L7" s="507"/>
      <c r="M7" s="507"/>
      <c r="N7" s="507"/>
      <c r="O7" s="507"/>
      <c r="P7" s="507"/>
      <c r="Q7" s="507"/>
      <c r="R7" s="507"/>
    </row>
    <row r="8" spans="1:23" x14ac:dyDescent="0.3">
      <c r="B8" s="382"/>
      <c r="C8" s="383"/>
      <c r="D8" s="383"/>
      <c r="E8" s="383"/>
      <c r="F8" s="383"/>
      <c r="G8" s="383"/>
    </row>
    <row r="9" spans="1:23" x14ac:dyDescent="0.3">
      <c r="B9" s="428" t="s">
        <v>289</v>
      </c>
      <c r="C9" s="428">
        <f>HLOOKUP(C11,'Staffing Variables'!$D$52:$S$58,7,FALSE)</f>
        <v>199.93333333333334</v>
      </c>
      <c r="D9" s="428">
        <f>HLOOKUP(D11,'Staffing Variables'!$D$52:$S$58,7,FALSE)</f>
        <v>199.93333333333334</v>
      </c>
      <c r="E9" s="428">
        <f>HLOOKUP(E11,'Staffing Variables'!$D$52:$S$58,7,FALSE)</f>
        <v>199.93333333333334</v>
      </c>
      <c r="F9" s="428">
        <f>HLOOKUP(F11,'Staffing Variables'!$D$52:$S$58,7,FALSE)</f>
        <v>199.93333333333334</v>
      </c>
      <c r="G9" s="428">
        <f>HLOOKUP(G11,'Staffing Variables'!$D$52:$S$58,7,FALSE)</f>
        <v>199.93333333333334</v>
      </c>
      <c r="H9" s="428">
        <f>HLOOKUP(H11,'Staffing Variables'!$D$52:$S$58,7,FALSE)</f>
        <v>199.93333333333334</v>
      </c>
      <c r="I9" s="428">
        <f>HLOOKUP(I11,'Staffing Variables'!$D$52:$S$58,7,FALSE)</f>
        <v>199.93333333333334</v>
      </c>
      <c r="J9" s="428">
        <f>HLOOKUP(J11,'Staffing Variables'!$D$52:$S$58,7,FALSE)</f>
        <v>199.93333333333334</v>
      </c>
      <c r="K9" s="428">
        <f>HLOOKUP(K11,'Staffing Variables'!$D$52:$S$58,7,FALSE)</f>
        <v>199.93333333333334</v>
      </c>
      <c r="L9" s="428">
        <f>HLOOKUP(L11,'Staffing Variables'!$D$52:$S$58,7,FALSE)</f>
        <v>199.93333333333334</v>
      </c>
      <c r="M9" s="428">
        <f>HLOOKUP(M11,'Staffing Variables'!$D$52:$S$58,7,FALSE)</f>
        <v>199.93333333333334</v>
      </c>
      <c r="N9" s="428">
        <f>HLOOKUP(N11,'Staffing Variables'!$D$52:$S$58,7,FALSE)</f>
        <v>199.93333333333334</v>
      </c>
      <c r="O9" s="428">
        <f>HLOOKUP(O11,'Staffing Variables'!$D$52:$S$58,7,FALSE)</f>
        <v>199.93333333333334</v>
      </c>
      <c r="P9" s="428">
        <f>HLOOKUP(P11,'Staffing Variables'!$D$52:$S$58,7,FALSE)</f>
        <v>199.93333333333334</v>
      </c>
      <c r="Q9" s="428">
        <f>HLOOKUP(Q11,'Staffing Variables'!$D$52:$S$58,7,FALSE)</f>
        <v>199.93333333333334</v>
      </c>
      <c r="R9" s="428">
        <f>HLOOKUP(R11,'Staffing Variables'!$D$52:$S$58,7,FALSE)</f>
        <v>199.93333333333334</v>
      </c>
      <c r="V9" s="427" t="s">
        <v>266</v>
      </c>
    </row>
    <row r="11" spans="1:23" ht="15.6" x14ac:dyDescent="0.3">
      <c r="B11" s="442" t="s">
        <v>299</v>
      </c>
      <c r="C11" s="448" t="str">
        <f>'Staffing Variables'!D24</f>
        <v>staff type 1</v>
      </c>
      <c r="D11" s="448" t="str">
        <f>'Staffing Variables'!E24</f>
        <v>staff type 2</v>
      </c>
      <c r="E11" s="448" t="str">
        <f>'Staffing Variables'!F24</f>
        <v>staff type 3</v>
      </c>
      <c r="F11" s="448" t="str">
        <f>'Staffing Variables'!G24</f>
        <v>staff type 4</v>
      </c>
      <c r="G11" s="448" t="str">
        <f>'Staffing Variables'!H24</f>
        <v>staff type 5</v>
      </c>
      <c r="H11" s="448" t="str">
        <f>'Staffing Variables'!I24</f>
        <v>staff type 6</v>
      </c>
      <c r="I11" s="448" t="str">
        <f>'Staffing Variables'!J24</f>
        <v>staff type 7</v>
      </c>
      <c r="J11" s="448" t="str">
        <f>'Staffing Variables'!K24</f>
        <v>staff type 8</v>
      </c>
      <c r="K11" s="448" t="str">
        <f>'Staffing Variables'!L24</f>
        <v>staff type 9</v>
      </c>
      <c r="L11" s="448" t="str">
        <f>'Staffing Variables'!M24</f>
        <v>staff type 10</v>
      </c>
      <c r="M11" s="448" t="str">
        <f>'Staffing Variables'!N24</f>
        <v>staff type 11</v>
      </c>
      <c r="N11" s="448" t="str">
        <f>'Staffing Variables'!O24</f>
        <v>staff type 12</v>
      </c>
      <c r="O11" s="448" t="str">
        <f>'Staffing Variables'!P24</f>
        <v>staff type 13</v>
      </c>
      <c r="P11" s="448" t="str">
        <f>'Staffing Variables'!Q24</f>
        <v>staff type 14</v>
      </c>
      <c r="Q11" s="448" t="str">
        <f>'Staffing Variables'!R24</f>
        <v>staff type 15</v>
      </c>
      <c r="R11" s="448" t="str">
        <f>'Staffing Variables'!S24</f>
        <v>staff type 16</v>
      </c>
      <c r="V11" s="427" t="s">
        <v>267</v>
      </c>
    </row>
    <row r="12" spans="1:23" x14ac:dyDescent="0.3">
      <c r="B12" s="430" t="s">
        <v>279</v>
      </c>
      <c r="C12" s="371"/>
      <c r="D12" s="371"/>
      <c r="E12" s="371"/>
      <c r="F12" s="371"/>
      <c r="G12" s="371"/>
      <c r="H12" s="371"/>
      <c r="I12" s="371"/>
      <c r="J12" s="371"/>
      <c r="K12" s="371"/>
      <c r="L12" s="371"/>
      <c r="M12" s="371"/>
      <c r="N12" s="371"/>
      <c r="O12" s="371"/>
      <c r="P12" s="371"/>
      <c r="Q12" s="371"/>
      <c r="R12" s="371"/>
      <c r="V12" s="427" t="s">
        <v>268</v>
      </c>
    </row>
    <row r="13" spans="1:23" x14ac:dyDescent="0.3">
      <c r="B13" s="431" t="s">
        <v>280</v>
      </c>
      <c r="C13" s="426"/>
      <c r="D13" s="426"/>
      <c r="E13" s="426"/>
      <c r="F13" s="426"/>
      <c r="G13" s="426"/>
      <c r="H13" s="426"/>
      <c r="I13" s="426"/>
      <c r="J13" s="426"/>
      <c r="K13" s="426"/>
      <c r="L13" s="426"/>
      <c r="M13" s="426"/>
      <c r="N13" s="426"/>
      <c r="O13" s="426"/>
      <c r="P13" s="426"/>
      <c r="Q13" s="426"/>
      <c r="R13" s="426"/>
    </row>
    <row r="14" spans="1:23" x14ac:dyDescent="0.3">
      <c r="B14" s="431" t="s">
        <v>303</v>
      </c>
      <c r="C14" s="372"/>
      <c r="D14" s="372"/>
      <c r="E14" s="372"/>
      <c r="F14" s="372"/>
      <c r="G14" s="372"/>
      <c r="H14" s="372"/>
      <c r="I14" s="372"/>
      <c r="J14" s="372"/>
      <c r="K14" s="372"/>
      <c r="L14" s="372"/>
      <c r="M14" s="372"/>
      <c r="N14" s="372"/>
      <c r="O14" s="372"/>
      <c r="P14" s="372"/>
      <c r="Q14" s="372"/>
      <c r="R14" s="372"/>
      <c r="W14" s="427" t="s">
        <v>265</v>
      </c>
    </row>
    <row r="15" spans="1:23" x14ac:dyDescent="0.3">
      <c r="A15" s="447" t="s">
        <v>326</v>
      </c>
      <c r="B15" s="431" t="s">
        <v>323</v>
      </c>
      <c r="C15" s="372"/>
      <c r="D15" s="372"/>
      <c r="E15" s="372"/>
      <c r="F15" s="372"/>
      <c r="G15" s="372"/>
      <c r="H15" s="372"/>
      <c r="I15" s="372"/>
      <c r="J15" s="372"/>
      <c r="K15" s="372"/>
      <c r="L15" s="372"/>
      <c r="M15" s="372"/>
      <c r="N15" s="372"/>
      <c r="O15" s="372"/>
      <c r="P15" s="372"/>
      <c r="Q15" s="372"/>
      <c r="R15" s="372"/>
      <c r="W15" s="427" t="s">
        <v>265</v>
      </c>
    </row>
    <row r="16" spans="1:23" x14ac:dyDescent="0.3">
      <c r="B16" s="432" t="s">
        <v>302</v>
      </c>
      <c r="C16" s="434" t="str">
        <f>IF(C13="","",VLOOKUP(C13,$V$19:$W$29,2,FALSE))</f>
        <v/>
      </c>
      <c r="D16" s="434" t="str">
        <f>IF(D13="","",VLOOKUP(D13,$V$19:$W$29,2,FALSE))</f>
        <v/>
      </c>
      <c r="E16" s="434" t="str">
        <f>IF(E13="","",VLOOKUP(E13,$V$19:$W$29,2,FALSE))</f>
        <v/>
      </c>
      <c r="F16" s="434" t="str">
        <f>IF(F13="","",VLOOKUP(F13,$V$19:$W$29,2,FALSE))</f>
        <v/>
      </c>
      <c r="G16" s="434" t="str">
        <f>IF(G13="","",VLOOKUP(G13,$V$19:$W$29,2,FALSE))</f>
        <v/>
      </c>
      <c r="H16" s="434" t="str">
        <f>IF(H13="","",VLOOKUP(H13,$V$19:$W$29,2,FALSE))</f>
        <v/>
      </c>
      <c r="I16" s="434" t="str">
        <f>IF(I13="","",VLOOKUP(I13,$V$19:$W$29,2,FALSE))</f>
        <v/>
      </c>
      <c r="J16" s="434" t="str">
        <f>IF(J13="","",VLOOKUP(J13,$V$19:$W$29,2,FALSE))</f>
        <v/>
      </c>
      <c r="K16" s="434" t="str">
        <f>IF(K13="","",VLOOKUP(K13,$V$19:$W$29,2,FALSE))</f>
        <v/>
      </c>
      <c r="L16" s="434" t="str">
        <f>IF(L13="","",VLOOKUP(L13,$V$19:$W$29,2,FALSE))</f>
        <v/>
      </c>
      <c r="M16" s="434" t="str">
        <f>IF(M13="","",VLOOKUP(M13,$V$19:$W$29,2,FALSE))</f>
        <v/>
      </c>
      <c r="N16" s="434" t="str">
        <f>IF(N13="","",VLOOKUP(N13,$V$19:$W$29,2,FALSE))</f>
        <v/>
      </c>
      <c r="O16" s="434" t="str">
        <f>IF(O13="","",VLOOKUP(O13,$V$19:$W$29,2,FALSE))</f>
        <v/>
      </c>
      <c r="P16" s="434" t="str">
        <f>IF(P13="","",VLOOKUP(P13,$V$19:$W$29,2,FALSE))</f>
        <v/>
      </c>
      <c r="Q16" s="434" t="str">
        <f>IF(Q13="","",VLOOKUP(Q13,$V$19:$W$29,2,FALSE))</f>
        <v/>
      </c>
      <c r="R16" s="434" t="str">
        <f>IF(R13="","",VLOOKUP(R13,$V$19:$W$29,2,FALSE))</f>
        <v/>
      </c>
      <c r="T16" s="427" t="s">
        <v>324</v>
      </c>
      <c r="V16" s="427" t="s">
        <v>269</v>
      </c>
      <c r="W16" s="427">
        <v>60</v>
      </c>
    </row>
    <row r="17" spans="1:23" x14ac:dyDescent="0.3">
      <c r="A17" s="447">
        <v>1</v>
      </c>
      <c r="B17" s="432" t="s">
        <v>281</v>
      </c>
      <c r="C17" s="433" t="str">
        <f t="shared" ref="C17:R17" si="0">IF(C13="","",C12*C16*C14)</f>
        <v/>
      </c>
      <c r="D17" s="433" t="str">
        <f t="shared" si="0"/>
        <v/>
      </c>
      <c r="E17" s="433" t="str">
        <f t="shared" si="0"/>
        <v/>
      </c>
      <c r="F17" s="433" t="str">
        <f t="shared" si="0"/>
        <v/>
      </c>
      <c r="G17" s="433" t="str">
        <f t="shared" si="0"/>
        <v/>
      </c>
      <c r="H17" s="433" t="str">
        <f t="shared" si="0"/>
        <v/>
      </c>
      <c r="I17" s="433" t="str">
        <f t="shared" si="0"/>
        <v/>
      </c>
      <c r="J17" s="433" t="str">
        <f t="shared" si="0"/>
        <v/>
      </c>
      <c r="K17" s="433" t="str">
        <f t="shared" si="0"/>
        <v/>
      </c>
      <c r="L17" s="433" t="str">
        <f t="shared" si="0"/>
        <v/>
      </c>
      <c r="M17" s="433" t="str">
        <f t="shared" si="0"/>
        <v/>
      </c>
      <c r="N17" s="433" t="str">
        <f t="shared" si="0"/>
        <v/>
      </c>
      <c r="O17" s="433" t="str">
        <f t="shared" si="0"/>
        <v/>
      </c>
      <c r="P17" s="433" t="str">
        <f t="shared" si="0"/>
        <v/>
      </c>
      <c r="Q17" s="433" t="str">
        <f t="shared" si="0"/>
        <v/>
      </c>
      <c r="R17" s="433" t="str">
        <f t="shared" si="0"/>
        <v/>
      </c>
      <c r="T17" s="449">
        <f>SUMIFS($C$17:$R$17,$C$15:$R$15,"supervisee")/60/37.5/52</f>
        <v>0</v>
      </c>
    </row>
    <row r="18" spans="1:23" x14ac:dyDescent="0.3">
      <c r="B18" s="425" t="s">
        <v>300</v>
      </c>
      <c r="V18" s="427" t="s">
        <v>266</v>
      </c>
    </row>
    <row r="19" spans="1:23" x14ac:dyDescent="0.3">
      <c r="V19" s="427" t="s">
        <v>271</v>
      </c>
      <c r="W19" s="532">
        <f>ROUNDDOWN(IF('Staffing Variables'!D33=0,'Staffing Variables'!D58,'Staffing Variables'!D40),0)</f>
        <v>199</v>
      </c>
    </row>
    <row r="20" spans="1:23" ht="15.6" x14ac:dyDescent="0.3">
      <c r="B20" s="442" t="s">
        <v>342</v>
      </c>
      <c r="C20" s="448" t="str">
        <f>C$11</f>
        <v>staff type 1</v>
      </c>
      <c r="D20" s="448" t="str">
        <f t="shared" ref="D20:R20" si="1">D$11</f>
        <v>staff type 2</v>
      </c>
      <c r="E20" s="448" t="str">
        <f t="shared" si="1"/>
        <v>staff type 3</v>
      </c>
      <c r="F20" s="448" t="str">
        <f t="shared" si="1"/>
        <v>staff type 4</v>
      </c>
      <c r="G20" s="448" t="str">
        <f t="shared" si="1"/>
        <v>staff type 5</v>
      </c>
      <c r="H20" s="448" t="str">
        <f t="shared" si="1"/>
        <v>staff type 6</v>
      </c>
      <c r="I20" s="448" t="str">
        <f t="shared" si="1"/>
        <v>staff type 7</v>
      </c>
      <c r="J20" s="448" t="str">
        <f t="shared" si="1"/>
        <v>staff type 8</v>
      </c>
      <c r="K20" s="448" t="str">
        <f t="shared" si="1"/>
        <v>staff type 9</v>
      </c>
      <c r="L20" s="448" t="str">
        <f t="shared" si="1"/>
        <v>staff type 10</v>
      </c>
      <c r="M20" s="448" t="str">
        <f t="shared" si="1"/>
        <v>staff type 11</v>
      </c>
      <c r="N20" s="448" t="str">
        <f t="shared" si="1"/>
        <v>staff type 12</v>
      </c>
      <c r="O20" s="448" t="str">
        <f t="shared" si="1"/>
        <v>staff type 13</v>
      </c>
      <c r="P20" s="448" t="str">
        <f t="shared" si="1"/>
        <v>staff type 14</v>
      </c>
      <c r="Q20" s="448" t="str">
        <f t="shared" si="1"/>
        <v>staff type 15</v>
      </c>
      <c r="R20" s="448" t="str">
        <f t="shared" si="1"/>
        <v>staff type 16</v>
      </c>
      <c r="V20" s="427" t="s">
        <v>274</v>
      </c>
      <c r="W20" s="427">
        <v>40</v>
      </c>
    </row>
    <row r="21" spans="1:23" x14ac:dyDescent="0.3">
      <c r="B21" s="430" t="s">
        <v>279</v>
      </c>
      <c r="C21" s="371"/>
      <c r="D21" s="371"/>
      <c r="E21" s="371"/>
      <c r="F21" s="371"/>
      <c r="G21" s="371"/>
      <c r="H21" s="371"/>
      <c r="I21" s="371"/>
      <c r="J21" s="371"/>
      <c r="K21" s="371"/>
      <c r="L21" s="371"/>
      <c r="M21" s="371"/>
      <c r="N21" s="371"/>
      <c r="O21" s="371"/>
      <c r="P21" s="371"/>
      <c r="Q21" s="371"/>
      <c r="R21" s="371"/>
      <c r="V21" s="427" t="s">
        <v>275</v>
      </c>
      <c r="W21" s="427">
        <v>80</v>
      </c>
    </row>
    <row r="22" spans="1:23" x14ac:dyDescent="0.3">
      <c r="B22" s="431" t="s">
        <v>280</v>
      </c>
      <c r="C22" s="426"/>
      <c r="D22" s="426"/>
      <c r="E22" s="426"/>
      <c r="F22" s="426"/>
      <c r="G22" s="426"/>
      <c r="H22" s="426"/>
      <c r="I22" s="426"/>
      <c r="J22" s="426"/>
      <c r="K22" s="426"/>
      <c r="L22" s="426"/>
      <c r="M22" s="426"/>
      <c r="N22" s="426"/>
      <c r="O22" s="426"/>
      <c r="P22" s="426"/>
      <c r="Q22" s="426"/>
      <c r="R22" s="426"/>
      <c r="V22" s="427" t="s">
        <v>276</v>
      </c>
      <c r="W22" s="427">
        <v>120</v>
      </c>
    </row>
    <row r="23" spans="1:23" x14ac:dyDescent="0.3">
      <c r="B23" s="431" t="s">
        <v>303</v>
      </c>
      <c r="C23" s="372"/>
      <c r="D23" s="372"/>
      <c r="E23" s="372"/>
      <c r="F23" s="372"/>
      <c r="G23" s="372"/>
      <c r="H23" s="372"/>
      <c r="I23" s="372"/>
      <c r="J23" s="372"/>
      <c r="K23" s="372"/>
      <c r="L23" s="372"/>
      <c r="M23" s="372"/>
      <c r="N23" s="372"/>
      <c r="O23" s="372"/>
      <c r="P23" s="372"/>
      <c r="Q23" s="372"/>
      <c r="R23" s="372"/>
      <c r="V23" s="427" t="s">
        <v>277</v>
      </c>
      <c r="W23" s="427">
        <v>160</v>
      </c>
    </row>
    <row r="24" spans="1:23" x14ac:dyDescent="0.3">
      <c r="A24" s="447" t="s">
        <v>327</v>
      </c>
      <c r="B24" s="431" t="s">
        <v>323</v>
      </c>
      <c r="C24" s="372"/>
      <c r="D24" s="372"/>
      <c r="E24" s="372"/>
      <c r="F24" s="372"/>
      <c r="G24" s="372"/>
      <c r="H24" s="372"/>
      <c r="I24" s="372"/>
      <c r="J24" s="372"/>
      <c r="K24" s="372"/>
      <c r="L24" s="372"/>
      <c r="M24" s="372"/>
      <c r="N24" s="372"/>
      <c r="O24" s="372"/>
      <c r="P24" s="372"/>
      <c r="Q24" s="372"/>
      <c r="R24" s="372"/>
      <c r="V24" s="427" t="s">
        <v>278</v>
      </c>
      <c r="W24" s="427">
        <v>200</v>
      </c>
    </row>
    <row r="25" spans="1:23" x14ac:dyDescent="0.3">
      <c r="B25" s="432" t="s">
        <v>302</v>
      </c>
      <c r="C25" s="434" t="str">
        <f>IF(C22="","",VLOOKUP(C22,$V$19:$W$29,2,FALSE))</f>
        <v/>
      </c>
      <c r="D25" s="434" t="str">
        <f>IF(D22="","",VLOOKUP(D22,$V$19:$W$29,2,FALSE))</f>
        <v/>
      </c>
      <c r="E25" s="434" t="str">
        <f>IF(E22="","",VLOOKUP(E22,$V$19:$W$29,2,FALSE))</f>
        <v/>
      </c>
      <c r="F25" s="434" t="str">
        <f>IF(F22="","",VLOOKUP(F22,$V$19:$W$29,2,FALSE))</f>
        <v/>
      </c>
      <c r="G25" s="434" t="str">
        <f>IF(G22="","",VLOOKUP(G22,$V$19:$W$29,2,FALSE))</f>
        <v/>
      </c>
      <c r="H25" s="434" t="str">
        <f>IF(H22="","",VLOOKUP(H22,$V$19:$W$29,2,FALSE))</f>
        <v/>
      </c>
      <c r="I25" s="434" t="str">
        <f>IF(I22="","",VLOOKUP(I22,$V$19:$W$29,2,FALSE))</f>
        <v/>
      </c>
      <c r="J25" s="434" t="str">
        <f>IF(J22="","",VLOOKUP(J22,$V$19:$W$29,2,FALSE))</f>
        <v/>
      </c>
      <c r="K25" s="434" t="str">
        <f>IF(K22="","",VLOOKUP(K22,$V$19:$W$29,2,FALSE))</f>
        <v/>
      </c>
      <c r="L25" s="434" t="str">
        <f>IF(L22="","",VLOOKUP(L22,$V$19:$W$29,2,FALSE))</f>
        <v/>
      </c>
      <c r="M25" s="434" t="str">
        <f>IF(M22="","",VLOOKUP(M22,$V$19:$W$29,2,FALSE))</f>
        <v/>
      </c>
      <c r="N25" s="434" t="str">
        <f>IF(N22="","",VLOOKUP(N22,$V$19:$W$29,2,FALSE))</f>
        <v/>
      </c>
      <c r="O25" s="434" t="str">
        <f>IF(O22="","",VLOOKUP(O22,$V$19:$W$29,2,FALSE))</f>
        <v/>
      </c>
      <c r="P25" s="434" t="str">
        <f>IF(P22="","",VLOOKUP(P22,$V$19:$W$29,2,FALSE))</f>
        <v/>
      </c>
      <c r="Q25" s="434" t="str">
        <f>IF(Q22="","",VLOOKUP(Q22,$V$19:$W$29,2,FALSE))</f>
        <v/>
      </c>
      <c r="R25" s="434" t="str">
        <f>IF(R22="","",VLOOKUP(R22,$V$19:$W$29,2,FALSE))</f>
        <v/>
      </c>
      <c r="V25" s="427" t="s">
        <v>272</v>
      </c>
      <c r="W25" s="427">
        <v>9</v>
      </c>
    </row>
    <row r="26" spans="1:23" x14ac:dyDescent="0.3">
      <c r="A26" s="447">
        <v>2</v>
      </c>
      <c r="B26" s="432" t="s">
        <v>281</v>
      </c>
      <c r="C26" s="433" t="str">
        <f t="shared" ref="C26:R26" si="2">IF(C22="","",C21*C25*C23)</f>
        <v/>
      </c>
      <c r="D26" s="433" t="str">
        <f t="shared" si="2"/>
        <v/>
      </c>
      <c r="E26" s="433" t="str">
        <f t="shared" si="2"/>
        <v/>
      </c>
      <c r="F26" s="433" t="str">
        <f t="shared" si="2"/>
        <v/>
      </c>
      <c r="G26" s="433" t="str">
        <f t="shared" si="2"/>
        <v/>
      </c>
      <c r="H26" s="433" t="str">
        <f t="shared" si="2"/>
        <v/>
      </c>
      <c r="I26" s="433" t="str">
        <f t="shared" si="2"/>
        <v/>
      </c>
      <c r="J26" s="433" t="str">
        <f t="shared" si="2"/>
        <v/>
      </c>
      <c r="K26" s="433" t="str">
        <f t="shared" si="2"/>
        <v/>
      </c>
      <c r="L26" s="433" t="str">
        <f t="shared" si="2"/>
        <v/>
      </c>
      <c r="M26" s="433" t="str">
        <f t="shared" si="2"/>
        <v/>
      </c>
      <c r="N26" s="433" t="str">
        <f t="shared" si="2"/>
        <v/>
      </c>
      <c r="O26" s="433" t="str">
        <f t="shared" si="2"/>
        <v/>
      </c>
      <c r="P26" s="433" t="str">
        <f t="shared" si="2"/>
        <v/>
      </c>
      <c r="Q26" s="433" t="str">
        <f t="shared" si="2"/>
        <v/>
      </c>
      <c r="R26" s="433" t="str">
        <f t="shared" si="2"/>
        <v/>
      </c>
      <c r="V26" s="427" t="s">
        <v>273</v>
      </c>
      <c r="W26" s="427">
        <v>18</v>
      </c>
    </row>
    <row r="27" spans="1:23" x14ac:dyDescent="0.3">
      <c r="B27" s="425" t="s">
        <v>300</v>
      </c>
      <c r="V27" s="427" t="s">
        <v>270</v>
      </c>
      <c r="W27" s="427">
        <v>3</v>
      </c>
    </row>
    <row r="28" spans="1:23" x14ac:dyDescent="0.3">
      <c r="V28" s="427" t="s">
        <v>282</v>
      </c>
      <c r="W28" s="427">
        <v>7</v>
      </c>
    </row>
    <row r="29" spans="1:23" ht="15.6" x14ac:dyDescent="0.3">
      <c r="B29" s="442" t="s">
        <v>343</v>
      </c>
      <c r="C29" s="448" t="str">
        <f>C$11</f>
        <v>staff type 1</v>
      </c>
      <c r="D29" s="448" t="str">
        <f t="shared" ref="D29:R29" si="3">D$11</f>
        <v>staff type 2</v>
      </c>
      <c r="E29" s="448" t="str">
        <f t="shared" si="3"/>
        <v>staff type 3</v>
      </c>
      <c r="F29" s="448" t="str">
        <f t="shared" si="3"/>
        <v>staff type 4</v>
      </c>
      <c r="G29" s="448" t="str">
        <f t="shared" si="3"/>
        <v>staff type 5</v>
      </c>
      <c r="H29" s="448" t="str">
        <f t="shared" si="3"/>
        <v>staff type 6</v>
      </c>
      <c r="I29" s="448" t="str">
        <f t="shared" si="3"/>
        <v>staff type 7</v>
      </c>
      <c r="J29" s="448" t="str">
        <f t="shared" si="3"/>
        <v>staff type 8</v>
      </c>
      <c r="K29" s="448" t="str">
        <f t="shared" si="3"/>
        <v>staff type 9</v>
      </c>
      <c r="L29" s="448" t="str">
        <f t="shared" si="3"/>
        <v>staff type 10</v>
      </c>
      <c r="M29" s="448" t="str">
        <f t="shared" si="3"/>
        <v>staff type 11</v>
      </c>
      <c r="N29" s="448" t="str">
        <f t="shared" si="3"/>
        <v>staff type 12</v>
      </c>
      <c r="O29" s="448" t="str">
        <f t="shared" si="3"/>
        <v>staff type 13</v>
      </c>
      <c r="P29" s="448" t="str">
        <f t="shared" si="3"/>
        <v>staff type 14</v>
      </c>
      <c r="Q29" s="448" t="str">
        <f t="shared" si="3"/>
        <v>staff type 15</v>
      </c>
      <c r="R29" s="448" t="str">
        <f t="shared" si="3"/>
        <v>staff type 16</v>
      </c>
    </row>
    <row r="30" spans="1:23" x14ac:dyDescent="0.3">
      <c r="B30" s="430" t="s">
        <v>279</v>
      </c>
      <c r="C30" s="371"/>
      <c r="D30" s="371"/>
      <c r="E30" s="371"/>
      <c r="F30" s="371"/>
      <c r="G30" s="371"/>
      <c r="H30" s="371"/>
      <c r="I30" s="371"/>
      <c r="J30" s="371"/>
      <c r="K30" s="371"/>
      <c r="L30" s="371"/>
      <c r="M30" s="371"/>
      <c r="N30" s="371"/>
      <c r="O30" s="371"/>
      <c r="P30" s="371"/>
      <c r="Q30" s="371"/>
      <c r="R30" s="371"/>
      <c r="V30" s="427" t="s">
        <v>290</v>
      </c>
    </row>
    <row r="31" spans="1:23" x14ac:dyDescent="0.3">
      <c r="B31" s="431" t="s">
        <v>280</v>
      </c>
      <c r="C31" s="426"/>
      <c r="D31" s="426"/>
      <c r="E31" s="426"/>
      <c r="F31" s="426"/>
      <c r="G31" s="426"/>
      <c r="H31" s="426"/>
      <c r="I31" s="426"/>
      <c r="J31" s="426"/>
      <c r="K31" s="426"/>
      <c r="L31" s="426"/>
      <c r="M31" s="426"/>
      <c r="N31" s="426"/>
      <c r="O31" s="426"/>
      <c r="P31" s="426"/>
      <c r="Q31" s="426"/>
      <c r="R31" s="426"/>
    </row>
    <row r="32" spans="1:23" x14ac:dyDescent="0.3">
      <c r="B32" s="431" t="s">
        <v>303</v>
      </c>
      <c r="C32" s="372"/>
      <c r="D32" s="372"/>
      <c r="E32" s="372"/>
      <c r="F32" s="372"/>
      <c r="G32" s="372"/>
      <c r="H32" s="372"/>
      <c r="I32" s="372"/>
      <c r="J32" s="372"/>
      <c r="K32" s="372"/>
      <c r="L32" s="372"/>
      <c r="M32" s="372"/>
      <c r="N32" s="372"/>
      <c r="O32" s="372"/>
      <c r="P32" s="372"/>
      <c r="Q32" s="372"/>
      <c r="R32" s="372"/>
      <c r="W32" s="427" t="s">
        <v>265</v>
      </c>
    </row>
    <row r="33" spans="1:23" x14ac:dyDescent="0.3">
      <c r="A33" s="447" t="s">
        <v>328</v>
      </c>
      <c r="B33" s="431" t="s">
        <v>323</v>
      </c>
      <c r="C33" s="372"/>
      <c r="D33" s="372"/>
      <c r="E33" s="372"/>
      <c r="F33" s="372"/>
      <c r="G33" s="372"/>
      <c r="H33" s="372"/>
      <c r="I33" s="372"/>
      <c r="J33" s="372"/>
      <c r="K33" s="372"/>
      <c r="L33" s="372"/>
      <c r="M33" s="372"/>
      <c r="N33" s="372"/>
      <c r="O33" s="372"/>
      <c r="P33" s="372"/>
      <c r="Q33" s="372"/>
      <c r="R33" s="372"/>
    </row>
    <row r="34" spans="1:23" x14ac:dyDescent="0.3">
      <c r="B34" s="432" t="s">
        <v>302</v>
      </c>
      <c r="C34" s="434" t="str">
        <f>IF(C31="","",VLOOKUP(C31,$V$19:$W$29,2,FALSE))</f>
        <v/>
      </c>
      <c r="D34" s="434" t="str">
        <f>IF(D31="","",VLOOKUP(D31,$V$19:$W$29,2,FALSE))</f>
        <v/>
      </c>
      <c r="E34" s="434" t="str">
        <f>IF(E31="","",VLOOKUP(E31,$V$19:$W$29,2,FALSE))</f>
        <v/>
      </c>
      <c r="F34" s="434" t="str">
        <f>IF(F31="","",VLOOKUP(F31,$V$19:$W$29,2,FALSE))</f>
        <v/>
      </c>
      <c r="G34" s="434" t="str">
        <f>IF(G31="","",VLOOKUP(G31,$V$19:$W$29,2,FALSE))</f>
        <v/>
      </c>
      <c r="H34" s="434" t="str">
        <f>IF(H31="","",VLOOKUP(H31,$V$19:$W$29,2,FALSE))</f>
        <v/>
      </c>
      <c r="I34" s="434" t="str">
        <f>IF(I31="","",VLOOKUP(I31,$V$19:$W$29,2,FALSE))</f>
        <v/>
      </c>
      <c r="J34" s="434" t="str">
        <f>IF(J31="","",VLOOKUP(J31,$V$19:$W$29,2,FALSE))</f>
        <v/>
      </c>
      <c r="K34" s="434" t="str">
        <f>IF(K31="","",VLOOKUP(K31,$V$19:$W$29,2,FALSE))</f>
        <v/>
      </c>
      <c r="L34" s="434" t="str">
        <f>IF(L31="","",VLOOKUP(L31,$V$19:$W$29,2,FALSE))</f>
        <v/>
      </c>
      <c r="M34" s="434" t="str">
        <f>IF(M31="","",VLOOKUP(M31,$V$19:$W$29,2,FALSE))</f>
        <v/>
      </c>
      <c r="N34" s="434" t="str">
        <f>IF(N31="","",VLOOKUP(N31,$V$19:$W$29,2,FALSE))</f>
        <v/>
      </c>
      <c r="O34" s="434" t="str">
        <f>IF(O31="","",VLOOKUP(O31,$V$19:$W$29,2,FALSE))</f>
        <v/>
      </c>
      <c r="P34" s="434" t="str">
        <f>IF(P31="","",VLOOKUP(P31,$V$19:$W$29,2,FALSE))</f>
        <v/>
      </c>
      <c r="Q34" s="434" t="str">
        <f>IF(Q31="","",VLOOKUP(Q31,$V$19:$W$29,2,FALSE))</f>
        <v/>
      </c>
      <c r="R34" s="434" t="str">
        <f>IF(R31="","",VLOOKUP(R31,$V$19:$W$29,2,FALSE))</f>
        <v/>
      </c>
    </row>
    <row r="35" spans="1:23" x14ac:dyDescent="0.3">
      <c r="A35" s="447">
        <v>3</v>
      </c>
      <c r="B35" s="432" t="s">
        <v>281</v>
      </c>
      <c r="C35" s="433" t="str">
        <f t="shared" ref="C35:R35" si="4">IF(C31="","",C30*C34*C32)</f>
        <v/>
      </c>
      <c r="D35" s="433" t="str">
        <f t="shared" si="4"/>
        <v/>
      </c>
      <c r="E35" s="433" t="str">
        <f t="shared" si="4"/>
        <v/>
      </c>
      <c r="F35" s="433" t="str">
        <f t="shared" si="4"/>
        <v/>
      </c>
      <c r="G35" s="433" t="str">
        <f t="shared" si="4"/>
        <v/>
      </c>
      <c r="H35" s="433" t="str">
        <f t="shared" si="4"/>
        <v/>
      </c>
      <c r="I35" s="433" t="str">
        <f t="shared" si="4"/>
        <v/>
      </c>
      <c r="J35" s="433" t="str">
        <f t="shared" si="4"/>
        <v/>
      </c>
      <c r="K35" s="433" t="str">
        <f t="shared" si="4"/>
        <v/>
      </c>
      <c r="L35" s="433" t="str">
        <f t="shared" si="4"/>
        <v/>
      </c>
      <c r="M35" s="433" t="str">
        <f t="shared" si="4"/>
        <v/>
      </c>
      <c r="N35" s="433" t="str">
        <f t="shared" si="4"/>
        <v/>
      </c>
      <c r="O35" s="433" t="str">
        <f t="shared" si="4"/>
        <v/>
      </c>
      <c r="P35" s="433" t="str">
        <f t="shared" si="4"/>
        <v/>
      </c>
      <c r="Q35" s="433" t="str">
        <f t="shared" si="4"/>
        <v/>
      </c>
      <c r="R35" s="433" t="str">
        <f t="shared" si="4"/>
        <v/>
      </c>
    </row>
    <row r="36" spans="1:23" x14ac:dyDescent="0.3">
      <c r="B36" s="425" t="s">
        <v>300</v>
      </c>
    </row>
    <row r="38" spans="1:23" ht="15.6" x14ac:dyDescent="0.3">
      <c r="B38" s="442" t="s">
        <v>344</v>
      </c>
      <c r="C38" s="448" t="str">
        <f>C$11</f>
        <v>staff type 1</v>
      </c>
      <c r="D38" s="448" t="str">
        <f t="shared" ref="D38:R38" si="5">D$11</f>
        <v>staff type 2</v>
      </c>
      <c r="E38" s="448" t="str">
        <f t="shared" si="5"/>
        <v>staff type 3</v>
      </c>
      <c r="F38" s="448" t="str">
        <f t="shared" si="5"/>
        <v>staff type 4</v>
      </c>
      <c r="G38" s="448" t="str">
        <f t="shared" si="5"/>
        <v>staff type 5</v>
      </c>
      <c r="H38" s="448" t="str">
        <f t="shared" si="5"/>
        <v>staff type 6</v>
      </c>
      <c r="I38" s="448" t="str">
        <f t="shared" si="5"/>
        <v>staff type 7</v>
      </c>
      <c r="J38" s="448" t="str">
        <f t="shared" si="5"/>
        <v>staff type 8</v>
      </c>
      <c r="K38" s="448" t="str">
        <f t="shared" si="5"/>
        <v>staff type 9</v>
      </c>
      <c r="L38" s="448" t="str">
        <f t="shared" si="5"/>
        <v>staff type 10</v>
      </c>
      <c r="M38" s="448" t="str">
        <f t="shared" si="5"/>
        <v>staff type 11</v>
      </c>
      <c r="N38" s="448" t="str">
        <f t="shared" si="5"/>
        <v>staff type 12</v>
      </c>
      <c r="O38" s="448" t="str">
        <f t="shared" si="5"/>
        <v>staff type 13</v>
      </c>
      <c r="P38" s="448" t="str">
        <f t="shared" si="5"/>
        <v>staff type 14</v>
      </c>
      <c r="Q38" s="448" t="str">
        <f t="shared" si="5"/>
        <v>staff type 15</v>
      </c>
      <c r="R38" s="448" t="str">
        <f t="shared" si="5"/>
        <v>staff type 16</v>
      </c>
    </row>
    <row r="39" spans="1:23" x14ac:dyDescent="0.3">
      <c r="B39" s="430" t="s">
        <v>279</v>
      </c>
      <c r="C39" s="371"/>
      <c r="D39" s="371"/>
      <c r="E39" s="371"/>
      <c r="F39" s="371"/>
      <c r="G39" s="371"/>
      <c r="H39" s="371"/>
      <c r="I39" s="371"/>
      <c r="J39" s="371"/>
      <c r="K39" s="371"/>
      <c r="L39" s="371"/>
      <c r="M39" s="371"/>
      <c r="N39" s="371"/>
      <c r="O39" s="371"/>
      <c r="P39" s="371"/>
      <c r="Q39" s="371"/>
      <c r="R39" s="371"/>
    </row>
    <row r="40" spans="1:23" x14ac:dyDescent="0.3">
      <c r="B40" s="431" t="s">
        <v>280</v>
      </c>
      <c r="C40" s="426"/>
      <c r="D40" s="426"/>
      <c r="E40" s="426"/>
      <c r="F40" s="426"/>
      <c r="G40" s="426"/>
      <c r="H40" s="426"/>
      <c r="I40" s="426"/>
      <c r="J40" s="426"/>
      <c r="K40" s="426"/>
      <c r="L40" s="426"/>
      <c r="M40" s="426"/>
      <c r="N40" s="426"/>
      <c r="O40" s="426"/>
      <c r="P40" s="426"/>
      <c r="Q40" s="426"/>
      <c r="R40" s="426"/>
    </row>
    <row r="41" spans="1:23" x14ac:dyDescent="0.3">
      <c r="B41" s="431" t="s">
        <v>303</v>
      </c>
      <c r="C41" s="372"/>
      <c r="D41" s="372"/>
      <c r="E41" s="372"/>
      <c r="F41" s="372"/>
      <c r="G41" s="372"/>
      <c r="H41" s="372"/>
      <c r="I41" s="372"/>
      <c r="J41" s="372"/>
      <c r="K41" s="372"/>
      <c r="L41" s="372"/>
      <c r="M41" s="372"/>
      <c r="N41" s="372"/>
      <c r="O41" s="372"/>
      <c r="P41" s="372"/>
      <c r="Q41" s="372"/>
      <c r="R41" s="372"/>
    </row>
    <row r="42" spans="1:23" x14ac:dyDescent="0.3">
      <c r="A42" s="447" t="s">
        <v>329</v>
      </c>
      <c r="B42" s="431" t="s">
        <v>323</v>
      </c>
      <c r="C42" s="372"/>
      <c r="D42" s="372"/>
      <c r="E42" s="372"/>
      <c r="F42" s="372"/>
      <c r="G42" s="372"/>
      <c r="H42" s="372"/>
      <c r="I42" s="372"/>
      <c r="J42" s="372"/>
      <c r="K42" s="372"/>
      <c r="L42" s="372"/>
      <c r="M42" s="372"/>
      <c r="N42" s="372"/>
      <c r="O42" s="372"/>
      <c r="P42" s="372"/>
      <c r="Q42" s="372"/>
      <c r="R42" s="372"/>
      <c r="W42" s="427" t="s">
        <v>265</v>
      </c>
    </row>
    <row r="43" spans="1:23" x14ac:dyDescent="0.3">
      <c r="B43" s="432" t="s">
        <v>302</v>
      </c>
      <c r="C43" s="434" t="str">
        <f>IF(C40="","",VLOOKUP(C40,$V$19:$W$29,2,FALSE))</f>
        <v/>
      </c>
      <c r="D43" s="434" t="str">
        <f>IF(D40="","",VLOOKUP(D40,$V$19:$W$29,2,FALSE))</f>
        <v/>
      </c>
      <c r="E43" s="434" t="str">
        <f>IF(E40="","",VLOOKUP(E40,$V$19:$W$29,2,FALSE))</f>
        <v/>
      </c>
      <c r="F43" s="434" t="str">
        <f>IF(F40="","",VLOOKUP(F40,$V$19:$W$29,2,FALSE))</f>
        <v/>
      </c>
      <c r="G43" s="434" t="str">
        <f>IF(G40="","",VLOOKUP(G40,$V$19:$W$29,2,FALSE))</f>
        <v/>
      </c>
      <c r="H43" s="434" t="str">
        <f>IF(H40="","",VLOOKUP(H40,$V$19:$W$29,2,FALSE))</f>
        <v/>
      </c>
      <c r="I43" s="434" t="str">
        <f>IF(I40="","",VLOOKUP(I40,$V$19:$W$29,2,FALSE))</f>
        <v/>
      </c>
      <c r="J43" s="434" t="str">
        <f>IF(J40="","",VLOOKUP(J40,$V$19:$W$29,2,FALSE))</f>
        <v/>
      </c>
      <c r="K43" s="434" t="str">
        <f>IF(K40="","",VLOOKUP(K40,$V$19:$W$29,2,FALSE))</f>
        <v/>
      </c>
      <c r="L43" s="434" t="str">
        <f>IF(L40="","",VLOOKUP(L40,$V$19:$W$29,2,FALSE))</f>
        <v/>
      </c>
      <c r="M43" s="434" t="str">
        <f>IF(M40="","",VLOOKUP(M40,$V$19:$W$29,2,FALSE))</f>
        <v/>
      </c>
      <c r="N43" s="434" t="str">
        <f>IF(N40="","",VLOOKUP(N40,$V$19:$W$29,2,FALSE))</f>
        <v/>
      </c>
      <c r="O43" s="434" t="str">
        <f>IF(O40="","",VLOOKUP(O40,$V$19:$W$29,2,FALSE))</f>
        <v/>
      </c>
      <c r="P43" s="434" t="str">
        <f>IF(P40="","",VLOOKUP(P40,$V$19:$W$29,2,FALSE))</f>
        <v/>
      </c>
      <c r="Q43" s="434" t="str">
        <f>IF(Q40="","",VLOOKUP(Q40,$V$19:$W$29,2,FALSE))</f>
        <v/>
      </c>
      <c r="R43" s="434" t="str">
        <f>IF(R40="","",VLOOKUP(R40,$V$19:$W$29,2,FALSE))</f>
        <v/>
      </c>
    </row>
    <row r="44" spans="1:23" x14ac:dyDescent="0.3">
      <c r="A44" s="447">
        <v>4</v>
      </c>
      <c r="B44" s="432" t="s">
        <v>281</v>
      </c>
      <c r="C44" s="433" t="str">
        <f t="shared" ref="C44:R44" si="6">IF(C40="","",C39*C43*C41)</f>
        <v/>
      </c>
      <c r="D44" s="433" t="str">
        <f t="shared" si="6"/>
        <v/>
      </c>
      <c r="E44" s="433" t="str">
        <f t="shared" si="6"/>
        <v/>
      </c>
      <c r="F44" s="433" t="str">
        <f t="shared" si="6"/>
        <v/>
      </c>
      <c r="G44" s="433" t="str">
        <f t="shared" si="6"/>
        <v/>
      </c>
      <c r="H44" s="433" t="str">
        <f t="shared" si="6"/>
        <v/>
      </c>
      <c r="I44" s="433" t="str">
        <f t="shared" si="6"/>
        <v/>
      </c>
      <c r="J44" s="433" t="str">
        <f t="shared" si="6"/>
        <v/>
      </c>
      <c r="K44" s="433" t="str">
        <f t="shared" si="6"/>
        <v/>
      </c>
      <c r="L44" s="433" t="str">
        <f t="shared" si="6"/>
        <v/>
      </c>
      <c r="M44" s="433" t="str">
        <f t="shared" si="6"/>
        <v/>
      </c>
      <c r="N44" s="433" t="str">
        <f t="shared" si="6"/>
        <v/>
      </c>
      <c r="O44" s="433" t="str">
        <f t="shared" si="6"/>
        <v/>
      </c>
      <c r="P44" s="433" t="str">
        <f t="shared" si="6"/>
        <v/>
      </c>
      <c r="Q44" s="433" t="str">
        <f t="shared" si="6"/>
        <v/>
      </c>
      <c r="R44" s="433" t="str">
        <f t="shared" si="6"/>
        <v/>
      </c>
    </row>
    <row r="45" spans="1:23" x14ac:dyDescent="0.3">
      <c r="B45" s="425" t="s">
        <v>300</v>
      </c>
    </row>
    <row r="47" spans="1:23" ht="15.6" x14ac:dyDescent="0.3">
      <c r="B47" s="442" t="s">
        <v>345</v>
      </c>
      <c r="C47" s="448" t="str">
        <f>C$11</f>
        <v>staff type 1</v>
      </c>
      <c r="D47" s="448" t="str">
        <f t="shared" ref="D47:R47" si="7">D$11</f>
        <v>staff type 2</v>
      </c>
      <c r="E47" s="448" t="str">
        <f t="shared" si="7"/>
        <v>staff type 3</v>
      </c>
      <c r="F47" s="448" t="str">
        <f t="shared" si="7"/>
        <v>staff type 4</v>
      </c>
      <c r="G47" s="448" t="str">
        <f t="shared" si="7"/>
        <v>staff type 5</v>
      </c>
      <c r="H47" s="448" t="str">
        <f t="shared" si="7"/>
        <v>staff type 6</v>
      </c>
      <c r="I47" s="448" t="str">
        <f t="shared" si="7"/>
        <v>staff type 7</v>
      </c>
      <c r="J47" s="448" t="str">
        <f t="shared" si="7"/>
        <v>staff type 8</v>
      </c>
      <c r="K47" s="448" t="str">
        <f t="shared" si="7"/>
        <v>staff type 9</v>
      </c>
      <c r="L47" s="448" t="str">
        <f t="shared" si="7"/>
        <v>staff type 10</v>
      </c>
      <c r="M47" s="448" t="str">
        <f t="shared" si="7"/>
        <v>staff type 11</v>
      </c>
      <c r="N47" s="448" t="str">
        <f t="shared" si="7"/>
        <v>staff type 12</v>
      </c>
      <c r="O47" s="448" t="str">
        <f t="shared" si="7"/>
        <v>staff type 13</v>
      </c>
      <c r="P47" s="448" t="str">
        <f t="shared" si="7"/>
        <v>staff type 14</v>
      </c>
      <c r="Q47" s="448" t="str">
        <f t="shared" si="7"/>
        <v>staff type 15</v>
      </c>
      <c r="R47" s="448" t="str">
        <f t="shared" si="7"/>
        <v>staff type 16</v>
      </c>
    </row>
    <row r="48" spans="1:23" x14ac:dyDescent="0.3">
      <c r="B48" s="430" t="s">
        <v>279</v>
      </c>
      <c r="C48" s="371"/>
      <c r="D48" s="371"/>
      <c r="E48" s="371"/>
      <c r="F48" s="371"/>
      <c r="G48" s="371"/>
      <c r="H48" s="371"/>
      <c r="I48" s="371"/>
      <c r="J48" s="371"/>
      <c r="K48" s="371"/>
      <c r="L48" s="371"/>
      <c r="M48" s="371"/>
      <c r="N48" s="371"/>
      <c r="O48" s="371"/>
      <c r="P48" s="371"/>
      <c r="Q48" s="371"/>
      <c r="R48" s="371"/>
    </row>
    <row r="49" spans="1:23" x14ac:dyDescent="0.3">
      <c r="B49" s="431" t="s">
        <v>280</v>
      </c>
      <c r="C49" s="426"/>
      <c r="D49" s="426"/>
      <c r="E49" s="426"/>
      <c r="F49" s="426"/>
      <c r="G49" s="426"/>
      <c r="H49" s="426"/>
      <c r="I49" s="426"/>
      <c r="J49" s="426"/>
      <c r="K49" s="426"/>
      <c r="L49" s="426"/>
      <c r="M49" s="426"/>
      <c r="N49" s="426"/>
      <c r="O49" s="426"/>
      <c r="P49" s="426"/>
      <c r="Q49" s="426"/>
      <c r="R49" s="426"/>
    </row>
    <row r="50" spans="1:23" x14ac:dyDescent="0.3">
      <c r="B50" s="431" t="s">
        <v>303</v>
      </c>
      <c r="C50" s="372"/>
      <c r="D50" s="372"/>
      <c r="E50" s="372"/>
      <c r="F50" s="372"/>
      <c r="G50" s="372"/>
      <c r="H50" s="372"/>
      <c r="I50" s="372"/>
      <c r="J50" s="372"/>
      <c r="K50" s="372"/>
      <c r="L50" s="372"/>
      <c r="M50" s="372"/>
      <c r="N50" s="372"/>
      <c r="O50" s="372"/>
      <c r="P50" s="372"/>
      <c r="Q50" s="372"/>
      <c r="R50" s="372"/>
    </row>
    <row r="51" spans="1:23" x14ac:dyDescent="0.3">
      <c r="A51" s="447" t="s">
        <v>330</v>
      </c>
      <c r="B51" s="431" t="s">
        <v>323</v>
      </c>
      <c r="C51" s="372"/>
      <c r="D51" s="372"/>
      <c r="E51" s="372"/>
      <c r="F51" s="372"/>
      <c r="G51" s="372"/>
      <c r="H51" s="372"/>
      <c r="I51" s="372"/>
      <c r="J51" s="372"/>
      <c r="K51" s="372"/>
      <c r="L51" s="372"/>
      <c r="M51" s="372"/>
      <c r="N51" s="372"/>
      <c r="O51" s="372"/>
      <c r="P51" s="372"/>
      <c r="Q51" s="372"/>
      <c r="R51" s="372"/>
      <c r="W51" s="427" t="s">
        <v>265</v>
      </c>
    </row>
    <row r="52" spans="1:23" x14ac:dyDescent="0.3">
      <c r="B52" s="432" t="s">
        <v>302</v>
      </c>
      <c r="C52" s="434" t="str">
        <f>IF(C49="","",VLOOKUP(C49,$V$19:$W$29,2,FALSE))</f>
        <v/>
      </c>
      <c r="D52" s="434" t="str">
        <f>IF(D49="","",VLOOKUP(D49,$V$19:$W$29,2,FALSE))</f>
        <v/>
      </c>
      <c r="E52" s="434" t="str">
        <f>IF(E49="","",VLOOKUP(E49,$V$19:$W$29,2,FALSE))</f>
        <v/>
      </c>
      <c r="F52" s="434" t="str">
        <f>IF(F49="","",VLOOKUP(F49,$V$19:$W$29,2,FALSE))</f>
        <v/>
      </c>
      <c r="G52" s="434" t="str">
        <f>IF(G49="","",VLOOKUP(G49,$V$19:$W$29,2,FALSE))</f>
        <v/>
      </c>
      <c r="H52" s="434" t="str">
        <f>IF(H49="","",VLOOKUP(H49,$V$19:$W$29,2,FALSE))</f>
        <v/>
      </c>
      <c r="I52" s="434" t="str">
        <f>IF(I49="","",VLOOKUP(I49,$V$19:$W$29,2,FALSE))</f>
        <v/>
      </c>
      <c r="J52" s="434" t="str">
        <f>IF(J49="","",VLOOKUP(J49,$V$19:$W$29,2,FALSE))</f>
        <v/>
      </c>
      <c r="K52" s="434" t="str">
        <f>IF(K49="","",VLOOKUP(K49,$V$19:$W$29,2,FALSE))</f>
        <v/>
      </c>
      <c r="L52" s="434" t="str">
        <f>IF(L49="","",VLOOKUP(L49,$V$19:$W$29,2,FALSE))</f>
        <v/>
      </c>
      <c r="M52" s="434" t="str">
        <f>IF(M49="","",VLOOKUP(M49,$V$19:$W$29,2,FALSE))</f>
        <v/>
      </c>
      <c r="N52" s="434" t="str">
        <f>IF(N49="","",VLOOKUP(N49,$V$19:$W$29,2,FALSE))</f>
        <v/>
      </c>
      <c r="O52" s="434" t="str">
        <f>IF(O49="","",VLOOKUP(O49,$V$19:$W$29,2,FALSE))</f>
        <v/>
      </c>
      <c r="P52" s="434" t="str">
        <f>IF(P49="","",VLOOKUP(P49,$V$19:$W$29,2,FALSE))</f>
        <v/>
      </c>
      <c r="Q52" s="434" t="str">
        <f>IF(Q49="","",VLOOKUP(Q49,$V$19:$W$29,2,FALSE))</f>
        <v/>
      </c>
      <c r="R52" s="434" t="str">
        <f>IF(R49="","",VLOOKUP(R49,$V$19:$W$29,2,FALSE))</f>
        <v/>
      </c>
    </row>
    <row r="53" spans="1:23" x14ac:dyDescent="0.3">
      <c r="A53" s="447">
        <v>5</v>
      </c>
      <c r="B53" s="432" t="s">
        <v>281</v>
      </c>
      <c r="C53" s="433" t="str">
        <f t="shared" ref="C53:R53" si="8">IF(C49="","",C48*C52*C50)</f>
        <v/>
      </c>
      <c r="D53" s="433" t="str">
        <f t="shared" si="8"/>
        <v/>
      </c>
      <c r="E53" s="433" t="str">
        <f t="shared" si="8"/>
        <v/>
      </c>
      <c r="F53" s="433" t="str">
        <f t="shared" si="8"/>
        <v/>
      </c>
      <c r="G53" s="433" t="str">
        <f t="shared" si="8"/>
        <v/>
      </c>
      <c r="H53" s="433" t="str">
        <f t="shared" si="8"/>
        <v/>
      </c>
      <c r="I53" s="433" t="str">
        <f t="shared" si="8"/>
        <v/>
      </c>
      <c r="J53" s="433" t="str">
        <f t="shared" si="8"/>
        <v/>
      </c>
      <c r="K53" s="433" t="str">
        <f t="shared" si="8"/>
        <v/>
      </c>
      <c r="L53" s="433" t="str">
        <f t="shared" si="8"/>
        <v/>
      </c>
      <c r="M53" s="433" t="str">
        <f t="shared" si="8"/>
        <v/>
      </c>
      <c r="N53" s="433" t="str">
        <f t="shared" si="8"/>
        <v/>
      </c>
      <c r="O53" s="433" t="str">
        <f t="shared" si="8"/>
        <v/>
      </c>
      <c r="P53" s="433" t="str">
        <f t="shared" si="8"/>
        <v/>
      </c>
      <c r="Q53" s="433" t="str">
        <f t="shared" si="8"/>
        <v/>
      </c>
      <c r="R53" s="433" t="str">
        <f t="shared" si="8"/>
        <v/>
      </c>
    </row>
    <row r="54" spans="1:23" x14ac:dyDescent="0.3">
      <c r="B54" s="425" t="s">
        <v>300</v>
      </c>
    </row>
    <row r="56" spans="1:23" ht="15.6" x14ac:dyDescent="0.3">
      <c r="B56" s="442" t="s">
        <v>346</v>
      </c>
      <c r="C56" s="448" t="str">
        <f>C$11</f>
        <v>staff type 1</v>
      </c>
      <c r="D56" s="448" t="str">
        <f t="shared" ref="D56:R56" si="9">D$11</f>
        <v>staff type 2</v>
      </c>
      <c r="E56" s="448" t="str">
        <f t="shared" si="9"/>
        <v>staff type 3</v>
      </c>
      <c r="F56" s="448" t="str">
        <f t="shared" si="9"/>
        <v>staff type 4</v>
      </c>
      <c r="G56" s="448" t="str">
        <f t="shared" si="9"/>
        <v>staff type 5</v>
      </c>
      <c r="H56" s="448" t="str">
        <f t="shared" si="9"/>
        <v>staff type 6</v>
      </c>
      <c r="I56" s="448" t="str">
        <f t="shared" si="9"/>
        <v>staff type 7</v>
      </c>
      <c r="J56" s="448" t="str">
        <f t="shared" si="9"/>
        <v>staff type 8</v>
      </c>
      <c r="K56" s="448" t="str">
        <f t="shared" si="9"/>
        <v>staff type 9</v>
      </c>
      <c r="L56" s="448" t="str">
        <f t="shared" si="9"/>
        <v>staff type 10</v>
      </c>
      <c r="M56" s="448" t="str">
        <f t="shared" si="9"/>
        <v>staff type 11</v>
      </c>
      <c r="N56" s="448" t="str">
        <f t="shared" si="9"/>
        <v>staff type 12</v>
      </c>
      <c r="O56" s="448" t="str">
        <f t="shared" si="9"/>
        <v>staff type 13</v>
      </c>
      <c r="P56" s="448" t="str">
        <f t="shared" si="9"/>
        <v>staff type 14</v>
      </c>
      <c r="Q56" s="448" t="str">
        <f t="shared" si="9"/>
        <v>staff type 15</v>
      </c>
      <c r="R56" s="448" t="str">
        <f t="shared" si="9"/>
        <v>staff type 16</v>
      </c>
    </row>
    <row r="57" spans="1:23" x14ac:dyDescent="0.3">
      <c r="B57" s="430" t="s">
        <v>279</v>
      </c>
      <c r="C57" s="371"/>
      <c r="D57" s="371"/>
      <c r="E57" s="371"/>
      <c r="F57" s="371"/>
      <c r="G57" s="371"/>
      <c r="H57" s="371"/>
      <c r="I57" s="371"/>
      <c r="J57" s="371"/>
      <c r="K57" s="371"/>
      <c r="L57" s="371"/>
      <c r="M57" s="371"/>
      <c r="N57" s="371"/>
      <c r="O57" s="371"/>
      <c r="P57" s="371"/>
      <c r="Q57" s="371"/>
      <c r="R57" s="371"/>
    </row>
    <row r="58" spans="1:23" x14ac:dyDescent="0.3">
      <c r="B58" s="431" t="s">
        <v>280</v>
      </c>
      <c r="C58" s="426"/>
      <c r="D58" s="426"/>
      <c r="E58" s="426"/>
      <c r="F58" s="426"/>
      <c r="G58" s="426"/>
      <c r="H58" s="426"/>
      <c r="I58" s="426"/>
      <c r="J58" s="426"/>
      <c r="K58" s="426"/>
      <c r="L58" s="426"/>
      <c r="M58" s="426"/>
      <c r="N58" s="426"/>
      <c r="O58" s="426"/>
      <c r="P58" s="426"/>
      <c r="Q58" s="426"/>
      <c r="R58" s="426"/>
    </row>
    <row r="59" spans="1:23" x14ac:dyDescent="0.3">
      <c r="B59" s="431" t="s">
        <v>303</v>
      </c>
      <c r="C59" s="372"/>
      <c r="D59" s="372"/>
      <c r="E59" s="372"/>
      <c r="F59" s="372"/>
      <c r="G59" s="372"/>
      <c r="H59" s="372"/>
      <c r="I59" s="372"/>
      <c r="J59" s="372"/>
      <c r="K59" s="372"/>
      <c r="L59" s="372"/>
      <c r="M59" s="372"/>
      <c r="N59" s="372"/>
      <c r="O59" s="372"/>
      <c r="P59" s="372"/>
      <c r="Q59" s="372"/>
      <c r="R59" s="372"/>
    </row>
    <row r="60" spans="1:23" x14ac:dyDescent="0.3">
      <c r="A60" s="447" t="s">
        <v>331</v>
      </c>
      <c r="B60" s="431" t="s">
        <v>323</v>
      </c>
      <c r="C60" s="372"/>
      <c r="D60" s="372"/>
      <c r="E60" s="372"/>
      <c r="F60" s="372"/>
      <c r="G60" s="372"/>
      <c r="H60" s="372"/>
      <c r="I60" s="372"/>
      <c r="J60" s="372"/>
      <c r="K60" s="372"/>
      <c r="L60" s="372"/>
      <c r="M60" s="372"/>
      <c r="N60" s="372"/>
      <c r="O60" s="372"/>
      <c r="P60" s="372"/>
      <c r="Q60" s="372"/>
      <c r="R60" s="372"/>
      <c r="W60" s="427" t="s">
        <v>265</v>
      </c>
    </row>
    <row r="61" spans="1:23" x14ac:dyDescent="0.3">
      <c r="B61" s="432" t="s">
        <v>302</v>
      </c>
      <c r="C61" s="434" t="str">
        <f>IF(C58="","",VLOOKUP(C58,$V$19:$W$29,2,FALSE))</f>
        <v/>
      </c>
      <c r="D61" s="434" t="str">
        <f>IF(D58="","",VLOOKUP(D58,$V$19:$W$29,2,FALSE))</f>
        <v/>
      </c>
      <c r="E61" s="434" t="str">
        <f>IF(E58="","",VLOOKUP(E58,$V$19:$W$29,2,FALSE))</f>
        <v/>
      </c>
      <c r="F61" s="434" t="str">
        <f>IF(F58="","",VLOOKUP(F58,$V$19:$W$29,2,FALSE))</f>
        <v/>
      </c>
      <c r="G61" s="434" t="str">
        <f>IF(G58="","",VLOOKUP(G58,$V$19:$W$29,2,FALSE))</f>
        <v/>
      </c>
      <c r="H61" s="434" t="str">
        <f>IF(H58="","",VLOOKUP(H58,$V$19:$W$29,2,FALSE))</f>
        <v/>
      </c>
      <c r="I61" s="434" t="str">
        <f>IF(I58="","",VLOOKUP(I58,$V$19:$W$29,2,FALSE))</f>
        <v/>
      </c>
      <c r="J61" s="434" t="str">
        <f>IF(J58="","",VLOOKUP(J58,$V$19:$W$29,2,FALSE))</f>
        <v/>
      </c>
      <c r="K61" s="434" t="str">
        <f>IF(K58="","",VLOOKUP(K58,$V$19:$W$29,2,FALSE))</f>
        <v/>
      </c>
      <c r="L61" s="434" t="str">
        <f>IF(L58="","",VLOOKUP(L58,$V$19:$W$29,2,FALSE))</f>
        <v/>
      </c>
      <c r="M61" s="434" t="str">
        <f>IF(M58="","",VLOOKUP(M58,$V$19:$W$29,2,FALSE))</f>
        <v/>
      </c>
      <c r="N61" s="434" t="str">
        <f>IF(N58="","",VLOOKUP(N58,$V$19:$W$29,2,FALSE))</f>
        <v/>
      </c>
      <c r="O61" s="434" t="str">
        <f>IF(O58="","",VLOOKUP(O58,$V$19:$W$29,2,FALSE))</f>
        <v/>
      </c>
      <c r="P61" s="434" t="str">
        <f>IF(P58="","",VLOOKUP(P58,$V$19:$W$29,2,FALSE))</f>
        <v/>
      </c>
      <c r="Q61" s="434" t="str">
        <f>IF(Q58="","",VLOOKUP(Q58,$V$19:$W$29,2,FALSE))</f>
        <v/>
      </c>
      <c r="R61" s="434" t="str">
        <f>IF(R58="","",VLOOKUP(R58,$V$19:$W$29,2,FALSE))</f>
        <v/>
      </c>
    </row>
    <row r="62" spans="1:23" x14ac:dyDescent="0.3">
      <c r="A62" s="447">
        <v>6</v>
      </c>
      <c r="B62" s="432" t="s">
        <v>281</v>
      </c>
      <c r="C62" s="433" t="str">
        <f t="shared" ref="C62:R62" si="10">IF(C58="","",C57*C61*C59)</f>
        <v/>
      </c>
      <c r="D62" s="433" t="str">
        <f t="shared" si="10"/>
        <v/>
      </c>
      <c r="E62" s="433" t="str">
        <f t="shared" si="10"/>
        <v/>
      </c>
      <c r="F62" s="433" t="str">
        <f t="shared" si="10"/>
        <v/>
      </c>
      <c r="G62" s="433" t="str">
        <f t="shared" si="10"/>
        <v/>
      </c>
      <c r="H62" s="433" t="str">
        <f t="shared" si="10"/>
        <v/>
      </c>
      <c r="I62" s="433" t="str">
        <f t="shared" si="10"/>
        <v/>
      </c>
      <c r="J62" s="433" t="str">
        <f t="shared" si="10"/>
        <v/>
      </c>
      <c r="K62" s="433" t="str">
        <f t="shared" si="10"/>
        <v/>
      </c>
      <c r="L62" s="433" t="str">
        <f t="shared" si="10"/>
        <v/>
      </c>
      <c r="M62" s="433" t="str">
        <f t="shared" si="10"/>
        <v/>
      </c>
      <c r="N62" s="433" t="str">
        <f t="shared" si="10"/>
        <v/>
      </c>
      <c r="O62" s="433" t="str">
        <f t="shared" si="10"/>
        <v/>
      </c>
      <c r="P62" s="433" t="str">
        <f t="shared" si="10"/>
        <v/>
      </c>
      <c r="Q62" s="433" t="str">
        <f t="shared" si="10"/>
        <v/>
      </c>
      <c r="R62" s="433" t="str">
        <f t="shared" si="10"/>
        <v/>
      </c>
    </row>
    <row r="63" spans="1:23" x14ac:dyDescent="0.3">
      <c r="B63" s="425" t="s">
        <v>300</v>
      </c>
    </row>
    <row r="65" spans="1:23" ht="15.6" x14ac:dyDescent="0.3">
      <c r="B65" s="442" t="s">
        <v>347</v>
      </c>
      <c r="C65" s="448" t="str">
        <f>C$11</f>
        <v>staff type 1</v>
      </c>
      <c r="D65" s="448" t="str">
        <f t="shared" ref="D65:R65" si="11">D$11</f>
        <v>staff type 2</v>
      </c>
      <c r="E65" s="448" t="str">
        <f t="shared" si="11"/>
        <v>staff type 3</v>
      </c>
      <c r="F65" s="448" t="str">
        <f t="shared" si="11"/>
        <v>staff type 4</v>
      </c>
      <c r="G65" s="448" t="str">
        <f t="shared" si="11"/>
        <v>staff type 5</v>
      </c>
      <c r="H65" s="448" t="str">
        <f t="shared" si="11"/>
        <v>staff type 6</v>
      </c>
      <c r="I65" s="448" t="str">
        <f t="shared" si="11"/>
        <v>staff type 7</v>
      </c>
      <c r="J65" s="448" t="str">
        <f t="shared" si="11"/>
        <v>staff type 8</v>
      </c>
      <c r="K65" s="448" t="str">
        <f t="shared" si="11"/>
        <v>staff type 9</v>
      </c>
      <c r="L65" s="448" t="str">
        <f t="shared" si="11"/>
        <v>staff type 10</v>
      </c>
      <c r="M65" s="448" t="str">
        <f t="shared" si="11"/>
        <v>staff type 11</v>
      </c>
      <c r="N65" s="448" t="str">
        <f t="shared" si="11"/>
        <v>staff type 12</v>
      </c>
      <c r="O65" s="448" t="str">
        <f t="shared" si="11"/>
        <v>staff type 13</v>
      </c>
      <c r="P65" s="448" t="str">
        <f t="shared" si="11"/>
        <v>staff type 14</v>
      </c>
      <c r="Q65" s="448" t="str">
        <f t="shared" si="11"/>
        <v>staff type 15</v>
      </c>
      <c r="R65" s="448" t="str">
        <f t="shared" si="11"/>
        <v>staff type 16</v>
      </c>
    </row>
    <row r="66" spans="1:23" x14ac:dyDescent="0.3">
      <c r="B66" s="430" t="s">
        <v>279</v>
      </c>
      <c r="C66" s="371"/>
      <c r="D66" s="371"/>
      <c r="E66" s="371"/>
      <c r="F66" s="371"/>
      <c r="G66" s="371"/>
      <c r="H66" s="371"/>
      <c r="I66" s="371"/>
      <c r="J66" s="371"/>
      <c r="K66" s="371"/>
      <c r="L66" s="371"/>
      <c r="M66" s="371"/>
      <c r="N66" s="371"/>
      <c r="O66" s="371"/>
      <c r="P66" s="371"/>
      <c r="Q66" s="371"/>
      <c r="R66" s="371"/>
    </row>
    <row r="67" spans="1:23" x14ac:dyDescent="0.3">
      <c r="B67" s="431" t="s">
        <v>280</v>
      </c>
      <c r="C67" s="426"/>
      <c r="D67" s="426"/>
      <c r="E67" s="426"/>
      <c r="F67" s="426"/>
      <c r="G67" s="426"/>
      <c r="H67" s="426"/>
      <c r="I67" s="426"/>
      <c r="J67" s="426"/>
      <c r="K67" s="426"/>
      <c r="L67" s="426"/>
      <c r="M67" s="426"/>
      <c r="N67" s="426"/>
      <c r="O67" s="426"/>
      <c r="P67" s="426"/>
      <c r="Q67" s="426"/>
      <c r="R67" s="426"/>
    </row>
    <row r="68" spans="1:23" x14ac:dyDescent="0.3">
      <c r="B68" s="431" t="s">
        <v>303</v>
      </c>
      <c r="C68" s="372"/>
      <c r="D68" s="372"/>
      <c r="E68" s="372"/>
      <c r="F68" s="372"/>
      <c r="G68" s="372"/>
      <c r="H68" s="372"/>
      <c r="I68" s="372"/>
      <c r="J68" s="372"/>
      <c r="K68" s="372"/>
      <c r="L68" s="372"/>
      <c r="M68" s="372"/>
      <c r="N68" s="372"/>
      <c r="O68" s="372"/>
      <c r="P68" s="372"/>
      <c r="Q68" s="372"/>
      <c r="R68" s="372"/>
    </row>
    <row r="69" spans="1:23" x14ac:dyDescent="0.3">
      <c r="A69" s="447" t="s">
        <v>332</v>
      </c>
      <c r="B69" s="431" t="s">
        <v>323</v>
      </c>
      <c r="C69" s="372"/>
      <c r="D69" s="372"/>
      <c r="E69" s="372"/>
      <c r="F69" s="372"/>
      <c r="G69" s="372"/>
      <c r="H69" s="372"/>
      <c r="I69" s="372"/>
      <c r="J69" s="372"/>
      <c r="K69" s="372"/>
      <c r="L69" s="372"/>
      <c r="M69" s="372"/>
      <c r="N69" s="372"/>
      <c r="O69" s="372"/>
      <c r="P69" s="372"/>
      <c r="Q69" s="372"/>
      <c r="R69" s="372"/>
      <c r="W69" s="427" t="s">
        <v>265</v>
      </c>
    </row>
    <row r="70" spans="1:23" x14ac:dyDescent="0.3">
      <c r="B70" s="432" t="s">
        <v>302</v>
      </c>
      <c r="C70" s="434" t="str">
        <f>IF(C67="","",VLOOKUP(C67,$V$19:$W$29,2,FALSE))</f>
        <v/>
      </c>
      <c r="D70" s="434" t="str">
        <f>IF(D67="","",VLOOKUP(D67,$V$19:$W$29,2,FALSE))</f>
        <v/>
      </c>
      <c r="E70" s="434" t="str">
        <f>IF(E67="","",VLOOKUP(E67,$V$19:$W$29,2,FALSE))</f>
        <v/>
      </c>
      <c r="F70" s="434" t="str">
        <f>IF(F67="","",VLOOKUP(F67,$V$19:$W$29,2,FALSE))</f>
        <v/>
      </c>
      <c r="G70" s="434" t="str">
        <f>IF(G67="","",VLOOKUP(G67,$V$19:$W$29,2,FALSE))</f>
        <v/>
      </c>
      <c r="H70" s="434" t="str">
        <f>IF(H67="","",VLOOKUP(H67,$V$19:$W$29,2,FALSE))</f>
        <v/>
      </c>
      <c r="I70" s="434" t="str">
        <f>IF(I67="","",VLOOKUP(I67,$V$19:$W$29,2,FALSE))</f>
        <v/>
      </c>
      <c r="J70" s="434" t="str">
        <f>IF(J67="","",VLOOKUP(J67,$V$19:$W$29,2,FALSE))</f>
        <v/>
      </c>
      <c r="K70" s="434" t="str">
        <f>IF(K67="","",VLOOKUP(K67,$V$19:$W$29,2,FALSE))</f>
        <v/>
      </c>
      <c r="L70" s="434" t="str">
        <f>IF(L67="","",VLOOKUP(L67,$V$19:$W$29,2,FALSE))</f>
        <v/>
      </c>
      <c r="M70" s="434" t="str">
        <f>IF(M67="","",VLOOKUP(M67,$V$19:$W$29,2,FALSE))</f>
        <v/>
      </c>
      <c r="N70" s="434" t="str">
        <f>IF(N67="","",VLOOKUP(N67,$V$19:$W$29,2,FALSE))</f>
        <v/>
      </c>
      <c r="O70" s="434" t="str">
        <f>IF(O67="","",VLOOKUP(O67,$V$19:$W$29,2,FALSE))</f>
        <v/>
      </c>
      <c r="P70" s="434" t="str">
        <f>IF(P67="","",VLOOKUP(P67,$V$19:$W$29,2,FALSE))</f>
        <v/>
      </c>
      <c r="Q70" s="434" t="str">
        <f>IF(Q67="","",VLOOKUP(Q67,$V$19:$W$29,2,FALSE))</f>
        <v/>
      </c>
      <c r="R70" s="434" t="str">
        <f>IF(R67="","",VLOOKUP(R67,$V$19:$W$29,2,FALSE))</f>
        <v/>
      </c>
    </row>
    <row r="71" spans="1:23" x14ac:dyDescent="0.3">
      <c r="A71" s="447">
        <v>7</v>
      </c>
      <c r="B71" s="432" t="s">
        <v>281</v>
      </c>
      <c r="C71" s="433" t="str">
        <f t="shared" ref="C71:R71" si="12">IF(C67="","",C66*C70*C68)</f>
        <v/>
      </c>
      <c r="D71" s="433" t="str">
        <f t="shared" si="12"/>
        <v/>
      </c>
      <c r="E71" s="433" t="str">
        <f t="shared" si="12"/>
        <v/>
      </c>
      <c r="F71" s="433" t="str">
        <f t="shared" si="12"/>
        <v/>
      </c>
      <c r="G71" s="433" t="str">
        <f t="shared" si="12"/>
        <v/>
      </c>
      <c r="H71" s="433" t="str">
        <f t="shared" si="12"/>
        <v/>
      </c>
      <c r="I71" s="433" t="str">
        <f t="shared" si="12"/>
        <v/>
      </c>
      <c r="J71" s="433" t="str">
        <f t="shared" si="12"/>
        <v/>
      </c>
      <c r="K71" s="433" t="str">
        <f t="shared" si="12"/>
        <v/>
      </c>
      <c r="L71" s="433" t="str">
        <f t="shared" si="12"/>
        <v/>
      </c>
      <c r="M71" s="433" t="str">
        <f t="shared" si="12"/>
        <v/>
      </c>
      <c r="N71" s="433" t="str">
        <f t="shared" si="12"/>
        <v/>
      </c>
      <c r="O71" s="433" t="str">
        <f t="shared" si="12"/>
        <v/>
      </c>
      <c r="P71" s="433" t="str">
        <f t="shared" si="12"/>
        <v/>
      </c>
      <c r="Q71" s="433" t="str">
        <f t="shared" si="12"/>
        <v/>
      </c>
      <c r="R71" s="433" t="str">
        <f t="shared" si="12"/>
        <v/>
      </c>
    </row>
    <row r="72" spans="1:23" x14ac:dyDescent="0.3">
      <c r="B72" s="425" t="s">
        <v>300</v>
      </c>
    </row>
    <row r="74" spans="1:23" ht="15.6" x14ac:dyDescent="0.3">
      <c r="B74" s="442" t="s">
        <v>348</v>
      </c>
      <c r="C74" s="448" t="str">
        <f>C$11</f>
        <v>staff type 1</v>
      </c>
      <c r="D74" s="448" t="str">
        <f t="shared" ref="D74:R74" si="13">D$11</f>
        <v>staff type 2</v>
      </c>
      <c r="E74" s="448" t="str">
        <f t="shared" si="13"/>
        <v>staff type 3</v>
      </c>
      <c r="F74" s="448" t="str">
        <f t="shared" si="13"/>
        <v>staff type 4</v>
      </c>
      <c r="G74" s="448" t="str">
        <f t="shared" si="13"/>
        <v>staff type 5</v>
      </c>
      <c r="H74" s="448" t="str">
        <f t="shared" si="13"/>
        <v>staff type 6</v>
      </c>
      <c r="I74" s="448" t="str">
        <f t="shared" si="13"/>
        <v>staff type 7</v>
      </c>
      <c r="J74" s="448" t="str">
        <f t="shared" si="13"/>
        <v>staff type 8</v>
      </c>
      <c r="K74" s="448" t="str">
        <f t="shared" si="13"/>
        <v>staff type 9</v>
      </c>
      <c r="L74" s="448" t="str">
        <f t="shared" si="13"/>
        <v>staff type 10</v>
      </c>
      <c r="M74" s="448" t="str">
        <f t="shared" si="13"/>
        <v>staff type 11</v>
      </c>
      <c r="N74" s="448" t="str">
        <f t="shared" si="13"/>
        <v>staff type 12</v>
      </c>
      <c r="O74" s="448" t="str">
        <f t="shared" si="13"/>
        <v>staff type 13</v>
      </c>
      <c r="P74" s="448" t="str">
        <f t="shared" si="13"/>
        <v>staff type 14</v>
      </c>
      <c r="Q74" s="448" t="str">
        <f t="shared" si="13"/>
        <v>staff type 15</v>
      </c>
      <c r="R74" s="448" t="str">
        <f t="shared" si="13"/>
        <v>staff type 16</v>
      </c>
    </row>
    <row r="75" spans="1:23" x14ac:dyDescent="0.3">
      <c r="B75" s="430" t="s">
        <v>279</v>
      </c>
      <c r="C75" s="371"/>
      <c r="D75" s="371"/>
      <c r="E75" s="371"/>
      <c r="F75" s="371"/>
      <c r="G75" s="371"/>
      <c r="H75" s="371"/>
      <c r="I75" s="371"/>
      <c r="J75" s="371"/>
      <c r="K75" s="371"/>
      <c r="L75" s="371"/>
      <c r="M75" s="371"/>
      <c r="N75" s="371"/>
      <c r="O75" s="371"/>
      <c r="P75" s="371"/>
      <c r="Q75" s="371"/>
      <c r="R75" s="371"/>
    </row>
    <row r="76" spans="1:23" x14ac:dyDescent="0.3">
      <c r="B76" s="431" t="s">
        <v>280</v>
      </c>
      <c r="C76" s="426"/>
      <c r="D76" s="426"/>
      <c r="E76" s="426"/>
      <c r="F76" s="426"/>
      <c r="G76" s="426"/>
      <c r="H76" s="426"/>
      <c r="I76" s="426"/>
      <c r="J76" s="426"/>
      <c r="K76" s="426"/>
      <c r="L76" s="426"/>
      <c r="M76" s="426"/>
      <c r="N76" s="426"/>
      <c r="O76" s="426"/>
      <c r="P76" s="426"/>
      <c r="Q76" s="426"/>
      <c r="R76" s="426"/>
    </row>
    <row r="77" spans="1:23" x14ac:dyDescent="0.3">
      <c r="B77" s="431" t="s">
        <v>303</v>
      </c>
      <c r="C77" s="372"/>
      <c r="D77" s="372"/>
      <c r="E77" s="372"/>
      <c r="F77" s="372"/>
      <c r="G77" s="372"/>
      <c r="H77" s="372"/>
      <c r="I77" s="372"/>
      <c r="J77" s="372"/>
      <c r="K77" s="372"/>
      <c r="L77" s="372"/>
      <c r="M77" s="372"/>
      <c r="N77" s="372"/>
      <c r="O77" s="372"/>
      <c r="P77" s="372"/>
      <c r="Q77" s="372"/>
      <c r="R77" s="372"/>
    </row>
    <row r="78" spans="1:23" x14ac:dyDescent="0.3">
      <c r="A78" s="447" t="s">
        <v>333</v>
      </c>
      <c r="B78" s="431" t="s">
        <v>323</v>
      </c>
      <c r="C78" s="372"/>
      <c r="D78" s="372"/>
      <c r="E78" s="372"/>
      <c r="F78" s="372"/>
      <c r="G78" s="372"/>
      <c r="H78" s="372"/>
      <c r="I78" s="372"/>
      <c r="J78" s="372"/>
      <c r="K78" s="372"/>
      <c r="L78" s="372"/>
      <c r="M78" s="372"/>
      <c r="N78" s="372"/>
      <c r="O78" s="372"/>
      <c r="P78" s="372"/>
      <c r="Q78" s="372"/>
      <c r="R78" s="372"/>
      <c r="W78" s="427" t="s">
        <v>265</v>
      </c>
    </row>
    <row r="79" spans="1:23" x14ac:dyDescent="0.3">
      <c r="B79" s="432" t="s">
        <v>302</v>
      </c>
      <c r="C79" s="434" t="str">
        <f>IF(C76="","",VLOOKUP(C76,$V$19:$W$29,2,FALSE))</f>
        <v/>
      </c>
      <c r="D79" s="434" t="str">
        <f>IF(D76="","",VLOOKUP(D76,$V$19:$W$29,2,FALSE))</f>
        <v/>
      </c>
      <c r="E79" s="434" t="str">
        <f>IF(E76="","",VLOOKUP(E76,$V$19:$W$29,2,FALSE))</f>
        <v/>
      </c>
      <c r="F79" s="434" t="str">
        <f>IF(F76="","",VLOOKUP(F76,$V$19:$W$29,2,FALSE))</f>
        <v/>
      </c>
      <c r="G79" s="434" t="str">
        <f>IF(G76="","",VLOOKUP(G76,$V$19:$W$29,2,FALSE))</f>
        <v/>
      </c>
      <c r="H79" s="434" t="str">
        <f>IF(H76="","",VLOOKUP(H76,$V$19:$W$29,2,FALSE))</f>
        <v/>
      </c>
      <c r="I79" s="434" t="str">
        <f>IF(I76="","",VLOOKUP(I76,$V$19:$W$29,2,FALSE))</f>
        <v/>
      </c>
      <c r="J79" s="434" t="str">
        <f>IF(J76="","",VLOOKUP(J76,$V$19:$W$29,2,FALSE))</f>
        <v/>
      </c>
      <c r="K79" s="434" t="str">
        <f>IF(K76="","",VLOOKUP(K76,$V$19:$W$29,2,FALSE))</f>
        <v/>
      </c>
      <c r="L79" s="434" t="str">
        <f>IF(L76="","",VLOOKUP(L76,$V$19:$W$29,2,FALSE))</f>
        <v/>
      </c>
      <c r="M79" s="434" t="str">
        <f>IF(M76="","",VLOOKUP(M76,$V$19:$W$29,2,FALSE))</f>
        <v/>
      </c>
      <c r="N79" s="434" t="str">
        <f>IF(N76="","",VLOOKUP(N76,$V$19:$W$29,2,FALSE))</f>
        <v/>
      </c>
      <c r="O79" s="434" t="str">
        <f>IF(O76="","",VLOOKUP(O76,$V$19:$W$29,2,FALSE))</f>
        <v/>
      </c>
      <c r="P79" s="434" t="str">
        <f>IF(P76="","",VLOOKUP(P76,$V$19:$W$29,2,FALSE))</f>
        <v/>
      </c>
      <c r="Q79" s="434" t="str">
        <f>IF(Q76="","",VLOOKUP(Q76,$V$19:$W$29,2,FALSE))</f>
        <v/>
      </c>
      <c r="R79" s="434" t="str">
        <f>IF(R76="","",VLOOKUP(R76,$V$19:$W$29,2,FALSE))</f>
        <v/>
      </c>
    </row>
    <row r="80" spans="1:23" x14ac:dyDescent="0.3">
      <c r="A80" s="447">
        <v>8</v>
      </c>
      <c r="B80" s="432" t="s">
        <v>281</v>
      </c>
      <c r="C80" s="433" t="str">
        <f t="shared" ref="C80:R80" si="14">IF(C76="","",C75*C79*C77)</f>
        <v/>
      </c>
      <c r="D80" s="433" t="str">
        <f t="shared" si="14"/>
        <v/>
      </c>
      <c r="E80" s="433" t="str">
        <f t="shared" si="14"/>
        <v/>
      </c>
      <c r="F80" s="433" t="str">
        <f t="shared" si="14"/>
        <v/>
      </c>
      <c r="G80" s="433" t="str">
        <f t="shared" si="14"/>
        <v/>
      </c>
      <c r="H80" s="433" t="str">
        <f t="shared" si="14"/>
        <v/>
      </c>
      <c r="I80" s="433" t="str">
        <f t="shared" si="14"/>
        <v/>
      </c>
      <c r="J80" s="433" t="str">
        <f t="shared" si="14"/>
        <v/>
      </c>
      <c r="K80" s="433" t="str">
        <f t="shared" si="14"/>
        <v/>
      </c>
      <c r="L80" s="433" t="str">
        <f t="shared" si="14"/>
        <v/>
      </c>
      <c r="M80" s="433" t="str">
        <f t="shared" si="14"/>
        <v/>
      </c>
      <c r="N80" s="433" t="str">
        <f t="shared" si="14"/>
        <v/>
      </c>
      <c r="O80" s="433" t="str">
        <f t="shared" si="14"/>
        <v/>
      </c>
      <c r="P80" s="433" t="str">
        <f t="shared" si="14"/>
        <v/>
      </c>
      <c r="Q80" s="433" t="str">
        <f t="shared" si="14"/>
        <v/>
      </c>
      <c r="R80" s="433" t="str">
        <f t="shared" si="14"/>
        <v/>
      </c>
    </row>
    <row r="81" spans="1:23" x14ac:dyDescent="0.3">
      <c r="B81" s="425" t="s">
        <v>300</v>
      </c>
    </row>
    <row r="83" spans="1:23" ht="15.6" x14ac:dyDescent="0.3">
      <c r="B83" s="442" t="s">
        <v>349</v>
      </c>
      <c r="C83" s="448" t="str">
        <f>C$11</f>
        <v>staff type 1</v>
      </c>
      <c r="D83" s="448" t="str">
        <f t="shared" ref="D83:R83" si="15">D$11</f>
        <v>staff type 2</v>
      </c>
      <c r="E83" s="448" t="str">
        <f t="shared" si="15"/>
        <v>staff type 3</v>
      </c>
      <c r="F83" s="448" t="str">
        <f t="shared" si="15"/>
        <v>staff type 4</v>
      </c>
      <c r="G83" s="448" t="str">
        <f t="shared" si="15"/>
        <v>staff type 5</v>
      </c>
      <c r="H83" s="448" t="str">
        <f t="shared" si="15"/>
        <v>staff type 6</v>
      </c>
      <c r="I83" s="448" t="str">
        <f t="shared" si="15"/>
        <v>staff type 7</v>
      </c>
      <c r="J83" s="448" t="str">
        <f t="shared" si="15"/>
        <v>staff type 8</v>
      </c>
      <c r="K83" s="448" t="str">
        <f t="shared" si="15"/>
        <v>staff type 9</v>
      </c>
      <c r="L83" s="448" t="str">
        <f t="shared" si="15"/>
        <v>staff type 10</v>
      </c>
      <c r="M83" s="448" t="str">
        <f t="shared" si="15"/>
        <v>staff type 11</v>
      </c>
      <c r="N83" s="448" t="str">
        <f t="shared" si="15"/>
        <v>staff type 12</v>
      </c>
      <c r="O83" s="448" t="str">
        <f t="shared" si="15"/>
        <v>staff type 13</v>
      </c>
      <c r="P83" s="448" t="str">
        <f t="shared" si="15"/>
        <v>staff type 14</v>
      </c>
      <c r="Q83" s="448" t="str">
        <f t="shared" si="15"/>
        <v>staff type 15</v>
      </c>
      <c r="R83" s="448" t="str">
        <f t="shared" si="15"/>
        <v>staff type 16</v>
      </c>
    </row>
    <row r="84" spans="1:23" x14ac:dyDescent="0.3">
      <c r="B84" s="430" t="s">
        <v>279</v>
      </c>
      <c r="C84" s="371"/>
      <c r="D84" s="371"/>
      <c r="E84" s="371"/>
      <c r="F84" s="371"/>
      <c r="G84" s="371"/>
      <c r="H84" s="371"/>
      <c r="I84" s="371"/>
      <c r="J84" s="371"/>
      <c r="K84" s="371"/>
      <c r="L84" s="371"/>
      <c r="M84" s="371"/>
      <c r="N84" s="371"/>
      <c r="O84" s="371"/>
      <c r="P84" s="371"/>
      <c r="Q84" s="371"/>
      <c r="R84" s="371"/>
    </row>
    <row r="85" spans="1:23" x14ac:dyDescent="0.3">
      <c r="B85" s="431" t="s">
        <v>280</v>
      </c>
      <c r="C85" s="426"/>
      <c r="D85" s="426"/>
      <c r="E85" s="426"/>
      <c r="F85" s="426"/>
      <c r="G85" s="426"/>
      <c r="H85" s="426"/>
      <c r="I85" s="426"/>
      <c r="J85" s="426"/>
      <c r="K85" s="426"/>
      <c r="L85" s="426"/>
      <c r="M85" s="426"/>
      <c r="N85" s="426"/>
      <c r="O85" s="426"/>
      <c r="P85" s="426"/>
      <c r="Q85" s="426"/>
      <c r="R85" s="426"/>
    </row>
    <row r="86" spans="1:23" x14ac:dyDescent="0.3">
      <c r="B86" s="431" t="s">
        <v>303</v>
      </c>
      <c r="C86" s="372"/>
      <c r="D86" s="372"/>
      <c r="E86" s="372"/>
      <c r="F86" s="372"/>
      <c r="G86" s="372"/>
      <c r="H86" s="372"/>
      <c r="I86" s="372"/>
      <c r="J86" s="372"/>
      <c r="K86" s="372"/>
      <c r="L86" s="372"/>
      <c r="M86" s="372"/>
      <c r="N86" s="372"/>
      <c r="O86" s="372"/>
      <c r="P86" s="372"/>
      <c r="Q86" s="372"/>
      <c r="R86" s="372"/>
    </row>
    <row r="87" spans="1:23" x14ac:dyDescent="0.3">
      <c r="A87" s="447" t="s">
        <v>334</v>
      </c>
      <c r="B87" s="431" t="s">
        <v>323</v>
      </c>
      <c r="C87" s="372"/>
      <c r="D87" s="372"/>
      <c r="E87" s="372"/>
      <c r="F87" s="372"/>
      <c r="G87" s="372"/>
      <c r="H87" s="372"/>
      <c r="I87" s="372"/>
      <c r="J87" s="372"/>
      <c r="K87" s="372"/>
      <c r="L87" s="372"/>
      <c r="M87" s="372"/>
      <c r="N87" s="372"/>
      <c r="O87" s="372"/>
      <c r="P87" s="372"/>
      <c r="Q87" s="372"/>
      <c r="R87" s="372"/>
      <c r="W87" s="427" t="s">
        <v>265</v>
      </c>
    </row>
    <row r="88" spans="1:23" x14ac:dyDescent="0.3">
      <c r="B88" s="432" t="s">
        <v>302</v>
      </c>
      <c r="C88" s="434" t="str">
        <f>IF(C85="","",VLOOKUP(C85,$V$19:$W$29,2,FALSE))</f>
        <v/>
      </c>
      <c r="D88" s="434" t="str">
        <f>IF(D85="","",VLOOKUP(D85,$V$19:$W$29,2,FALSE))</f>
        <v/>
      </c>
      <c r="E88" s="434" t="str">
        <f>IF(E85="","",VLOOKUP(E85,$V$19:$W$29,2,FALSE))</f>
        <v/>
      </c>
      <c r="F88" s="434" t="str">
        <f>IF(F85="","",VLOOKUP(F85,$V$19:$W$29,2,FALSE))</f>
        <v/>
      </c>
      <c r="G88" s="434" t="str">
        <f>IF(G85="","",VLOOKUP(G85,$V$19:$W$29,2,FALSE))</f>
        <v/>
      </c>
      <c r="H88" s="434" t="str">
        <f>IF(H85="","",VLOOKUP(H85,$V$19:$W$29,2,FALSE))</f>
        <v/>
      </c>
      <c r="I88" s="434" t="str">
        <f>IF(I85="","",VLOOKUP(I85,$V$19:$W$29,2,FALSE))</f>
        <v/>
      </c>
      <c r="J88" s="434" t="str">
        <f>IF(J85="","",VLOOKUP(J85,$V$19:$W$29,2,FALSE))</f>
        <v/>
      </c>
      <c r="K88" s="434" t="str">
        <f>IF(K85="","",VLOOKUP(K85,$V$19:$W$29,2,FALSE))</f>
        <v/>
      </c>
      <c r="L88" s="434" t="str">
        <f>IF(L85="","",VLOOKUP(L85,$V$19:$W$29,2,FALSE))</f>
        <v/>
      </c>
      <c r="M88" s="434" t="str">
        <f>IF(M85="","",VLOOKUP(M85,$V$19:$W$29,2,FALSE))</f>
        <v/>
      </c>
      <c r="N88" s="434" t="str">
        <f>IF(N85="","",VLOOKUP(N85,$V$19:$W$29,2,FALSE))</f>
        <v/>
      </c>
      <c r="O88" s="434" t="str">
        <f>IF(O85="","",VLOOKUP(O85,$V$19:$W$29,2,FALSE))</f>
        <v/>
      </c>
      <c r="P88" s="434" t="str">
        <f>IF(P85="","",VLOOKUP(P85,$V$19:$W$29,2,FALSE))</f>
        <v/>
      </c>
      <c r="Q88" s="434" t="str">
        <f>IF(Q85="","",VLOOKUP(Q85,$V$19:$W$29,2,FALSE))</f>
        <v/>
      </c>
      <c r="R88" s="434" t="str">
        <f>IF(R85="","",VLOOKUP(R85,$V$19:$W$29,2,FALSE))</f>
        <v/>
      </c>
    </row>
    <row r="89" spans="1:23" x14ac:dyDescent="0.3">
      <c r="A89" s="447">
        <v>9</v>
      </c>
      <c r="B89" s="432" t="s">
        <v>281</v>
      </c>
      <c r="C89" s="433" t="str">
        <f t="shared" ref="C89:R89" si="16">IF(C85="","",C84*C88*C86)</f>
        <v/>
      </c>
      <c r="D89" s="433" t="str">
        <f t="shared" si="16"/>
        <v/>
      </c>
      <c r="E89" s="433" t="str">
        <f t="shared" si="16"/>
        <v/>
      </c>
      <c r="F89" s="433" t="str">
        <f t="shared" si="16"/>
        <v/>
      </c>
      <c r="G89" s="433" t="str">
        <f t="shared" si="16"/>
        <v/>
      </c>
      <c r="H89" s="433" t="str">
        <f t="shared" si="16"/>
        <v/>
      </c>
      <c r="I89" s="433" t="str">
        <f t="shared" si="16"/>
        <v/>
      </c>
      <c r="J89" s="433" t="str">
        <f t="shared" si="16"/>
        <v/>
      </c>
      <c r="K89" s="433" t="str">
        <f t="shared" si="16"/>
        <v/>
      </c>
      <c r="L89" s="433" t="str">
        <f t="shared" si="16"/>
        <v/>
      </c>
      <c r="M89" s="433" t="str">
        <f t="shared" si="16"/>
        <v/>
      </c>
      <c r="N89" s="433" t="str">
        <f t="shared" si="16"/>
        <v/>
      </c>
      <c r="O89" s="433" t="str">
        <f t="shared" si="16"/>
        <v/>
      </c>
      <c r="P89" s="433" t="str">
        <f t="shared" si="16"/>
        <v/>
      </c>
      <c r="Q89" s="433" t="str">
        <f t="shared" si="16"/>
        <v/>
      </c>
      <c r="R89" s="433" t="str">
        <f t="shared" si="16"/>
        <v/>
      </c>
    </row>
    <row r="90" spans="1:23" x14ac:dyDescent="0.3">
      <c r="B90" s="425" t="s">
        <v>300</v>
      </c>
    </row>
    <row r="92" spans="1:23" ht="15.6" x14ac:dyDescent="0.3">
      <c r="B92" s="442" t="s">
        <v>283</v>
      </c>
      <c r="C92" s="448" t="str">
        <f>C$11</f>
        <v>staff type 1</v>
      </c>
      <c r="D92" s="448" t="str">
        <f t="shared" ref="D92:R92" si="17">D$11</f>
        <v>staff type 2</v>
      </c>
      <c r="E92" s="448" t="str">
        <f t="shared" si="17"/>
        <v>staff type 3</v>
      </c>
      <c r="F92" s="448" t="str">
        <f t="shared" si="17"/>
        <v>staff type 4</v>
      </c>
      <c r="G92" s="448" t="str">
        <f t="shared" si="17"/>
        <v>staff type 5</v>
      </c>
      <c r="H92" s="448" t="str">
        <f t="shared" si="17"/>
        <v>staff type 6</v>
      </c>
      <c r="I92" s="448" t="str">
        <f t="shared" si="17"/>
        <v>staff type 7</v>
      </c>
      <c r="J92" s="448" t="str">
        <f t="shared" si="17"/>
        <v>staff type 8</v>
      </c>
      <c r="K92" s="448" t="str">
        <f t="shared" si="17"/>
        <v>staff type 9</v>
      </c>
      <c r="L92" s="448" t="str">
        <f t="shared" si="17"/>
        <v>staff type 10</v>
      </c>
      <c r="M92" s="448" t="str">
        <f t="shared" si="17"/>
        <v>staff type 11</v>
      </c>
      <c r="N92" s="448" t="str">
        <f t="shared" si="17"/>
        <v>staff type 12</v>
      </c>
      <c r="O92" s="448" t="str">
        <f t="shared" si="17"/>
        <v>staff type 13</v>
      </c>
      <c r="P92" s="448" t="str">
        <f t="shared" si="17"/>
        <v>staff type 14</v>
      </c>
      <c r="Q92" s="448" t="str">
        <f t="shared" si="17"/>
        <v>staff type 15</v>
      </c>
      <c r="R92" s="448" t="str">
        <f t="shared" si="17"/>
        <v>staff type 16</v>
      </c>
    </row>
    <row r="93" spans="1:23" x14ac:dyDescent="0.3">
      <c r="B93" s="430" t="s">
        <v>279</v>
      </c>
      <c r="C93" s="371"/>
      <c r="D93" s="371"/>
      <c r="E93" s="371"/>
      <c r="F93" s="371"/>
      <c r="G93" s="371"/>
      <c r="H93" s="371"/>
      <c r="I93" s="371"/>
      <c r="J93" s="371"/>
      <c r="K93" s="371"/>
      <c r="L93" s="371"/>
      <c r="M93" s="371"/>
      <c r="N93" s="371"/>
      <c r="O93" s="371"/>
      <c r="P93" s="371"/>
      <c r="Q93" s="371"/>
      <c r="R93" s="371"/>
    </row>
    <row r="94" spans="1:23" x14ac:dyDescent="0.3">
      <c r="B94" s="431" t="s">
        <v>280</v>
      </c>
      <c r="C94" s="426"/>
      <c r="D94" s="426"/>
      <c r="E94" s="426"/>
      <c r="F94" s="426"/>
      <c r="G94" s="426"/>
      <c r="H94" s="426"/>
      <c r="I94" s="426"/>
      <c r="J94" s="426"/>
      <c r="K94" s="426"/>
      <c r="L94" s="426"/>
      <c r="M94" s="426"/>
      <c r="N94" s="426"/>
      <c r="O94" s="426"/>
      <c r="P94" s="426"/>
      <c r="Q94" s="426"/>
      <c r="R94" s="426"/>
    </row>
    <row r="95" spans="1:23" x14ac:dyDescent="0.3">
      <c r="B95" s="431" t="s">
        <v>303</v>
      </c>
      <c r="C95" s="372"/>
      <c r="D95" s="372"/>
      <c r="E95" s="372"/>
      <c r="F95" s="372"/>
      <c r="G95" s="372"/>
      <c r="H95" s="372"/>
      <c r="I95" s="372"/>
      <c r="J95" s="372"/>
      <c r="K95" s="372"/>
      <c r="L95" s="372"/>
      <c r="M95" s="372"/>
      <c r="N95" s="372"/>
      <c r="O95" s="372"/>
      <c r="P95" s="372"/>
      <c r="Q95" s="372"/>
      <c r="R95" s="372"/>
    </row>
    <row r="96" spans="1:23" x14ac:dyDescent="0.3">
      <c r="A96" s="447" t="s">
        <v>335</v>
      </c>
      <c r="B96" s="431" t="s">
        <v>323</v>
      </c>
      <c r="C96" s="372"/>
      <c r="D96" s="372"/>
      <c r="E96" s="372"/>
      <c r="F96" s="372"/>
      <c r="G96" s="372"/>
      <c r="H96" s="372"/>
      <c r="I96" s="372"/>
      <c r="J96" s="372"/>
      <c r="K96" s="372"/>
      <c r="L96" s="372"/>
      <c r="M96" s="372"/>
      <c r="N96" s="372"/>
      <c r="O96" s="372"/>
      <c r="P96" s="372"/>
      <c r="Q96" s="372"/>
      <c r="R96" s="372"/>
      <c r="W96" s="427" t="s">
        <v>265</v>
      </c>
    </row>
    <row r="97" spans="1:23" x14ac:dyDescent="0.3">
      <c r="B97" s="432" t="s">
        <v>302</v>
      </c>
      <c r="C97" s="434" t="str">
        <f>IF(C94="","",VLOOKUP(C94,$V$19:$W$29,2,FALSE))</f>
        <v/>
      </c>
      <c r="D97" s="434" t="str">
        <f>IF(D94="","",VLOOKUP(D94,$V$19:$W$29,2,FALSE))</f>
        <v/>
      </c>
      <c r="E97" s="434" t="str">
        <f>IF(E94="","",VLOOKUP(E94,$V$19:$W$29,2,FALSE))</f>
        <v/>
      </c>
      <c r="F97" s="434" t="str">
        <f>IF(F94="","",VLOOKUP(F94,$V$19:$W$29,2,FALSE))</f>
        <v/>
      </c>
      <c r="G97" s="434" t="str">
        <f>IF(G94="","",VLOOKUP(G94,$V$19:$W$29,2,FALSE))</f>
        <v/>
      </c>
      <c r="H97" s="434" t="str">
        <f>IF(H94="","",VLOOKUP(H94,$V$19:$W$29,2,FALSE))</f>
        <v/>
      </c>
      <c r="I97" s="434" t="str">
        <f>IF(I94="","",VLOOKUP(I94,$V$19:$W$29,2,FALSE))</f>
        <v/>
      </c>
      <c r="J97" s="434" t="str">
        <f>IF(J94="","",VLOOKUP(J94,$V$19:$W$29,2,FALSE))</f>
        <v/>
      </c>
      <c r="K97" s="434" t="str">
        <f>IF(K94="","",VLOOKUP(K94,$V$19:$W$29,2,FALSE))</f>
        <v/>
      </c>
      <c r="L97" s="434" t="str">
        <f>IF(L94="","",VLOOKUP(L94,$V$19:$W$29,2,FALSE))</f>
        <v/>
      </c>
      <c r="M97" s="434" t="str">
        <f>IF(M94="","",VLOOKUP(M94,$V$19:$W$29,2,FALSE))</f>
        <v/>
      </c>
      <c r="N97" s="434" t="str">
        <f>IF(N94="","",VLOOKUP(N94,$V$19:$W$29,2,FALSE))</f>
        <v/>
      </c>
      <c r="O97" s="434" t="str">
        <f>IF(O94="","",VLOOKUP(O94,$V$19:$W$29,2,FALSE))</f>
        <v/>
      </c>
      <c r="P97" s="434" t="str">
        <f>IF(P94="","",VLOOKUP(P94,$V$19:$W$29,2,FALSE))</f>
        <v/>
      </c>
      <c r="Q97" s="434" t="str">
        <f>IF(Q94="","",VLOOKUP(Q94,$V$19:$W$29,2,FALSE))</f>
        <v/>
      </c>
      <c r="R97" s="434" t="str">
        <f>IF(R94="","",VLOOKUP(R94,$V$19:$W$29,2,FALSE))</f>
        <v/>
      </c>
    </row>
    <row r="98" spans="1:23" x14ac:dyDescent="0.3">
      <c r="A98" s="447">
        <v>10</v>
      </c>
      <c r="B98" s="432" t="s">
        <v>281</v>
      </c>
      <c r="C98" s="433" t="str">
        <f t="shared" ref="C98:R98" si="18">IF(C94="","",C93*C97*C95)</f>
        <v/>
      </c>
      <c r="D98" s="433" t="str">
        <f t="shared" si="18"/>
        <v/>
      </c>
      <c r="E98" s="433" t="str">
        <f t="shared" si="18"/>
        <v/>
      </c>
      <c r="F98" s="433" t="str">
        <f t="shared" si="18"/>
        <v/>
      </c>
      <c r="G98" s="433" t="str">
        <f t="shared" si="18"/>
        <v/>
      </c>
      <c r="H98" s="433" t="str">
        <f t="shared" si="18"/>
        <v/>
      </c>
      <c r="I98" s="433" t="str">
        <f t="shared" si="18"/>
        <v/>
      </c>
      <c r="J98" s="433" t="str">
        <f t="shared" si="18"/>
        <v/>
      </c>
      <c r="K98" s="433" t="str">
        <f t="shared" si="18"/>
        <v/>
      </c>
      <c r="L98" s="433" t="str">
        <f t="shared" si="18"/>
        <v/>
      </c>
      <c r="M98" s="433" t="str">
        <f t="shared" si="18"/>
        <v/>
      </c>
      <c r="N98" s="433" t="str">
        <f t="shared" si="18"/>
        <v/>
      </c>
      <c r="O98" s="433" t="str">
        <f t="shared" si="18"/>
        <v/>
      </c>
      <c r="P98" s="433" t="str">
        <f t="shared" si="18"/>
        <v/>
      </c>
      <c r="Q98" s="433" t="str">
        <f t="shared" si="18"/>
        <v/>
      </c>
      <c r="R98" s="433" t="str">
        <f t="shared" si="18"/>
        <v/>
      </c>
    </row>
    <row r="99" spans="1:23" x14ac:dyDescent="0.3">
      <c r="B99" s="425" t="s">
        <v>300</v>
      </c>
    </row>
    <row r="101" spans="1:23" ht="15.6" x14ac:dyDescent="0.3">
      <c r="B101" s="442" t="s">
        <v>284</v>
      </c>
      <c r="C101" s="448" t="str">
        <f>C$11</f>
        <v>staff type 1</v>
      </c>
      <c r="D101" s="448" t="str">
        <f t="shared" ref="D101:R101" si="19">D$11</f>
        <v>staff type 2</v>
      </c>
      <c r="E101" s="448" t="str">
        <f t="shared" si="19"/>
        <v>staff type 3</v>
      </c>
      <c r="F101" s="448" t="str">
        <f t="shared" si="19"/>
        <v>staff type 4</v>
      </c>
      <c r="G101" s="448" t="str">
        <f t="shared" si="19"/>
        <v>staff type 5</v>
      </c>
      <c r="H101" s="448" t="str">
        <f t="shared" si="19"/>
        <v>staff type 6</v>
      </c>
      <c r="I101" s="448" t="str">
        <f t="shared" si="19"/>
        <v>staff type 7</v>
      </c>
      <c r="J101" s="448" t="str">
        <f t="shared" si="19"/>
        <v>staff type 8</v>
      </c>
      <c r="K101" s="448" t="str">
        <f t="shared" si="19"/>
        <v>staff type 9</v>
      </c>
      <c r="L101" s="448" t="str">
        <f t="shared" si="19"/>
        <v>staff type 10</v>
      </c>
      <c r="M101" s="448" t="str">
        <f t="shared" si="19"/>
        <v>staff type 11</v>
      </c>
      <c r="N101" s="448" t="str">
        <f t="shared" si="19"/>
        <v>staff type 12</v>
      </c>
      <c r="O101" s="448" t="str">
        <f t="shared" si="19"/>
        <v>staff type 13</v>
      </c>
      <c r="P101" s="448" t="str">
        <f t="shared" si="19"/>
        <v>staff type 14</v>
      </c>
      <c r="Q101" s="448" t="str">
        <f t="shared" si="19"/>
        <v>staff type 15</v>
      </c>
      <c r="R101" s="448" t="str">
        <f t="shared" si="19"/>
        <v>staff type 16</v>
      </c>
    </row>
    <row r="102" spans="1:23" x14ac:dyDescent="0.3">
      <c r="B102" s="430" t="s">
        <v>279</v>
      </c>
      <c r="C102" s="371"/>
      <c r="D102" s="371"/>
      <c r="E102" s="371"/>
      <c r="F102" s="371"/>
      <c r="G102" s="371"/>
      <c r="H102" s="371"/>
      <c r="I102" s="371"/>
      <c r="J102" s="371"/>
      <c r="K102" s="371"/>
      <c r="L102" s="371"/>
      <c r="M102" s="371"/>
      <c r="N102" s="371"/>
      <c r="O102" s="371"/>
      <c r="P102" s="371"/>
      <c r="Q102" s="371"/>
      <c r="R102" s="371"/>
    </row>
    <row r="103" spans="1:23" x14ac:dyDescent="0.3">
      <c r="B103" s="431" t="s">
        <v>280</v>
      </c>
      <c r="C103" s="426"/>
      <c r="D103" s="426"/>
      <c r="E103" s="426"/>
      <c r="F103" s="426"/>
      <c r="G103" s="426"/>
      <c r="H103" s="426"/>
      <c r="I103" s="426"/>
      <c r="J103" s="426"/>
      <c r="K103" s="426"/>
      <c r="L103" s="426"/>
      <c r="M103" s="426"/>
      <c r="N103" s="426"/>
      <c r="O103" s="426"/>
      <c r="P103" s="426"/>
      <c r="Q103" s="426"/>
      <c r="R103" s="426"/>
    </row>
    <row r="104" spans="1:23" x14ac:dyDescent="0.3">
      <c r="B104" s="431" t="s">
        <v>303</v>
      </c>
      <c r="C104" s="429"/>
      <c r="D104" s="429"/>
      <c r="E104" s="429"/>
      <c r="F104" s="429"/>
      <c r="G104" s="429"/>
      <c r="H104" s="429"/>
      <c r="I104" s="429"/>
      <c r="J104" s="429"/>
      <c r="K104" s="429"/>
      <c r="L104" s="429"/>
      <c r="M104" s="429"/>
      <c r="N104" s="429"/>
      <c r="O104" s="429"/>
      <c r="P104" s="429"/>
      <c r="Q104" s="429"/>
      <c r="R104" s="429"/>
    </row>
    <row r="105" spans="1:23" x14ac:dyDescent="0.3">
      <c r="A105" s="447" t="s">
        <v>336</v>
      </c>
      <c r="B105" s="431" t="s">
        <v>323</v>
      </c>
      <c r="C105" s="429"/>
      <c r="D105" s="429"/>
      <c r="E105" s="429"/>
      <c r="F105" s="429"/>
      <c r="G105" s="429"/>
      <c r="H105" s="429"/>
      <c r="I105" s="429"/>
      <c r="J105" s="429"/>
      <c r="K105" s="429"/>
      <c r="L105" s="429"/>
      <c r="M105" s="429"/>
      <c r="N105" s="429"/>
      <c r="O105" s="429"/>
      <c r="P105" s="429"/>
      <c r="Q105" s="429"/>
      <c r="R105" s="429"/>
      <c r="W105" s="427" t="s">
        <v>265</v>
      </c>
    </row>
    <row r="106" spans="1:23" x14ac:dyDescent="0.3">
      <c r="B106" s="432" t="s">
        <v>302</v>
      </c>
      <c r="C106" s="434" t="str">
        <f>IF(C103="","",VLOOKUP(C103,$V$19:$W$29,2,FALSE))</f>
        <v/>
      </c>
      <c r="D106" s="434" t="str">
        <f>IF(D103="","",VLOOKUP(D103,$V$19:$W$29,2,FALSE))</f>
        <v/>
      </c>
      <c r="E106" s="434" t="str">
        <f>IF(E103="","",VLOOKUP(E103,$V$19:$W$29,2,FALSE))</f>
        <v/>
      </c>
      <c r="F106" s="434" t="str">
        <f>IF(F103="","",VLOOKUP(F103,$V$19:$W$29,2,FALSE))</f>
        <v/>
      </c>
      <c r="G106" s="434" t="str">
        <f>IF(G103="","",VLOOKUP(G103,$V$19:$W$29,2,FALSE))</f>
        <v/>
      </c>
      <c r="H106" s="434" t="str">
        <f>IF(H103="","",VLOOKUP(H103,$V$19:$W$29,2,FALSE))</f>
        <v/>
      </c>
      <c r="I106" s="434" t="str">
        <f>IF(I103="","",VLOOKUP(I103,$V$19:$W$29,2,FALSE))</f>
        <v/>
      </c>
      <c r="J106" s="434" t="str">
        <f>IF(J103="","",VLOOKUP(J103,$V$19:$W$29,2,FALSE))</f>
        <v/>
      </c>
      <c r="K106" s="434" t="str">
        <f>IF(K103="","",VLOOKUP(K103,$V$19:$W$29,2,FALSE))</f>
        <v/>
      </c>
      <c r="L106" s="434" t="str">
        <f>IF(L103="","",VLOOKUP(L103,$V$19:$W$29,2,FALSE))</f>
        <v/>
      </c>
      <c r="M106" s="434" t="str">
        <f>IF(M103="","",VLOOKUP(M103,$V$19:$W$29,2,FALSE))</f>
        <v/>
      </c>
      <c r="N106" s="434" t="str">
        <f>IF(N103="","",VLOOKUP(N103,$V$19:$W$29,2,FALSE))</f>
        <v/>
      </c>
      <c r="O106" s="434" t="str">
        <f>IF(O103="","",VLOOKUP(O103,$V$19:$W$29,2,FALSE))</f>
        <v/>
      </c>
      <c r="P106" s="434" t="str">
        <f>IF(P103="","",VLOOKUP(P103,$V$19:$W$29,2,FALSE))</f>
        <v/>
      </c>
      <c r="Q106" s="434" t="str">
        <f>IF(Q103="","",VLOOKUP(Q103,$V$19:$W$29,2,FALSE))</f>
        <v/>
      </c>
      <c r="R106" s="434" t="str">
        <f>IF(R103="","",VLOOKUP(R103,$V$19:$W$29,2,FALSE))</f>
        <v/>
      </c>
    </row>
    <row r="107" spans="1:23" x14ac:dyDescent="0.3">
      <c r="A107" s="447">
        <v>11</v>
      </c>
      <c r="B107" s="432" t="s">
        <v>281</v>
      </c>
      <c r="C107" s="433" t="str">
        <f t="shared" ref="C107:R107" si="20">IF(C103="","",C102*C106*C104)</f>
        <v/>
      </c>
      <c r="D107" s="433" t="str">
        <f t="shared" si="20"/>
        <v/>
      </c>
      <c r="E107" s="433" t="str">
        <f t="shared" si="20"/>
        <v/>
      </c>
      <c r="F107" s="433" t="str">
        <f t="shared" si="20"/>
        <v/>
      </c>
      <c r="G107" s="433" t="str">
        <f t="shared" si="20"/>
        <v/>
      </c>
      <c r="H107" s="433" t="str">
        <f t="shared" si="20"/>
        <v/>
      </c>
      <c r="I107" s="433" t="str">
        <f t="shared" si="20"/>
        <v/>
      </c>
      <c r="J107" s="433" t="str">
        <f t="shared" si="20"/>
        <v/>
      </c>
      <c r="K107" s="433" t="str">
        <f t="shared" si="20"/>
        <v/>
      </c>
      <c r="L107" s="433" t="str">
        <f t="shared" si="20"/>
        <v/>
      </c>
      <c r="M107" s="433" t="str">
        <f t="shared" si="20"/>
        <v/>
      </c>
      <c r="N107" s="433" t="str">
        <f t="shared" si="20"/>
        <v/>
      </c>
      <c r="O107" s="433" t="str">
        <f t="shared" si="20"/>
        <v/>
      </c>
      <c r="P107" s="433" t="str">
        <f t="shared" si="20"/>
        <v/>
      </c>
      <c r="Q107" s="433" t="str">
        <f t="shared" si="20"/>
        <v/>
      </c>
      <c r="R107" s="433" t="str">
        <f t="shared" si="20"/>
        <v/>
      </c>
    </row>
    <row r="108" spans="1:23" x14ac:dyDescent="0.3">
      <c r="B108" s="425" t="s">
        <v>300</v>
      </c>
    </row>
    <row r="110" spans="1:23" ht="15.6" x14ac:dyDescent="0.3">
      <c r="B110" s="442" t="s">
        <v>285</v>
      </c>
      <c r="C110" s="448" t="str">
        <f>C$11</f>
        <v>staff type 1</v>
      </c>
      <c r="D110" s="448" t="str">
        <f t="shared" ref="D110:R110" si="21">D$11</f>
        <v>staff type 2</v>
      </c>
      <c r="E110" s="448" t="str">
        <f t="shared" si="21"/>
        <v>staff type 3</v>
      </c>
      <c r="F110" s="448" t="str">
        <f t="shared" si="21"/>
        <v>staff type 4</v>
      </c>
      <c r="G110" s="448" t="str">
        <f t="shared" si="21"/>
        <v>staff type 5</v>
      </c>
      <c r="H110" s="448" t="str">
        <f t="shared" si="21"/>
        <v>staff type 6</v>
      </c>
      <c r="I110" s="448" t="str">
        <f t="shared" si="21"/>
        <v>staff type 7</v>
      </c>
      <c r="J110" s="448" t="str">
        <f t="shared" si="21"/>
        <v>staff type 8</v>
      </c>
      <c r="K110" s="448" t="str">
        <f t="shared" si="21"/>
        <v>staff type 9</v>
      </c>
      <c r="L110" s="448" t="str">
        <f t="shared" si="21"/>
        <v>staff type 10</v>
      </c>
      <c r="M110" s="448" t="str">
        <f t="shared" si="21"/>
        <v>staff type 11</v>
      </c>
      <c r="N110" s="448" t="str">
        <f t="shared" si="21"/>
        <v>staff type 12</v>
      </c>
      <c r="O110" s="448" t="str">
        <f t="shared" si="21"/>
        <v>staff type 13</v>
      </c>
      <c r="P110" s="448" t="str">
        <f t="shared" si="21"/>
        <v>staff type 14</v>
      </c>
      <c r="Q110" s="448" t="str">
        <f t="shared" si="21"/>
        <v>staff type 15</v>
      </c>
      <c r="R110" s="448" t="str">
        <f t="shared" si="21"/>
        <v>staff type 16</v>
      </c>
    </row>
    <row r="111" spans="1:23" x14ac:dyDescent="0.3">
      <c r="B111" s="430" t="s">
        <v>279</v>
      </c>
      <c r="C111" s="371"/>
      <c r="D111" s="371"/>
      <c r="E111" s="371"/>
      <c r="F111" s="371"/>
      <c r="G111" s="371"/>
      <c r="H111" s="371"/>
      <c r="I111" s="371"/>
      <c r="J111" s="371"/>
      <c r="K111" s="371"/>
      <c r="L111" s="371"/>
      <c r="M111" s="371"/>
      <c r="N111" s="371"/>
      <c r="O111" s="371"/>
      <c r="P111" s="371"/>
      <c r="Q111" s="371"/>
      <c r="R111" s="371"/>
    </row>
    <row r="112" spans="1:23" x14ac:dyDescent="0.3">
      <c r="B112" s="431" t="s">
        <v>280</v>
      </c>
      <c r="C112" s="426"/>
      <c r="D112" s="426"/>
      <c r="E112" s="426"/>
      <c r="F112" s="426"/>
      <c r="G112" s="426"/>
      <c r="H112" s="426"/>
      <c r="I112" s="426"/>
      <c r="J112" s="426"/>
      <c r="K112" s="426"/>
      <c r="L112" s="426"/>
      <c r="M112" s="426"/>
      <c r="N112" s="426"/>
      <c r="O112" s="426"/>
      <c r="P112" s="426"/>
      <c r="Q112" s="426"/>
      <c r="R112" s="426"/>
    </row>
    <row r="113" spans="1:23" x14ac:dyDescent="0.3">
      <c r="B113" s="431" t="s">
        <v>303</v>
      </c>
      <c r="C113" s="372"/>
      <c r="D113" s="372"/>
      <c r="E113" s="372"/>
      <c r="F113" s="372"/>
      <c r="G113" s="372"/>
      <c r="H113" s="372"/>
      <c r="I113" s="372"/>
      <c r="J113" s="372"/>
      <c r="K113" s="372"/>
      <c r="L113" s="372"/>
      <c r="M113" s="372"/>
      <c r="N113" s="372"/>
      <c r="O113" s="372"/>
      <c r="P113" s="372"/>
      <c r="Q113" s="372"/>
      <c r="R113" s="372"/>
    </row>
    <row r="114" spans="1:23" x14ac:dyDescent="0.3">
      <c r="A114" s="447" t="s">
        <v>337</v>
      </c>
      <c r="B114" s="431" t="s">
        <v>323</v>
      </c>
      <c r="C114" s="372"/>
      <c r="D114" s="372"/>
      <c r="E114" s="372"/>
      <c r="F114" s="372"/>
      <c r="G114" s="372"/>
      <c r="H114" s="372"/>
      <c r="I114" s="372"/>
      <c r="J114" s="372"/>
      <c r="K114" s="372"/>
      <c r="L114" s="372"/>
      <c r="M114" s="372"/>
      <c r="N114" s="372"/>
      <c r="O114" s="372"/>
      <c r="P114" s="372"/>
      <c r="Q114" s="372"/>
      <c r="R114" s="372"/>
      <c r="W114" s="427" t="s">
        <v>265</v>
      </c>
    </row>
    <row r="115" spans="1:23" x14ac:dyDescent="0.3">
      <c r="B115" s="432" t="s">
        <v>302</v>
      </c>
      <c r="C115" s="434" t="str">
        <f>IF(C112="","",VLOOKUP(C112,$V$19:$W$29,2,FALSE))</f>
        <v/>
      </c>
      <c r="D115" s="434" t="str">
        <f>IF(D112="","",VLOOKUP(D112,$V$19:$W$29,2,FALSE))</f>
        <v/>
      </c>
      <c r="E115" s="434" t="str">
        <f>IF(E112="","",VLOOKUP(E112,$V$19:$W$29,2,FALSE))</f>
        <v/>
      </c>
      <c r="F115" s="434" t="str">
        <f>IF(F112="","",VLOOKUP(F112,$V$19:$W$29,2,FALSE))</f>
        <v/>
      </c>
      <c r="G115" s="434" t="str">
        <f>IF(G112="","",VLOOKUP(G112,$V$19:$W$29,2,FALSE))</f>
        <v/>
      </c>
      <c r="H115" s="434" t="str">
        <f>IF(H112="","",VLOOKUP(H112,$V$19:$W$29,2,FALSE))</f>
        <v/>
      </c>
      <c r="I115" s="434" t="str">
        <f>IF(I112="","",VLOOKUP(I112,$V$19:$W$29,2,FALSE))</f>
        <v/>
      </c>
      <c r="J115" s="434" t="str">
        <f>IF(J112="","",VLOOKUP(J112,$V$19:$W$29,2,FALSE))</f>
        <v/>
      </c>
      <c r="K115" s="434" t="str">
        <f>IF(K112="","",VLOOKUP(K112,$V$19:$W$29,2,FALSE))</f>
        <v/>
      </c>
      <c r="L115" s="434" t="str">
        <f>IF(L112="","",VLOOKUP(L112,$V$19:$W$29,2,FALSE))</f>
        <v/>
      </c>
      <c r="M115" s="434" t="str">
        <f>IF(M112="","",VLOOKUP(M112,$V$19:$W$29,2,FALSE))</f>
        <v/>
      </c>
      <c r="N115" s="434" t="str">
        <f>IF(N112="","",VLOOKUP(N112,$V$19:$W$29,2,FALSE))</f>
        <v/>
      </c>
      <c r="O115" s="434" t="str">
        <f>IF(O112="","",VLOOKUP(O112,$V$19:$W$29,2,FALSE))</f>
        <v/>
      </c>
      <c r="P115" s="434" t="str">
        <f>IF(P112="","",VLOOKUP(P112,$V$19:$W$29,2,FALSE))</f>
        <v/>
      </c>
      <c r="Q115" s="434" t="str">
        <f>IF(Q112="","",VLOOKUP(Q112,$V$19:$W$29,2,FALSE))</f>
        <v/>
      </c>
      <c r="R115" s="434" t="str">
        <f>IF(R112="","",VLOOKUP(R112,$V$19:$W$29,2,FALSE))</f>
        <v/>
      </c>
    </row>
    <row r="116" spans="1:23" x14ac:dyDescent="0.3">
      <c r="A116" s="447">
        <v>12</v>
      </c>
      <c r="B116" s="432" t="s">
        <v>281</v>
      </c>
      <c r="C116" s="433" t="str">
        <f t="shared" ref="C116:R116" si="22">IF(C112="","",C111*C115*C113)</f>
        <v/>
      </c>
      <c r="D116" s="433" t="str">
        <f t="shared" si="22"/>
        <v/>
      </c>
      <c r="E116" s="433" t="str">
        <f t="shared" si="22"/>
        <v/>
      </c>
      <c r="F116" s="433" t="str">
        <f t="shared" si="22"/>
        <v/>
      </c>
      <c r="G116" s="433" t="str">
        <f t="shared" si="22"/>
        <v/>
      </c>
      <c r="H116" s="433" t="str">
        <f t="shared" si="22"/>
        <v/>
      </c>
      <c r="I116" s="433" t="str">
        <f t="shared" si="22"/>
        <v/>
      </c>
      <c r="J116" s="433" t="str">
        <f t="shared" si="22"/>
        <v/>
      </c>
      <c r="K116" s="433" t="str">
        <f t="shared" si="22"/>
        <v/>
      </c>
      <c r="L116" s="433" t="str">
        <f t="shared" si="22"/>
        <v/>
      </c>
      <c r="M116" s="433" t="str">
        <f t="shared" si="22"/>
        <v/>
      </c>
      <c r="N116" s="433" t="str">
        <f t="shared" si="22"/>
        <v/>
      </c>
      <c r="O116" s="433" t="str">
        <f t="shared" si="22"/>
        <v/>
      </c>
      <c r="P116" s="433" t="str">
        <f t="shared" si="22"/>
        <v/>
      </c>
      <c r="Q116" s="433" t="str">
        <f t="shared" si="22"/>
        <v/>
      </c>
      <c r="R116" s="433" t="str">
        <f t="shared" si="22"/>
        <v/>
      </c>
    </row>
    <row r="117" spans="1:23" x14ac:dyDescent="0.3">
      <c r="B117" s="425" t="s">
        <v>300</v>
      </c>
    </row>
    <row r="119" spans="1:23" ht="15.6" x14ac:dyDescent="0.3">
      <c r="B119" s="442" t="s">
        <v>286</v>
      </c>
      <c r="C119" s="448" t="str">
        <f>C$11</f>
        <v>staff type 1</v>
      </c>
      <c r="D119" s="448" t="str">
        <f t="shared" ref="D119:R119" si="23">D$11</f>
        <v>staff type 2</v>
      </c>
      <c r="E119" s="448" t="str">
        <f t="shared" si="23"/>
        <v>staff type 3</v>
      </c>
      <c r="F119" s="448" t="str">
        <f t="shared" si="23"/>
        <v>staff type 4</v>
      </c>
      <c r="G119" s="448" t="str">
        <f t="shared" si="23"/>
        <v>staff type 5</v>
      </c>
      <c r="H119" s="448" t="str">
        <f t="shared" si="23"/>
        <v>staff type 6</v>
      </c>
      <c r="I119" s="448" t="str">
        <f t="shared" si="23"/>
        <v>staff type 7</v>
      </c>
      <c r="J119" s="448" t="str">
        <f t="shared" si="23"/>
        <v>staff type 8</v>
      </c>
      <c r="K119" s="448" t="str">
        <f t="shared" si="23"/>
        <v>staff type 9</v>
      </c>
      <c r="L119" s="448" t="str">
        <f t="shared" si="23"/>
        <v>staff type 10</v>
      </c>
      <c r="M119" s="448" t="str">
        <f t="shared" si="23"/>
        <v>staff type 11</v>
      </c>
      <c r="N119" s="448" t="str">
        <f t="shared" si="23"/>
        <v>staff type 12</v>
      </c>
      <c r="O119" s="448" t="str">
        <f t="shared" si="23"/>
        <v>staff type 13</v>
      </c>
      <c r="P119" s="448" t="str">
        <f t="shared" si="23"/>
        <v>staff type 14</v>
      </c>
      <c r="Q119" s="448" t="str">
        <f t="shared" si="23"/>
        <v>staff type 15</v>
      </c>
      <c r="R119" s="448" t="str">
        <f t="shared" si="23"/>
        <v>staff type 16</v>
      </c>
    </row>
    <row r="120" spans="1:23" x14ac:dyDescent="0.3">
      <c r="B120" s="430" t="s">
        <v>279</v>
      </c>
      <c r="C120" s="371"/>
      <c r="D120" s="371"/>
      <c r="E120" s="371"/>
      <c r="F120" s="371"/>
      <c r="G120" s="371"/>
      <c r="H120" s="371"/>
      <c r="I120" s="371"/>
      <c r="J120" s="371"/>
      <c r="K120" s="371"/>
      <c r="L120" s="371"/>
      <c r="M120" s="371"/>
      <c r="N120" s="371"/>
      <c r="O120" s="371"/>
      <c r="P120" s="371"/>
      <c r="Q120" s="371"/>
      <c r="R120" s="371"/>
    </row>
    <row r="121" spans="1:23" x14ac:dyDescent="0.3">
      <c r="B121" s="431" t="s">
        <v>280</v>
      </c>
      <c r="C121" s="426"/>
      <c r="D121" s="426"/>
      <c r="E121" s="426"/>
      <c r="F121" s="426"/>
      <c r="G121" s="426"/>
      <c r="H121" s="426"/>
      <c r="I121" s="426"/>
      <c r="J121" s="426"/>
      <c r="K121" s="426"/>
      <c r="L121" s="426"/>
      <c r="M121" s="426"/>
      <c r="N121" s="426"/>
      <c r="O121" s="426"/>
      <c r="P121" s="426"/>
      <c r="Q121" s="426"/>
      <c r="R121" s="426"/>
    </row>
    <row r="122" spans="1:23" x14ac:dyDescent="0.3">
      <c r="B122" s="431" t="s">
        <v>303</v>
      </c>
      <c r="C122" s="429"/>
      <c r="D122" s="429"/>
      <c r="E122" s="429"/>
      <c r="F122" s="429"/>
      <c r="G122" s="429"/>
      <c r="H122" s="429"/>
      <c r="I122" s="429"/>
      <c r="J122" s="429"/>
      <c r="K122" s="429"/>
      <c r="L122" s="429"/>
      <c r="M122" s="429"/>
      <c r="N122" s="429"/>
      <c r="O122" s="429"/>
      <c r="P122" s="429"/>
      <c r="Q122" s="429"/>
      <c r="R122" s="429"/>
    </row>
    <row r="123" spans="1:23" x14ac:dyDescent="0.3">
      <c r="A123" s="447" t="s">
        <v>338</v>
      </c>
      <c r="B123" s="431" t="s">
        <v>323</v>
      </c>
      <c r="C123" s="429"/>
      <c r="D123" s="429"/>
      <c r="E123" s="429"/>
      <c r="F123" s="429"/>
      <c r="G123" s="429"/>
      <c r="H123" s="429"/>
      <c r="I123" s="429"/>
      <c r="J123" s="429"/>
      <c r="K123" s="429"/>
      <c r="L123" s="429"/>
      <c r="M123" s="429"/>
      <c r="N123" s="429"/>
      <c r="O123" s="429"/>
      <c r="P123" s="429"/>
      <c r="Q123" s="429"/>
      <c r="R123" s="429"/>
      <c r="W123" s="427" t="s">
        <v>265</v>
      </c>
    </row>
    <row r="124" spans="1:23" x14ac:dyDescent="0.3">
      <c r="B124" s="432" t="s">
        <v>302</v>
      </c>
      <c r="C124" s="434" t="str">
        <f>IF(C121="","",VLOOKUP(C121,$V$19:$W$29,2,FALSE))</f>
        <v/>
      </c>
      <c r="D124" s="434" t="str">
        <f>IF(D121="","",VLOOKUP(D121,$V$19:$W$29,2,FALSE))</f>
        <v/>
      </c>
      <c r="E124" s="434" t="str">
        <f>IF(E121="","",VLOOKUP(E121,$V$19:$W$29,2,FALSE))</f>
        <v/>
      </c>
      <c r="F124" s="434" t="str">
        <f>IF(F121="","",VLOOKUP(F121,$V$19:$W$29,2,FALSE))</f>
        <v/>
      </c>
      <c r="G124" s="434" t="str">
        <f>IF(G121="","",VLOOKUP(G121,$V$19:$W$29,2,FALSE))</f>
        <v/>
      </c>
      <c r="H124" s="434" t="str">
        <f>IF(H121="","",VLOOKUP(H121,$V$19:$W$29,2,FALSE))</f>
        <v/>
      </c>
      <c r="I124" s="434" t="str">
        <f>IF(I121="","",VLOOKUP(I121,$V$19:$W$29,2,FALSE))</f>
        <v/>
      </c>
      <c r="J124" s="434" t="str">
        <f>IF(J121="","",VLOOKUP(J121,$V$19:$W$29,2,FALSE))</f>
        <v/>
      </c>
      <c r="K124" s="434" t="str">
        <f>IF(K121="","",VLOOKUP(K121,$V$19:$W$29,2,FALSE))</f>
        <v/>
      </c>
      <c r="L124" s="434" t="str">
        <f>IF(L121="","",VLOOKUP(L121,$V$19:$W$29,2,FALSE))</f>
        <v/>
      </c>
      <c r="M124" s="434" t="str">
        <f>IF(M121="","",VLOOKUP(M121,$V$19:$W$29,2,FALSE))</f>
        <v/>
      </c>
      <c r="N124" s="434" t="str">
        <f>IF(N121="","",VLOOKUP(N121,$V$19:$W$29,2,FALSE))</f>
        <v/>
      </c>
      <c r="O124" s="434" t="str">
        <f>IF(O121="","",VLOOKUP(O121,$V$19:$W$29,2,FALSE))</f>
        <v/>
      </c>
      <c r="P124" s="434" t="str">
        <f>IF(P121="","",VLOOKUP(P121,$V$19:$W$29,2,FALSE))</f>
        <v/>
      </c>
      <c r="Q124" s="434" t="str">
        <f>IF(Q121="","",VLOOKUP(Q121,$V$19:$W$29,2,FALSE))</f>
        <v/>
      </c>
      <c r="R124" s="434" t="str">
        <f>IF(R121="","",VLOOKUP(R121,$V$19:$W$29,2,FALSE))</f>
        <v/>
      </c>
    </row>
    <row r="125" spans="1:23" x14ac:dyDescent="0.3">
      <c r="A125" s="447">
        <v>13</v>
      </c>
      <c r="B125" s="432" t="s">
        <v>281</v>
      </c>
      <c r="C125" s="433" t="str">
        <f t="shared" ref="C125:R125" si="24">IF(C121="","",C120*C124*C122)</f>
        <v/>
      </c>
      <c r="D125" s="433" t="str">
        <f t="shared" si="24"/>
        <v/>
      </c>
      <c r="E125" s="433" t="str">
        <f t="shared" si="24"/>
        <v/>
      </c>
      <c r="F125" s="433" t="str">
        <f t="shared" si="24"/>
        <v/>
      </c>
      <c r="G125" s="433" t="str">
        <f t="shared" si="24"/>
        <v/>
      </c>
      <c r="H125" s="433" t="str">
        <f t="shared" si="24"/>
        <v/>
      </c>
      <c r="I125" s="433" t="str">
        <f t="shared" si="24"/>
        <v/>
      </c>
      <c r="J125" s="433" t="str">
        <f t="shared" si="24"/>
        <v/>
      </c>
      <c r="K125" s="433" t="str">
        <f t="shared" si="24"/>
        <v/>
      </c>
      <c r="L125" s="433" t="str">
        <f t="shared" si="24"/>
        <v/>
      </c>
      <c r="M125" s="433" t="str">
        <f t="shared" si="24"/>
        <v/>
      </c>
      <c r="N125" s="433" t="str">
        <f t="shared" si="24"/>
        <v/>
      </c>
      <c r="O125" s="433" t="str">
        <f t="shared" si="24"/>
        <v/>
      </c>
      <c r="P125" s="433" t="str">
        <f t="shared" si="24"/>
        <v/>
      </c>
      <c r="Q125" s="433" t="str">
        <f t="shared" si="24"/>
        <v/>
      </c>
      <c r="R125" s="433" t="str">
        <f t="shared" si="24"/>
        <v/>
      </c>
    </row>
    <row r="126" spans="1:23" x14ac:dyDescent="0.3">
      <c r="B126" s="425" t="s">
        <v>300</v>
      </c>
    </row>
    <row r="128" spans="1:23" ht="15.6" x14ac:dyDescent="0.3">
      <c r="B128" s="442" t="s">
        <v>287</v>
      </c>
      <c r="C128" s="448" t="str">
        <f>C$11</f>
        <v>staff type 1</v>
      </c>
      <c r="D128" s="448" t="str">
        <f t="shared" ref="D128:R128" si="25">D$11</f>
        <v>staff type 2</v>
      </c>
      <c r="E128" s="448" t="str">
        <f t="shared" si="25"/>
        <v>staff type 3</v>
      </c>
      <c r="F128" s="448" t="str">
        <f t="shared" si="25"/>
        <v>staff type 4</v>
      </c>
      <c r="G128" s="448" t="str">
        <f t="shared" si="25"/>
        <v>staff type 5</v>
      </c>
      <c r="H128" s="448" t="str">
        <f t="shared" si="25"/>
        <v>staff type 6</v>
      </c>
      <c r="I128" s="448" t="str">
        <f t="shared" si="25"/>
        <v>staff type 7</v>
      </c>
      <c r="J128" s="448" t="str">
        <f t="shared" si="25"/>
        <v>staff type 8</v>
      </c>
      <c r="K128" s="448" t="str">
        <f t="shared" si="25"/>
        <v>staff type 9</v>
      </c>
      <c r="L128" s="448" t="str">
        <f t="shared" si="25"/>
        <v>staff type 10</v>
      </c>
      <c r="M128" s="448" t="str">
        <f t="shared" si="25"/>
        <v>staff type 11</v>
      </c>
      <c r="N128" s="448" t="str">
        <f t="shared" si="25"/>
        <v>staff type 12</v>
      </c>
      <c r="O128" s="448" t="str">
        <f t="shared" si="25"/>
        <v>staff type 13</v>
      </c>
      <c r="P128" s="448" t="str">
        <f t="shared" si="25"/>
        <v>staff type 14</v>
      </c>
      <c r="Q128" s="448" t="str">
        <f t="shared" si="25"/>
        <v>staff type 15</v>
      </c>
      <c r="R128" s="448" t="str">
        <f t="shared" si="25"/>
        <v>staff type 16</v>
      </c>
    </row>
    <row r="129" spans="1:23" x14ac:dyDescent="0.3">
      <c r="B129" s="430" t="s">
        <v>279</v>
      </c>
      <c r="C129" s="371"/>
      <c r="D129" s="371"/>
      <c r="E129" s="371"/>
      <c r="F129" s="371"/>
      <c r="G129" s="371"/>
      <c r="H129" s="371"/>
      <c r="I129" s="371"/>
      <c r="J129" s="371"/>
      <c r="K129" s="371"/>
      <c r="L129" s="371"/>
      <c r="M129" s="371"/>
      <c r="N129" s="371"/>
      <c r="O129" s="371"/>
      <c r="P129" s="371"/>
      <c r="Q129" s="371"/>
      <c r="R129" s="371"/>
    </row>
    <row r="130" spans="1:23" x14ac:dyDescent="0.3">
      <c r="B130" s="431" t="s">
        <v>280</v>
      </c>
      <c r="C130" s="426"/>
      <c r="D130" s="426"/>
      <c r="E130" s="426"/>
      <c r="F130" s="426"/>
      <c r="G130" s="426"/>
      <c r="H130" s="426"/>
      <c r="I130" s="426"/>
      <c r="J130" s="426"/>
      <c r="K130" s="426"/>
      <c r="L130" s="426"/>
      <c r="M130" s="426"/>
      <c r="N130" s="426"/>
      <c r="O130" s="426"/>
      <c r="P130" s="426"/>
      <c r="Q130" s="426"/>
      <c r="R130" s="426"/>
    </row>
    <row r="131" spans="1:23" x14ac:dyDescent="0.3">
      <c r="B131" s="431" t="s">
        <v>303</v>
      </c>
      <c r="C131" s="372"/>
      <c r="D131" s="372"/>
      <c r="E131" s="372"/>
      <c r="F131" s="372"/>
      <c r="G131" s="372"/>
      <c r="H131" s="372"/>
      <c r="I131" s="372"/>
      <c r="J131" s="372"/>
      <c r="K131" s="372"/>
      <c r="L131" s="372"/>
      <c r="M131" s="372"/>
      <c r="N131" s="372"/>
      <c r="O131" s="372"/>
      <c r="P131" s="372"/>
      <c r="Q131" s="372"/>
      <c r="R131" s="372"/>
    </row>
    <row r="132" spans="1:23" x14ac:dyDescent="0.3">
      <c r="A132" s="447" t="s">
        <v>339</v>
      </c>
      <c r="B132" s="431" t="s">
        <v>323</v>
      </c>
      <c r="C132" s="372"/>
      <c r="D132" s="372"/>
      <c r="E132" s="372"/>
      <c r="F132" s="372"/>
      <c r="G132" s="372"/>
      <c r="H132" s="372"/>
      <c r="I132" s="372"/>
      <c r="J132" s="372"/>
      <c r="K132" s="372"/>
      <c r="L132" s="372"/>
      <c r="M132" s="372"/>
      <c r="N132" s="372"/>
      <c r="O132" s="372"/>
      <c r="P132" s="372"/>
      <c r="Q132" s="372"/>
      <c r="R132" s="372"/>
      <c r="W132" s="427" t="s">
        <v>265</v>
      </c>
    </row>
    <row r="133" spans="1:23" x14ac:dyDescent="0.3">
      <c r="B133" s="432" t="s">
        <v>302</v>
      </c>
      <c r="C133" s="434" t="str">
        <f>IF(C130="","",VLOOKUP(C130,$V$19:$W$29,2,FALSE))</f>
        <v/>
      </c>
      <c r="D133" s="434" t="str">
        <f>IF(D130="","",VLOOKUP(D130,$V$19:$W$29,2,FALSE))</f>
        <v/>
      </c>
      <c r="E133" s="434" t="str">
        <f>IF(E130="","",VLOOKUP(E130,$V$19:$W$29,2,FALSE))</f>
        <v/>
      </c>
      <c r="F133" s="434" t="str">
        <f>IF(F130="","",VLOOKUP(F130,$V$19:$W$29,2,FALSE))</f>
        <v/>
      </c>
      <c r="G133" s="434" t="str">
        <f>IF(G130="","",VLOOKUP(G130,$V$19:$W$29,2,FALSE))</f>
        <v/>
      </c>
      <c r="H133" s="434" t="str">
        <f>IF(H130="","",VLOOKUP(H130,$V$19:$W$29,2,FALSE))</f>
        <v/>
      </c>
      <c r="I133" s="434" t="str">
        <f>IF(I130="","",VLOOKUP(I130,$V$19:$W$29,2,FALSE))</f>
        <v/>
      </c>
      <c r="J133" s="434" t="str">
        <f>IF(J130="","",VLOOKUP(J130,$V$19:$W$29,2,FALSE))</f>
        <v/>
      </c>
      <c r="K133" s="434" t="str">
        <f>IF(K130="","",VLOOKUP(K130,$V$19:$W$29,2,FALSE))</f>
        <v/>
      </c>
      <c r="L133" s="434" t="str">
        <f>IF(L130="","",VLOOKUP(L130,$V$19:$W$29,2,FALSE))</f>
        <v/>
      </c>
      <c r="M133" s="434" t="str">
        <f>IF(M130="","",VLOOKUP(M130,$V$19:$W$29,2,FALSE))</f>
        <v/>
      </c>
      <c r="N133" s="434" t="str">
        <f>IF(N130="","",VLOOKUP(N130,$V$19:$W$29,2,FALSE))</f>
        <v/>
      </c>
      <c r="O133" s="434" t="str">
        <f>IF(O130="","",VLOOKUP(O130,$V$19:$W$29,2,FALSE))</f>
        <v/>
      </c>
      <c r="P133" s="434" t="str">
        <f>IF(P130="","",VLOOKUP(P130,$V$19:$W$29,2,FALSE))</f>
        <v/>
      </c>
      <c r="Q133" s="434" t="str">
        <f>IF(Q130="","",VLOOKUP(Q130,$V$19:$W$29,2,FALSE))</f>
        <v/>
      </c>
      <c r="R133" s="434" t="str">
        <f>IF(R130="","",VLOOKUP(R130,$V$19:$W$29,2,FALSE))</f>
        <v/>
      </c>
    </row>
    <row r="134" spans="1:23" x14ac:dyDescent="0.3">
      <c r="A134" s="447">
        <v>14</v>
      </c>
      <c r="B134" s="432" t="s">
        <v>281</v>
      </c>
      <c r="C134" s="433" t="str">
        <f t="shared" ref="C134:R134" si="26">IF(C130="","",C129*C133*C131)</f>
        <v/>
      </c>
      <c r="D134" s="433" t="str">
        <f t="shared" si="26"/>
        <v/>
      </c>
      <c r="E134" s="433" t="str">
        <f t="shared" si="26"/>
        <v/>
      </c>
      <c r="F134" s="433" t="str">
        <f t="shared" si="26"/>
        <v/>
      </c>
      <c r="G134" s="433" t="str">
        <f t="shared" si="26"/>
        <v/>
      </c>
      <c r="H134" s="433" t="str">
        <f t="shared" si="26"/>
        <v/>
      </c>
      <c r="I134" s="433" t="str">
        <f t="shared" si="26"/>
        <v/>
      </c>
      <c r="J134" s="433" t="str">
        <f t="shared" si="26"/>
        <v/>
      </c>
      <c r="K134" s="433" t="str">
        <f t="shared" si="26"/>
        <v/>
      </c>
      <c r="L134" s="433" t="str">
        <f t="shared" si="26"/>
        <v/>
      </c>
      <c r="M134" s="433" t="str">
        <f t="shared" si="26"/>
        <v/>
      </c>
      <c r="N134" s="433" t="str">
        <f t="shared" si="26"/>
        <v/>
      </c>
      <c r="O134" s="433" t="str">
        <f t="shared" si="26"/>
        <v/>
      </c>
      <c r="P134" s="433" t="str">
        <f t="shared" si="26"/>
        <v/>
      </c>
      <c r="Q134" s="433" t="str">
        <f t="shared" si="26"/>
        <v/>
      </c>
      <c r="R134" s="433" t="str">
        <f t="shared" si="26"/>
        <v/>
      </c>
    </row>
    <row r="135" spans="1:23" x14ac:dyDescent="0.3">
      <c r="B135" s="425" t="s">
        <v>300</v>
      </c>
    </row>
    <row r="137" spans="1:23" ht="15.6" x14ac:dyDescent="0.3">
      <c r="B137" s="442" t="s">
        <v>288</v>
      </c>
      <c r="C137" s="448" t="str">
        <f>C$11</f>
        <v>staff type 1</v>
      </c>
      <c r="D137" s="448" t="str">
        <f t="shared" ref="D137:R137" si="27">D$11</f>
        <v>staff type 2</v>
      </c>
      <c r="E137" s="448" t="str">
        <f t="shared" si="27"/>
        <v>staff type 3</v>
      </c>
      <c r="F137" s="448" t="str">
        <f t="shared" si="27"/>
        <v>staff type 4</v>
      </c>
      <c r="G137" s="448" t="str">
        <f t="shared" si="27"/>
        <v>staff type 5</v>
      </c>
      <c r="H137" s="448" t="str">
        <f t="shared" si="27"/>
        <v>staff type 6</v>
      </c>
      <c r="I137" s="448" t="str">
        <f t="shared" si="27"/>
        <v>staff type 7</v>
      </c>
      <c r="J137" s="448" t="str">
        <f t="shared" si="27"/>
        <v>staff type 8</v>
      </c>
      <c r="K137" s="448" t="str">
        <f t="shared" si="27"/>
        <v>staff type 9</v>
      </c>
      <c r="L137" s="448" t="str">
        <f t="shared" si="27"/>
        <v>staff type 10</v>
      </c>
      <c r="M137" s="448" t="str">
        <f t="shared" si="27"/>
        <v>staff type 11</v>
      </c>
      <c r="N137" s="448" t="str">
        <f t="shared" si="27"/>
        <v>staff type 12</v>
      </c>
      <c r="O137" s="448" t="str">
        <f t="shared" si="27"/>
        <v>staff type 13</v>
      </c>
      <c r="P137" s="448" t="str">
        <f t="shared" si="27"/>
        <v>staff type 14</v>
      </c>
      <c r="Q137" s="448" t="str">
        <f t="shared" si="27"/>
        <v>staff type 15</v>
      </c>
      <c r="R137" s="448" t="str">
        <f t="shared" si="27"/>
        <v>staff type 16</v>
      </c>
    </row>
    <row r="138" spans="1:23" x14ac:dyDescent="0.3">
      <c r="B138" s="430" t="s">
        <v>279</v>
      </c>
      <c r="C138" s="371"/>
      <c r="D138" s="371"/>
      <c r="E138" s="371"/>
      <c r="F138" s="371"/>
      <c r="G138" s="371"/>
      <c r="H138" s="371"/>
      <c r="I138" s="371"/>
      <c r="J138" s="371"/>
      <c r="K138" s="371"/>
      <c r="L138" s="371"/>
      <c r="M138" s="371"/>
      <c r="N138" s="371"/>
      <c r="O138" s="371"/>
      <c r="P138" s="371"/>
      <c r="Q138" s="371"/>
      <c r="R138" s="371"/>
    </row>
    <row r="139" spans="1:23" x14ac:dyDescent="0.3">
      <c r="B139" s="431" t="s">
        <v>280</v>
      </c>
      <c r="C139" s="426"/>
      <c r="D139" s="426"/>
      <c r="E139" s="426"/>
      <c r="F139" s="426"/>
      <c r="G139" s="426"/>
      <c r="H139" s="426"/>
      <c r="I139" s="426"/>
      <c r="J139" s="426"/>
      <c r="K139" s="426"/>
      <c r="L139" s="426"/>
      <c r="M139" s="426"/>
      <c r="N139" s="426"/>
      <c r="O139" s="426"/>
      <c r="P139" s="426"/>
      <c r="Q139" s="426"/>
      <c r="R139" s="426"/>
    </row>
    <row r="140" spans="1:23" x14ac:dyDescent="0.3">
      <c r="B140" s="431" t="s">
        <v>303</v>
      </c>
      <c r="C140" s="372"/>
      <c r="D140" s="372"/>
      <c r="E140" s="372"/>
      <c r="F140" s="372"/>
      <c r="G140" s="372"/>
      <c r="H140" s="372"/>
      <c r="I140" s="372"/>
      <c r="J140" s="372"/>
      <c r="K140" s="372"/>
      <c r="L140" s="372"/>
      <c r="M140" s="372"/>
      <c r="N140" s="372"/>
      <c r="O140" s="372"/>
      <c r="P140" s="372"/>
      <c r="Q140" s="372"/>
      <c r="R140" s="372"/>
    </row>
    <row r="141" spans="1:23" x14ac:dyDescent="0.3">
      <c r="A141" s="447" t="s">
        <v>340</v>
      </c>
      <c r="B141" s="431" t="s">
        <v>323</v>
      </c>
      <c r="C141" s="372"/>
      <c r="D141" s="372"/>
      <c r="E141" s="372"/>
      <c r="F141" s="372"/>
      <c r="G141" s="372"/>
      <c r="H141" s="372"/>
      <c r="I141" s="372"/>
      <c r="J141" s="372"/>
      <c r="K141" s="372"/>
      <c r="L141" s="372"/>
      <c r="M141" s="372"/>
      <c r="N141" s="372"/>
      <c r="O141" s="372"/>
      <c r="P141" s="372"/>
      <c r="Q141" s="372"/>
      <c r="R141" s="372"/>
      <c r="W141" s="427" t="s">
        <v>265</v>
      </c>
    </row>
    <row r="142" spans="1:23" x14ac:dyDescent="0.3">
      <c r="B142" s="432" t="s">
        <v>302</v>
      </c>
      <c r="C142" s="434" t="str">
        <f>IF(C139="","",VLOOKUP(C139,$V$19:$W$29,2,FALSE))</f>
        <v/>
      </c>
      <c r="D142" s="434" t="str">
        <f>IF(D139="","",VLOOKUP(D139,$V$19:$W$29,2,FALSE))</f>
        <v/>
      </c>
      <c r="E142" s="434" t="str">
        <f>IF(E139="","",VLOOKUP(E139,$V$19:$W$29,2,FALSE))</f>
        <v/>
      </c>
      <c r="F142" s="434" t="str">
        <f>IF(F139="","",VLOOKUP(F139,$V$19:$W$29,2,FALSE))</f>
        <v/>
      </c>
      <c r="G142" s="434" t="str">
        <f>IF(G139="","",VLOOKUP(G139,$V$19:$W$29,2,FALSE))</f>
        <v/>
      </c>
      <c r="H142" s="434" t="str">
        <f>IF(H139="","",VLOOKUP(H139,$V$19:$W$29,2,FALSE))</f>
        <v/>
      </c>
      <c r="I142" s="434" t="str">
        <f>IF(I139="","",VLOOKUP(I139,$V$19:$W$29,2,FALSE))</f>
        <v/>
      </c>
      <c r="J142" s="434" t="str">
        <f>IF(J139="","",VLOOKUP(J139,$V$19:$W$29,2,FALSE))</f>
        <v/>
      </c>
      <c r="K142" s="434" t="str">
        <f>IF(K139="","",VLOOKUP(K139,$V$19:$W$29,2,FALSE))</f>
        <v/>
      </c>
      <c r="L142" s="434" t="str">
        <f>IF(L139="","",VLOOKUP(L139,$V$19:$W$29,2,FALSE))</f>
        <v/>
      </c>
      <c r="M142" s="434" t="str">
        <f>IF(M139="","",VLOOKUP(M139,$V$19:$W$29,2,FALSE))</f>
        <v/>
      </c>
      <c r="N142" s="434" t="str">
        <f>IF(N139="","",VLOOKUP(N139,$V$19:$W$29,2,FALSE))</f>
        <v/>
      </c>
      <c r="O142" s="434" t="str">
        <f>IF(O139="","",VLOOKUP(O139,$V$19:$W$29,2,FALSE))</f>
        <v/>
      </c>
      <c r="P142" s="434" t="str">
        <f>IF(P139="","",VLOOKUP(P139,$V$19:$W$29,2,FALSE))</f>
        <v/>
      </c>
      <c r="Q142" s="434" t="str">
        <f>IF(Q139="","",VLOOKUP(Q139,$V$19:$W$29,2,FALSE))</f>
        <v/>
      </c>
      <c r="R142" s="434" t="str">
        <f>IF(R139="","",VLOOKUP(R139,$V$19:$W$29,2,FALSE))</f>
        <v/>
      </c>
    </row>
    <row r="143" spans="1:23" x14ac:dyDescent="0.3">
      <c r="A143" s="447">
        <v>15</v>
      </c>
      <c r="B143" s="432" t="s">
        <v>281</v>
      </c>
      <c r="C143" s="433" t="str">
        <f t="shared" ref="C143:R143" si="28">IF(C139="","",C138*C142*C140)</f>
        <v/>
      </c>
      <c r="D143" s="433" t="str">
        <f t="shared" si="28"/>
        <v/>
      </c>
      <c r="E143" s="433" t="str">
        <f t="shared" si="28"/>
        <v/>
      </c>
      <c r="F143" s="433" t="str">
        <f t="shared" si="28"/>
        <v/>
      </c>
      <c r="G143" s="433" t="str">
        <f t="shared" si="28"/>
        <v/>
      </c>
      <c r="H143" s="433" t="str">
        <f t="shared" si="28"/>
        <v/>
      </c>
      <c r="I143" s="433" t="str">
        <f t="shared" si="28"/>
        <v/>
      </c>
      <c r="J143" s="433" t="str">
        <f t="shared" si="28"/>
        <v/>
      </c>
      <c r="K143" s="433" t="str">
        <f t="shared" si="28"/>
        <v/>
      </c>
      <c r="L143" s="433" t="str">
        <f t="shared" si="28"/>
        <v/>
      </c>
      <c r="M143" s="433" t="str">
        <f t="shared" si="28"/>
        <v/>
      </c>
      <c r="N143" s="433" t="str">
        <f t="shared" si="28"/>
        <v/>
      </c>
      <c r="O143" s="433" t="str">
        <f t="shared" si="28"/>
        <v/>
      </c>
      <c r="P143" s="433" t="str">
        <f t="shared" si="28"/>
        <v/>
      </c>
      <c r="Q143" s="433" t="str">
        <f t="shared" si="28"/>
        <v/>
      </c>
      <c r="R143" s="433" t="str">
        <f t="shared" si="28"/>
        <v/>
      </c>
    </row>
    <row r="144" spans="1:23" x14ac:dyDescent="0.3">
      <c r="B144" s="425" t="s">
        <v>300</v>
      </c>
    </row>
  </sheetData>
  <sheetProtection sheet="1" selectLockedCells="1"/>
  <mergeCells count="1">
    <mergeCell ref="B3:R7"/>
  </mergeCells>
  <dataValidations count="2">
    <dataValidation type="list" allowBlank="1" showInputMessage="1" showErrorMessage="1" sqref="C15:E15 C141:E141 C33:E33 C42:E42 C51:E51 C60:E60 C69:E69 C78:E78 C87:E87 C96:E96 C114:E114 C105:E105 C123:E123 C132:E132 C24:E24 G24" xr:uid="{9D70E2B2-920B-43DC-AA42-88CA5C6F48D0}">
      <formula1>"Supervisor,Supervisee"</formula1>
    </dataValidation>
    <dataValidation type="list" allowBlank="1" showInputMessage="1" showErrorMessage="1" sqref="C76:R76 C22:R22 C121:R121 C112:R112 C103:R103 C94:R94 C85:R85 C49:R49 C67:R67 C58:R58 C40:R40 C130:R130 C31:R31 C139:R139 C13:R13" xr:uid="{94FDB310-FF86-425A-B21D-BEFA586684B1}">
      <formula1>$V$19:$V$28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13</vt:i4>
      </vt:variant>
      <vt:variant>
        <vt:lpstr>Charts</vt:lpstr>
      </vt:variant>
      <vt:variant>
        <vt:i4>3</vt:i4>
      </vt:variant>
      <vt:variant>
        <vt:lpstr>Named Ranges</vt:lpstr>
      </vt:variant>
      <vt:variant>
        <vt:i4>4</vt:i4>
      </vt:variant>
    </vt:vector>
  </HeadingPairs>
  <TitlesOfParts>
    <vt:vector size="20" baseType="lpstr">
      <vt:lpstr>Capacity Calculator OLD</vt:lpstr>
      <vt:lpstr>Sheet1</vt:lpstr>
      <vt:lpstr>Sheet2</vt:lpstr>
      <vt:lpstr>Capacity Calculator STAFF_TYPE</vt:lpstr>
      <vt:lpstr>key staffing variables</vt:lpstr>
      <vt:lpstr>General Guidance</vt:lpstr>
      <vt:lpstr>Staffing Variables</vt:lpstr>
      <vt:lpstr>Time by staff type</vt:lpstr>
      <vt:lpstr>Events</vt:lpstr>
      <vt:lpstr>Sheet3</vt:lpstr>
      <vt:lpstr>Demand and Outputs</vt:lpstr>
      <vt:lpstr>tracking changes</vt:lpstr>
      <vt:lpstr>Capacity Summary</vt:lpstr>
      <vt:lpstr>Total Module hours needed</vt:lpstr>
      <vt:lpstr>Total Event hours needed</vt:lpstr>
      <vt:lpstr>Funded hours as % of Reqd</vt:lpstr>
      <vt:lpstr>'Capacity Calculator OLD'!Print_Area</vt:lpstr>
      <vt:lpstr>'Capacity Calculator STAFF_TYPE'!Print_Area</vt:lpstr>
      <vt:lpstr>'Capacity Summary'!Print_Area</vt:lpstr>
      <vt:lpstr>'Time by staff type'!Print_Area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Elton</dc:creator>
  <cp:lastModifiedBy>FLINT, Martin (HUMBER TEACHING NHS FOUNDATION TRUST)</cp:lastModifiedBy>
  <cp:lastPrinted>2018-05-09T10:30:10Z</cp:lastPrinted>
  <dcterms:created xsi:type="dcterms:W3CDTF">2015-12-02T10:56:20Z</dcterms:created>
  <dcterms:modified xsi:type="dcterms:W3CDTF">2023-12-05T16:33:19Z</dcterms:modified>
</cp:coreProperties>
</file>