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DataAnalyticsBootcamp\01-KickstarterSuccessAnalysis\"/>
    </mc:Choice>
  </mc:AlternateContent>
  <xr:revisionPtr revIDLastSave="0" documentId="10_ncr:8100000_{6CAECE9C-8268-4CE0-A681-4F1F0CD29BB8}" xr6:coauthVersionLast="34" xr6:coauthVersionMax="34" xr10:uidLastSave="{00000000-0000-0000-0000-000000000000}"/>
  <bookViews>
    <workbookView xWindow="0" yWindow="0" windowWidth="14370" windowHeight="12780" xr2:uid="{00000000-000D-0000-FFFF-FFFF00000000}"/>
  </bookViews>
  <sheets>
    <sheet name="Data" sheetId="1" r:id="rId1"/>
    <sheet name="Outcomes by Category" sheetId="2" r:id="rId2"/>
    <sheet name="Outcomes by Sub-Category" sheetId="3" r:id="rId3"/>
    <sheet name="Outcomes by Launch Date" sheetId="4" r:id="rId4"/>
    <sheet name="Outcomes by Goal" sheetId="5" r:id="rId5"/>
    <sheet name="Success by Extra Attention" sheetId="6" r:id="rId6"/>
  </sheets>
  <definedNames>
    <definedName name="_xlnm._FilterDatabase" localSheetId="0" hidden="1">Data!$A$1:$T$4117</definedName>
    <definedName name="AverageDonation">Data!$P$2:$P$4115</definedName>
    <definedName name="DataTable">Data!$A$1:$R$4115</definedName>
    <definedName name="Goals">Data!$D$2:$D$4115</definedName>
    <definedName name="PercentFunded">Data!$O$2:$O$4115</definedName>
    <definedName name="State">Data!$F$2:$F$4115</definedName>
  </definedNames>
  <calcPr calcId="162913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2" i="5"/>
  <c r="C3" i="5"/>
  <c r="B13" i="5"/>
  <c r="B12" i="5"/>
  <c r="B11" i="5"/>
  <c r="B10" i="5"/>
  <c r="B9" i="5"/>
  <c r="B8" i="5"/>
  <c r="B7" i="5"/>
  <c r="B6" i="5"/>
  <c r="B5" i="5"/>
  <c r="B4" i="5"/>
  <c r="B3" i="5"/>
  <c r="B2" i="5"/>
  <c r="E2" i="5" l="1"/>
  <c r="F2" i="5" s="1"/>
  <c r="E10" i="5"/>
  <c r="F10" i="5" s="1"/>
  <c r="E6" i="5"/>
  <c r="F6" i="5" s="1"/>
  <c r="E13" i="5"/>
  <c r="H13" i="5" s="1"/>
  <c r="E9" i="5"/>
  <c r="H9" i="5" s="1"/>
  <c r="E5" i="5"/>
  <c r="H5" i="5" s="1"/>
  <c r="E12" i="5"/>
  <c r="G12" i="5" s="1"/>
  <c r="E8" i="5"/>
  <c r="H8" i="5" s="1"/>
  <c r="E4" i="5"/>
  <c r="H4" i="5" s="1"/>
  <c r="E11" i="5"/>
  <c r="H11" i="5" s="1"/>
  <c r="E7" i="5"/>
  <c r="H7" i="5" s="1"/>
  <c r="E3" i="5"/>
  <c r="H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G8" i="5" l="1"/>
  <c r="F3" i="5"/>
  <c r="G10" i="5"/>
  <c r="F13" i="5"/>
  <c r="F8" i="5"/>
  <c r="H12" i="5"/>
  <c r="G7" i="5"/>
  <c r="G6" i="5"/>
  <c r="F7" i="5"/>
  <c r="F4" i="5"/>
  <c r="G4" i="5"/>
  <c r="H2" i="5"/>
  <c r="G13" i="5"/>
  <c r="F9" i="5"/>
  <c r="F12" i="5"/>
  <c r="G2" i="5"/>
  <c r="H10" i="5"/>
  <c r="G3" i="5"/>
  <c r="G5" i="5"/>
  <c r="G11" i="5"/>
  <c r="G9" i="5"/>
  <c r="F5" i="5"/>
  <c r="F11" i="5"/>
  <c r="H6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16" i="1" l="1"/>
  <c r="P4117" i="1" s="1"/>
</calcChain>
</file>

<file path=xl/sharedStrings.xml><?xml version="1.0" encoding="utf-8"?>
<sst xmlns="http://schemas.openxmlformats.org/spreadsheetml/2006/main" count="24831" uniqueCount="8409">
  <si>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</si>
  <si>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</si>
  <si>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</si>
  <si>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</si>
  <si>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</si>
  <si>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</si>
  <si>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</si>
  <si>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</si>
  <si>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</si>
  <si>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</si>
  <si>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</si>
  <si>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</si>
  <si>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</si>
  <si>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</si>
  <si>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</si>
  <si>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</si>
  <si>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</si>
  <si>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</si>
  <si>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</si>
  <si>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</si>
  <si>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</si>
  <si>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</si>
  <si>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</si>
  <si>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</si>
  <si>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</si>
  <si>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</si>
  <si>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</si>
  <si>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</si>
  <si>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</si>
  <si>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</si>
  <si>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</si>
  <si>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</si>
  <si>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</si>
  <si>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</si>
  <si>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</si>
  <si>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</si>
  <si>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</si>
  <si>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</si>
  <si>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</si>
  <si>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</si>
  <si>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</si>
  <si>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</si>
  <si>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</si>
  <si>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</si>
  <si>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</si>
  <si>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</si>
  <si>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</si>
  <si>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</si>
  <si>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</si>
  <si>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</si>
  <si>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</si>
  <si>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</si>
  <si>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</si>
  <si>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</si>
  <si>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</si>
  <si>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</si>
  <si>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</si>
  <si>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</si>
  <si>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</si>
  <si>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</si>
  <si>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</si>
  <si>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</si>
  <si>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</si>
  <si>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</si>
  <si>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</si>
  <si>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</si>
  <si>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</si>
  <si>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</si>
  <si>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</si>
  <si>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</si>
  <si>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</si>
  <si>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</si>
  <si>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</si>
  <si>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</si>
  <si>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</si>
  <si>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</si>
  <si>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</si>
  <si>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</si>
  <si>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</si>
  <si>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</si>
  <si>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</si>
  <si>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</si>
  <si>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</si>
  <si>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</si>
  <si>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</si>
  <si>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</si>
  <si>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</si>
  <si>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</si>
  <si>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</si>
  <si>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</si>
  <si>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</si>
  <si>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</si>
  <si>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</si>
  <si>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</si>
  <si>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</si>
  <si>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</si>
  <si>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</si>
  <si>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</si>
  <si>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</si>
  <si>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</si>
  <si>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</si>
  <si>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</si>
  <si>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</si>
  <si>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</si>
  <si>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</si>
  <si>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</si>
  <si>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</si>
  <si>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</si>
  <si>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</si>
  <si>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</si>
  <si>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</si>
  <si>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</si>
  <si>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</si>
  <si>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</si>
  <si>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</si>
  <si>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</si>
  <si>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</si>
  <si>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</si>
  <si>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</si>
  <si>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</si>
  <si>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</si>
  <si>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</si>
  <si>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</si>
  <si>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</si>
  <si>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</si>
  <si>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</si>
  <si>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</si>
  <si>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</si>
  <si>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</si>
  <si>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</si>
  <si>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</si>
  <si>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</si>
  <si>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</si>
  <si>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</si>
  <si>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</si>
  <si>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</si>
  <si>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</si>
  <si>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</si>
  <si>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</si>
  <si>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</si>
  <si>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</si>
  <si>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</si>
  <si>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</si>
  <si>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</si>
  <si>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</si>
  <si>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</si>
  <si>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</si>
  <si>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</si>
  <si>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</si>
  <si>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</si>
  <si>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</si>
  <si>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</si>
  <si>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</si>
  <si>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</si>
  <si>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</si>
  <si>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</si>
  <si>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</si>
  <si>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</si>
  <si>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</si>
  <si>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</si>
  <si>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</si>
  <si>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</si>
  <si>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</si>
  <si>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</si>
  <si>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</si>
  <si>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</si>
  <si>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</si>
  <si>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</si>
  <si>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</si>
  <si>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</si>
  <si>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</si>
  <si>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</si>
  <si>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</si>
  <si>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</si>
  <si>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</si>
  <si>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</si>
  <si>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</si>
  <si>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</si>
  <si>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</si>
  <si>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</si>
  <si>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</si>
  <si>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</si>
  <si>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</si>
  <si>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</si>
  <si>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</si>
  <si>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</si>
  <si>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</si>
  <si>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</si>
  <si>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</si>
  <si>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</si>
  <si>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</si>
  <si>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</si>
  <si>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</si>
  <si>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</si>
  <si>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</si>
  <si>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</si>
  <si>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</si>
  <si>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</si>
  <si>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</si>
  <si>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</si>
  <si>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</si>
  <si>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</si>
  <si>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</si>
  <si>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</si>
  <si>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</si>
  <si>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</si>
  <si>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</si>
  <si>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</si>
  <si>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</si>
  <si>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</si>
  <si>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</si>
  <si>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</si>
  <si>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</si>
  <si>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</si>
  <si>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</si>
  <si>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</si>
  <si>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</si>
  <si>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</si>
  <si>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</si>
  <si>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</si>
  <si>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</si>
  <si>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</si>
  <si>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</si>
  <si>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</si>
  <si>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</si>
  <si>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</si>
  <si>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</si>
  <si>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</si>
  <si>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</si>
  <si>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</si>
  <si>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</si>
  <si>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</si>
  <si>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</si>
  <si>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</si>
  <si>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</si>
  <si>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</si>
  <si>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</si>
  <si>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</si>
  <si>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</si>
  <si>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</si>
  <si>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</si>
  <si>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</si>
  <si>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</si>
  <si>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</si>
  <si>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</si>
  <si>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</si>
  <si>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</si>
  <si>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</si>
  <si>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</si>
  <si>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</si>
  <si>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</si>
  <si>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</si>
  <si>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</si>
  <si>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</si>
  <si>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</si>
  <si>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</si>
  <si>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</si>
  <si>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</si>
  <si>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</si>
  <si>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</si>
  <si>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</si>
  <si>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</si>
  <si>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</si>
  <si>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</si>
  <si>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</si>
  <si>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</si>
  <si>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</si>
  <si>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</si>
  <si>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</si>
  <si>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</si>
  <si>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</si>
  <si>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</si>
  <si>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</si>
  <si>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</si>
  <si>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</si>
  <si>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</si>
  <si>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</si>
  <si>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</si>
  <si>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</si>
  <si>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</si>
  <si>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</si>
  <si>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</si>
  <si>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</si>
  <si>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</si>
  <si>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</si>
  <si>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</si>
  <si>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</si>
  <si>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</si>
  <si>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</si>
  <si>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</si>
  <si>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</si>
  <si>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</si>
  <si>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</si>
  <si>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</si>
  <si>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</si>
  <si>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</si>
  <si>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</si>
  <si>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</si>
  <si>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</si>
  <si>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</si>
  <si>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</si>
  <si>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</si>
  <si>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</si>
  <si>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</si>
  <si>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</si>
  <si>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</si>
  <si>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</si>
  <si>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</si>
  <si>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</si>
  <si>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</si>
  <si>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</si>
  <si>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</si>
  <si>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</si>
  <si>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</si>
  <si>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</si>
  <si>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</si>
  <si>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</si>
  <si>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</si>
  <si>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</si>
  <si>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</si>
  <si>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</si>
  <si>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</si>
  <si>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</si>
  <si>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</si>
  <si>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</si>
  <si>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</si>
  <si>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</si>
  <si>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</si>
  <si>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</si>
  <si>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</si>
  <si>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</si>
  <si>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</si>
  <si>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</si>
  <si>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</si>
  <si>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</si>
  <si>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</si>
  <si>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</si>
  <si>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</si>
  <si>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</si>
  <si>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</si>
  <si>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</si>
  <si>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</si>
  <si>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</si>
  <si>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</si>
  <si>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</si>
  <si>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</si>
  <si>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</si>
  <si>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</si>
  <si>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</si>
  <si>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</si>
  <si>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</si>
  <si>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</si>
  <si>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</si>
  <si>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</si>
  <si>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</si>
  <si>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</si>
  <si>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</si>
  <si>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</si>
  <si>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</si>
  <si>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</si>
  <si>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</si>
  <si>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</si>
  <si>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</si>
  <si>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</si>
  <si>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</si>
  <si>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</si>
  <si>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</si>
  <si>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</si>
  <si>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</si>
  <si>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</si>
  <si>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</si>
  <si>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</si>
  <si>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</si>
  <si>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</si>
  <si>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</si>
  <si>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</si>
  <si>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</si>
  <si>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</si>
  <si>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</si>
  <si>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</si>
  <si>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</si>
  <si>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</si>
  <si>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</si>
  <si>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</si>
  <si>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</si>
  <si>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</si>
  <si>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</si>
  <si>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</si>
  <si>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</si>
  <si>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</si>
  <si>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</si>
  <si>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</si>
  <si>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</si>
  <si>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</si>
  <si>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</si>
  <si>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</si>
  <si>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</si>
  <si>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</si>
  <si>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</si>
  <si>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</si>
  <si>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</si>
  <si>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</si>
  <si>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</si>
  <si>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</si>
  <si>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</si>
  <si>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</si>
  <si>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</si>
  <si>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</si>
  <si>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</si>
  <si>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</si>
  <si>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</si>
  <si>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</si>
  <si>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</si>
  <si>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</si>
  <si>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</si>
  <si>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</si>
  <si>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</si>
  <si>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</si>
  <si>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</si>
  <si>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</si>
  <si>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</si>
  <si>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</si>
  <si>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</si>
  <si>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</si>
  <si>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</si>
  <si>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</si>
  <si>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</si>
  <si>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</si>
  <si>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</si>
  <si>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</si>
  <si>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</si>
  <si>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</si>
  <si>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</si>
  <si>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</si>
  <si>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</si>
  <si>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</si>
  <si>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</si>
  <si>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</si>
  <si>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</si>
  <si>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</si>
  <si>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</si>
  <si>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</si>
  <si>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</si>
  <si>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</si>
  <si>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</si>
  <si>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</si>
  <si>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</si>
  <si>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</si>
  <si>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</si>
  <si>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</si>
  <si>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</si>
  <si>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</si>
  <si>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</si>
  <si>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</si>
  <si>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</si>
  <si>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</si>
  <si>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</si>
  <si>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</si>
  <si>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</si>
  <si>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</si>
  <si>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</si>
  <si>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</si>
  <si>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</si>
  <si>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</si>
  <si>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</si>
  <si>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</si>
  <si>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</si>
  <si>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</si>
  <si>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</si>
  <si>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</si>
  <si>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</si>
  <si>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</si>
  <si>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</si>
  <si>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</si>
  <si>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</si>
  <si>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</si>
  <si>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</si>
  <si>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</si>
  <si>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</si>
  <si>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</si>
  <si>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</si>
  <si>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</si>
  <si>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</si>
  <si>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</si>
  <si>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</si>
  <si>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</si>
  <si>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</si>
  <si>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</si>
  <si>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</si>
  <si>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</si>
  <si>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</si>
  <si>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</si>
  <si>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</si>
  <si>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</si>
  <si>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</si>
  <si>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</si>
  <si>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</si>
  <si>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</si>
  <si>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</si>
  <si>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</si>
  <si>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</si>
  <si>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</si>
  <si>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</si>
  <si>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</si>
  <si>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</si>
  <si>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</si>
  <si>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</si>
  <si>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</si>
  <si>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</si>
  <si>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</si>
  <si>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</si>
  <si>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</si>
  <si>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</si>
  <si>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</si>
  <si>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</si>
  <si>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</si>
  <si>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</si>
  <si>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</si>
  <si>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</si>
  <si>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</si>
  <si>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</si>
  <si>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</si>
  <si>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</si>
  <si>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</si>
  <si>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</si>
  <si>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</si>
  <si>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</si>
  <si>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</si>
  <si>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</si>
  <si>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</si>
  <si>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</si>
  <si>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</si>
  <si>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</si>
  <si>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</si>
  <si>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</si>
  <si>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</si>
  <si>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</si>
  <si>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</si>
  <si>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</si>
  <si>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</si>
  <si>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</si>
  <si>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</si>
  <si>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</si>
  <si>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</si>
  <si>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</si>
  <si>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</si>
  <si>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</si>
  <si>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</si>
  <si>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</si>
  <si>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</si>
  <si>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</si>
  <si>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</si>
  <si>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</si>
  <si>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</si>
  <si>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</si>
  <si>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</si>
  <si>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</si>
  <si>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</si>
  <si>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</si>
  <si>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</si>
  <si>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</si>
  <si>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</si>
  <si>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</si>
  <si>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</si>
  <si>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</si>
  <si>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</si>
  <si>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</si>
  <si>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</si>
  <si>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</si>
  <si>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</si>
  <si>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</si>
  <si>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</si>
  <si>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</si>
  <si>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</si>
  <si>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</si>
  <si>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</si>
  <si>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</si>
  <si>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</si>
  <si>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</si>
  <si>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</si>
  <si>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</si>
  <si>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</si>
  <si>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</si>
  <si>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</si>
  <si>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</si>
  <si>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</si>
  <si>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</si>
  <si>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</si>
  <si>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</si>
  <si>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</si>
  <si>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</si>
  <si>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</si>
  <si>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</si>
  <si>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</si>
  <si>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</si>
  <si>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</si>
  <si>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</si>
  <si>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</si>
  <si>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</si>
  <si>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</si>
  <si>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</si>
  <si>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</si>
  <si>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</si>
  <si>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</si>
  <si>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</si>
  <si>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</si>
  <si>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</si>
  <si>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</si>
  <si>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</si>
  <si>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</si>
  <si>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</si>
  <si>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</si>
  <si>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</si>
  <si>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</si>
  <si>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</si>
  <si>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</si>
  <si>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</si>
  <si>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</si>
  <si>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</si>
  <si>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</si>
  <si>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</si>
  <si>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</si>
  <si>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</si>
  <si>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</si>
  <si>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</si>
  <si>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</si>
  <si>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</si>
  <si>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</si>
  <si>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</si>
  <si>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</si>
  <si>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</si>
  <si>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</si>
  <si>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</si>
  <si>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</si>
  <si>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</si>
  <si>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</si>
  <si>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</si>
  <si>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</si>
  <si>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</si>
  <si>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</si>
  <si>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</si>
  <si>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</si>
  <si>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</si>
  <si>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</si>
  <si>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</si>
  <si>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</si>
  <si>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</si>
  <si>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</si>
  <si>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</si>
  <si>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</si>
  <si>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</si>
  <si>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</si>
  <si>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</si>
  <si>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</si>
  <si>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</si>
  <si>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</si>
  <si>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</si>
  <si>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</si>
  <si>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</si>
  <si>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</si>
  <si>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</si>
  <si>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</si>
  <si>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</si>
  <si>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</si>
  <si>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</si>
  <si>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</si>
  <si>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</si>
  <si>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</si>
  <si>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</si>
  <si>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</si>
  <si>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</si>
  <si>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</si>
  <si>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</si>
  <si>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</si>
  <si>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</si>
  <si>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</si>
  <si>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</si>
  <si>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</si>
  <si>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</si>
  <si>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</si>
  <si>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</si>
  <si>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</si>
  <si>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</si>
  <si>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</si>
  <si>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</si>
  <si>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</si>
  <si>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</si>
  <si>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</si>
  <si>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</si>
  <si>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</si>
  <si>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</si>
  <si>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</si>
  <si>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</si>
  <si>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</si>
  <si>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</si>
  <si>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</si>
  <si>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</si>
  <si>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</si>
  <si>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</si>
  <si>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</si>
  <si>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</si>
  <si>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</si>
  <si>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</si>
  <si>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</si>
  <si>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</si>
  <si>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</si>
  <si>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</si>
  <si>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</si>
  <si>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</si>
  <si>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</si>
  <si>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</si>
  <si>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</si>
  <si>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</si>
  <si>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</si>
  <si>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</si>
  <si>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</si>
  <si>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</si>
  <si>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</si>
  <si>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</si>
  <si>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</si>
  <si>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</si>
  <si>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</si>
  <si>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</si>
  <si>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</si>
  <si>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</si>
  <si>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</si>
  <si>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</si>
  <si>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</si>
  <si>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</si>
  <si>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</si>
  <si>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</si>
  <si>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</si>
  <si>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</si>
  <si>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</si>
  <si>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</si>
  <si>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</si>
  <si>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</si>
  <si>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</si>
  <si>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</si>
  <si>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</si>
  <si>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</si>
  <si>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</si>
  <si>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</si>
  <si>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</si>
  <si>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</si>
  <si>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</si>
  <si>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</si>
  <si>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</si>
  <si>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</si>
  <si>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</si>
  <si>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</si>
  <si>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</si>
  <si>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</si>
  <si>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</si>
  <si>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</si>
  <si>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</si>
  <si>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</si>
  <si>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</si>
  <si>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</si>
  <si>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</si>
  <si>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</si>
  <si>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</si>
  <si>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</si>
  <si>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</si>
  <si>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</si>
  <si>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</si>
  <si>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</si>
  <si>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</si>
  <si>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</si>
  <si>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</si>
  <si>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</si>
  <si>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</si>
  <si>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</si>
  <si>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</si>
  <si>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</si>
  <si>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</si>
  <si>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</si>
  <si>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</si>
  <si>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</si>
  <si>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</si>
  <si>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</si>
  <si>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</si>
  <si>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</si>
  <si>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</si>
  <si>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</si>
  <si>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</si>
  <si>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</si>
  <si>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</si>
  <si>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</si>
  <si>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</si>
  <si>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</si>
  <si>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</si>
  <si>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</si>
  <si>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</si>
  <si>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</si>
  <si>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</si>
  <si>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</si>
  <si>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</si>
  <si>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</si>
  <si>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</si>
  <si>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</si>
  <si>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</si>
  <si>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</si>
  <si>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</si>
  <si>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</si>
  <si>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</si>
  <si>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</si>
  <si>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</si>
  <si>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</si>
  <si>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</si>
  <si>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</si>
  <si>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</si>
  <si>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</si>
  <si>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</si>
  <si>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</si>
  <si>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</si>
  <si>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</si>
  <si>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</si>
  <si>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</si>
  <si>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</si>
  <si>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</si>
  <si>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</si>
  <si>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</si>
  <si>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</si>
  <si>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</si>
  <si>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</si>
  <si>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</si>
  <si>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</si>
  <si>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</si>
  <si>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</si>
  <si>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</si>
  <si>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</si>
  <si>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</si>
  <si>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</si>
  <si>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</si>
  <si>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</si>
  <si>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</si>
  <si>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</si>
  <si>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</si>
  <si>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</si>
  <si>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</si>
  <si>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</si>
  <si>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</si>
  <si>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</si>
  <si>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</si>
  <si>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</si>
  <si>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</si>
  <si>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</si>
  <si>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</si>
  <si>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</si>
  <si>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</si>
  <si>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</si>
  <si>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</si>
  <si>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</si>
  <si>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</si>
  <si>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</si>
  <si>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</si>
  <si>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</si>
  <si>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</si>
  <si>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</si>
  <si>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</si>
  <si>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</si>
  <si>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</si>
  <si>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</si>
  <si>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</si>
  <si>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</si>
  <si>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</si>
  <si>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</si>
  <si>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</si>
  <si>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</si>
  <si>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</si>
  <si>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</si>
  <si>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</si>
  <si>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</si>
  <si>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</si>
  <si>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</si>
  <si>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</si>
  <si>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</si>
  <si>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</si>
  <si>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</si>
  <si>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</si>
  <si>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</si>
  <si>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</si>
  <si>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</si>
  <si>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</si>
  <si>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</si>
  <si>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</si>
  <si>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</si>
  <si>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</si>
  <si>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</si>
  <si>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</si>
  <si>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</si>
  <si>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</si>
  <si>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</si>
  <si>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</si>
  <si>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</si>
  <si>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</si>
  <si>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</si>
  <si>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</si>
  <si>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</si>
  <si>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</si>
  <si>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</si>
  <si>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</si>
  <si>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</si>
  <si>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</si>
  <si>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</si>
  <si>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</si>
  <si>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</si>
  <si>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</si>
  <si>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</si>
  <si>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</si>
  <si>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</si>
  <si>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</si>
  <si>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</si>
  <si>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</si>
  <si>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</si>
  <si>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</si>
  <si>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</si>
  <si>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</si>
  <si>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</si>
  <si>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</si>
  <si>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</si>
  <si>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</si>
  <si>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</si>
  <si>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</si>
  <si>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</si>
  <si>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</si>
  <si>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</si>
  <si>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</si>
  <si>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</si>
  <si>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</si>
  <si>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</si>
  <si>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</si>
  <si>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</si>
  <si>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</si>
  <si>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</si>
  <si>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</si>
  <si>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</si>
  <si>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</si>
  <si>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</si>
  <si>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</si>
  <si>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</si>
  <si>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</si>
  <si>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</si>
  <si>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</si>
  <si>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</si>
  <si>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</si>
  <si>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</si>
  <si>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</si>
  <si>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</si>
  <si>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</si>
  <si>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</si>
  <si>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</si>
  <si>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</si>
  <si>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</si>
  <si>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</si>
  <si>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</si>
  <si>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</si>
  <si>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</si>
  <si>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</si>
  <si>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</si>
  <si>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</si>
  <si>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</si>
  <si>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</si>
  <si>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</si>
  <si>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</si>
  <si>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</si>
  <si>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</si>
  <si>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</si>
  <si>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</si>
  <si>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</si>
  <si>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</si>
  <si>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</si>
  <si>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</si>
  <si>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</si>
  <si>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</si>
  <si>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</si>
  <si>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</si>
  <si>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</si>
  <si>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</si>
  <si>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</si>
  <si>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</si>
  <si>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</si>
  <si>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</si>
  <si>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</si>
  <si>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</si>
  <si>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</si>
  <si>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</si>
  <si>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</si>
  <si>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</si>
  <si>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</si>
  <si>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</si>
  <si>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</si>
  <si>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</si>
  <si>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</si>
  <si>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</si>
  <si>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</si>
  <si>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</si>
  <si>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</si>
  <si>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</si>
  <si>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</si>
  <si>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</si>
  <si>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</si>
  <si>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</si>
  <si>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</si>
  <si>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</si>
  <si>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</si>
  <si>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</si>
  <si>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</si>
  <si>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</si>
  <si>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</si>
  <si>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</si>
  <si>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</si>
  <si>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</si>
  <si>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</si>
  <si>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</si>
  <si>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</si>
  <si>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</si>
  <si>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</si>
  <si>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</si>
  <si>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</si>
  <si>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</si>
  <si>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</si>
  <si>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</si>
  <si>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</si>
  <si>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</si>
  <si>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</si>
  <si>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</si>
  <si>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</si>
  <si>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</si>
  <si>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</si>
  <si>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</si>
  <si>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</si>
  <si>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</si>
  <si>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</si>
  <si>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</si>
  <si>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</si>
  <si>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</si>
  <si>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</si>
  <si>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</si>
  <si>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</si>
  <si>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</si>
  <si>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</si>
  <si>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</si>
  <si>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</si>
  <si>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</si>
  <si>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</si>
  <si>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</si>
  <si>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</si>
  <si>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</si>
  <si>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</si>
  <si>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</si>
  <si>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</si>
  <si>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</si>
  <si>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</si>
  <si>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</si>
  <si>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</si>
  <si>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</si>
  <si>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</si>
  <si>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</si>
  <si>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</si>
  <si>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</si>
  <si>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</si>
  <si>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</si>
  <si>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</si>
  <si>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</si>
  <si>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</si>
  <si>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</si>
  <si>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</si>
  <si>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</si>
  <si>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</si>
  <si>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</si>
  <si>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</si>
  <si>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</si>
  <si>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</si>
  <si>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</si>
  <si>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</si>
  <si>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</si>
  <si>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</si>
  <si>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</si>
  <si>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</si>
  <si>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</si>
  <si>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</si>
  <si>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</si>
  <si>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</si>
  <si>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</si>
  <si>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</si>
  <si>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</si>
  <si>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</si>
  <si>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</si>
  <si>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</si>
  <si>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</si>
  <si>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</si>
  <si>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</si>
  <si>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</si>
  <si>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</si>
  <si>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</si>
  <si>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</si>
  <si>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</si>
  <si>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</si>
  <si>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</si>
  <si>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</si>
  <si>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</si>
  <si>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</si>
  <si>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</si>
  <si>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</si>
  <si>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</si>
  <si>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</si>
  <si>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</si>
  <si>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</si>
  <si>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</si>
  <si>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</si>
  <si>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</si>
  <si>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</si>
  <si>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</si>
  <si>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</si>
  <si>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</si>
  <si>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</si>
  <si>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</si>
  <si>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</si>
  <si>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</si>
  <si>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</si>
  <si>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</si>
  <si>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</si>
  <si>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</si>
  <si>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</si>
  <si>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</si>
  <si>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</si>
  <si>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</si>
  <si>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</si>
  <si>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</si>
  <si>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</si>
  <si>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</si>
  <si>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</si>
  <si>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</si>
  <si>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</si>
  <si>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</si>
  <si>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</si>
  <si>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</si>
  <si>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</si>
  <si>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</si>
  <si>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</si>
  <si>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</si>
  <si>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</si>
  <si>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</si>
  <si>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</si>
  <si>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</si>
  <si>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</si>
  <si>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</si>
  <si>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</si>
  <si>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</si>
  <si>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</si>
  <si>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</si>
  <si>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</si>
  <si>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</si>
  <si>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</si>
  <si>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</si>
  <si>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</si>
  <si>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</si>
  <si>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</si>
  <si>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</si>
  <si>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</si>
  <si>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</si>
  <si>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</si>
  <si>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</si>
  <si>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</si>
  <si>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</si>
  <si>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</si>
  <si>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</si>
  <si>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</si>
  <si>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</si>
  <si>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</si>
  <si>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</si>
  <si>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</si>
  <si>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</si>
  <si>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</si>
  <si>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</si>
  <si>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</si>
  <si>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</si>
  <si>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</si>
  <si>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</si>
  <si>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</si>
  <si>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</si>
  <si>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</si>
  <si>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</si>
  <si>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</si>
  <si>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</si>
  <si>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</si>
  <si>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</si>
  <si>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</si>
  <si>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</si>
  <si>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</si>
  <si>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</si>
  <si>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</si>
  <si>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</si>
  <si>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</si>
  <si>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</si>
  <si>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</si>
  <si>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</si>
  <si>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</si>
  <si>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</si>
  <si>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</si>
  <si>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</si>
  <si>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</si>
  <si>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</si>
  <si>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</si>
  <si>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</si>
  <si>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</si>
  <si>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</si>
  <si>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</si>
  <si>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</si>
  <si>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</si>
  <si>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</si>
  <si>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</si>
  <si>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</si>
  <si>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</si>
  <si>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</si>
  <si>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</si>
  <si>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</si>
  <si>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</si>
  <si>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</si>
  <si>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</si>
  <si>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</si>
  <si>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</si>
  <si>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</si>
  <si>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</si>
  <si>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</si>
  <si>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</si>
  <si>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</si>
  <si>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</si>
  <si>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</si>
  <si>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</si>
  <si>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</si>
  <si>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</si>
  <si>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</si>
  <si>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</si>
  <si>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</si>
  <si>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</si>
  <si>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</si>
  <si>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</si>
  <si>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</si>
  <si>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</si>
  <si>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</si>
  <si>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</si>
  <si>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</si>
  <si>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</si>
  <si>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</si>
  <si>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</si>
  <si>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</si>
  <si>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</si>
  <si>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</si>
  <si>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</si>
  <si>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</si>
  <si>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</si>
  <si>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</si>
  <si>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</si>
  <si>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</si>
  <si>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</si>
  <si>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</si>
  <si>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</si>
  <si>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</si>
  <si>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</si>
  <si>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</si>
  <si>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</si>
  <si>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</si>
  <si>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</si>
  <si>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</si>
  <si>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</si>
  <si>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</si>
  <si>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</si>
  <si>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</si>
  <si>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</si>
  <si>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</si>
  <si>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</si>
  <si>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</si>
  <si>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</si>
  <si>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</si>
  <si>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</si>
  <si>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</si>
  <si>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</si>
  <si>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</si>
  <si>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</si>
  <si>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</si>
  <si>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</si>
  <si>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</si>
  <si>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</si>
  <si>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</si>
  <si>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</si>
  <si>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</si>
  <si>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</si>
  <si>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</si>
  <si>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</si>
  <si>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</si>
  <si>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</si>
  <si>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</si>
  <si>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</si>
  <si>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</si>
  <si>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</si>
  <si>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</si>
  <si>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</si>
  <si>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</si>
  <si>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</si>
  <si>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</si>
  <si>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</si>
  <si>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</si>
  <si>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</si>
  <si>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</si>
  <si>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</si>
  <si>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</si>
  <si>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</si>
  <si>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</si>
  <si>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</si>
  <si>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</si>
  <si>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</si>
  <si>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</si>
  <si>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</si>
  <si>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</si>
  <si>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</si>
  <si>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</si>
  <si>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</si>
  <si>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</si>
  <si>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</si>
  <si>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</si>
  <si>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</si>
  <si>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</si>
  <si>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</si>
  <si>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</si>
  <si>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</si>
  <si>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</si>
  <si>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</si>
  <si>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</si>
  <si>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</si>
  <si>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</si>
  <si>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</si>
  <si>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</si>
  <si>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</si>
  <si>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</si>
  <si>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</si>
  <si>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</si>
  <si>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</si>
  <si>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</si>
  <si>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</si>
  <si>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</si>
  <si>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</si>
  <si>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</si>
  <si>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</si>
  <si>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</si>
  <si>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</si>
  <si>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</si>
  <si>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</si>
  <si>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</si>
  <si>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</si>
  <si>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</si>
  <si>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</si>
  <si>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</si>
  <si>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</si>
  <si>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</si>
  <si>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</si>
  <si>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</si>
  <si>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</si>
  <si>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</si>
  <si>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</si>
  <si>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</si>
  <si>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</si>
  <si>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</si>
  <si>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</si>
  <si>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</si>
  <si>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</si>
  <si>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</si>
  <si>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</si>
  <si>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</si>
  <si>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</si>
  <si>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</si>
  <si>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</si>
  <si>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</si>
  <si>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</si>
  <si>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</si>
  <si>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</si>
  <si>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</si>
  <si>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</si>
  <si>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</si>
  <si>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</si>
  <si>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</si>
  <si>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</si>
  <si>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</si>
  <si>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</si>
  <si>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</si>
  <si>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</si>
  <si>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</si>
  <si>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</si>
  <si>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</si>
  <si>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</si>
  <si>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</si>
  <si>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</si>
  <si>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</si>
  <si>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</si>
  <si>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</si>
  <si>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</si>
  <si>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</si>
  <si>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</si>
  <si>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</si>
  <si>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</si>
  <si>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</si>
  <si>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</si>
  <si>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</si>
  <si>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</si>
  <si>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</si>
  <si>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</si>
  <si>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</si>
  <si>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</si>
  <si>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</si>
  <si>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</si>
  <si>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</si>
  <si>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</si>
  <si>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</si>
  <si>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</si>
  <si>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</si>
  <si>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</si>
  <si>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</si>
  <si>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</si>
  <si>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</si>
  <si>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</si>
  <si>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</si>
  <si>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</si>
  <si>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</si>
  <si>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</si>
  <si>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</si>
  <si>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</si>
  <si>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</si>
  <si>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</si>
  <si>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</si>
  <si>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</si>
  <si>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</si>
  <si>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</si>
  <si>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</si>
  <si>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</si>
  <si>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</si>
  <si>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</si>
  <si>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</si>
  <si>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</si>
  <si>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</si>
  <si>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</si>
  <si>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</si>
  <si>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</si>
  <si>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</si>
  <si>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</si>
  <si>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</si>
  <si>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</si>
  <si>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</si>
  <si>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</si>
  <si>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</si>
  <si>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</si>
  <si>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</si>
  <si>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</si>
  <si>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</si>
  <si>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</si>
  <si>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</si>
  <si>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</si>
  <si>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</si>
  <si>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</si>
  <si>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</si>
  <si>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</si>
  <si>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</si>
  <si>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</si>
  <si>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</si>
  <si>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</si>
  <si>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</si>
  <si>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</si>
  <si>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</si>
  <si>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</si>
  <si>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</si>
  <si>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</si>
  <si>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</si>
  <si>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</si>
  <si>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</si>
  <si>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</si>
  <si>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</si>
  <si>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</si>
  <si>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</si>
  <si>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</si>
  <si>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</si>
  <si>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</si>
  <si>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</si>
  <si>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</si>
  <si>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</si>
  <si>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</si>
  <si>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</si>
  <si>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</si>
  <si>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</si>
  <si>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</si>
  <si>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</si>
  <si>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</si>
  <si>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</si>
  <si>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</si>
  <si>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</si>
  <si>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</si>
  <si>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</si>
  <si>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</si>
  <si>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</si>
  <si>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</si>
  <si>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</si>
  <si>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</si>
  <si>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</si>
  <si>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</si>
  <si>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</si>
  <si>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</si>
  <si>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</si>
  <si>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</si>
  <si>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</si>
  <si>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</si>
  <si>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</si>
  <si>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</si>
  <si>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</si>
  <si>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</si>
  <si>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</si>
  <si>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</si>
  <si>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</si>
  <si>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</si>
  <si>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</si>
  <si>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</si>
  <si>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</si>
  <si>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</si>
  <si>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</si>
  <si>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</si>
  <si>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</si>
  <si>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</si>
  <si>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</si>
  <si>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</si>
  <si>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</si>
  <si>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</si>
  <si>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</si>
  <si>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</si>
  <si>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</si>
  <si>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</si>
  <si>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</si>
  <si>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</si>
  <si>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</si>
  <si>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</si>
  <si>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</si>
  <si>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</si>
  <si>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</si>
  <si>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</si>
  <si>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</si>
  <si>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</si>
  <si>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</si>
  <si>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</si>
  <si>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</si>
  <si>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</si>
  <si>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</si>
  <si>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</si>
  <si>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</si>
  <si>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</si>
  <si>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</si>
  <si>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</si>
  <si>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</si>
  <si>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</si>
  <si>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</si>
  <si>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</si>
  <si>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</si>
  <si>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</si>
  <si>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</si>
  <si>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</si>
  <si>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</si>
  <si>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</si>
  <si>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</si>
  <si>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</si>
  <si>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</si>
  <si>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</si>
  <si>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</si>
  <si>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</si>
  <si>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</si>
  <si>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</si>
  <si>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</si>
  <si>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</si>
  <si>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</si>
  <si>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</si>
  <si>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</si>
  <si>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</si>
  <si>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</si>
  <si>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</si>
  <si>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</si>
  <si>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</si>
  <si>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</si>
  <si>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</si>
  <si>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</si>
  <si>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</si>
  <si>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</si>
  <si>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</si>
  <si>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</si>
  <si>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</si>
  <si>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</si>
  <si>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</si>
  <si>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</si>
  <si>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</si>
  <si>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</si>
  <si>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</si>
  <si>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</si>
  <si>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</si>
  <si>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</si>
  <si>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</si>
  <si>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</si>
  <si>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</si>
  <si>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</si>
  <si>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</si>
  <si>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</si>
  <si>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</si>
  <si>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</si>
  <si>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</si>
  <si>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</si>
  <si>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</si>
  <si>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</si>
  <si>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</si>
  <si>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</si>
  <si>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</si>
  <si>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</si>
  <si>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</si>
  <si>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</si>
  <si>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</si>
  <si>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</si>
  <si>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</si>
  <si>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</si>
  <si>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</si>
  <si>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</si>
  <si>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</si>
  <si>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</si>
  <si>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</si>
  <si>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</si>
  <si>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</si>
  <si>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</si>
  <si>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</si>
  <si>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</si>
  <si>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</si>
  <si>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</si>
  <si>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</si>
  <si>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</si>
  <si>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</si>
  <si>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</si>
  <si>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</si>
  <si>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</si>
  <si>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</si>
  <si>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</si>
  <si>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</si>
  <si>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</si>
  <si>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</si>
  <si>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</si>
  <si>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</si>
  <si>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</si>
  <si>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</si>
  <si>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</si>
  <si>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</si>
  <si>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</si>
  <si>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</si>
  <si>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</si>
  <si>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</si>
  <si>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</si>
  <si>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</si>
  <si>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</si>
  <si>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</si>
  <si>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</si>
  <si>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</si>
  <si>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</si>
  <si>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</si>
  <si>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</si>
  <si>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</si>
  <si>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</si>
  <si>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</si>
  <si>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</si>
  <si>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</si>
  <si>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</si>
  <si>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</si>
  <si>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</si>
  <si>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</si>
  <si>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</si>
  <si>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</si>
  <si>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</si>
  <si>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</si>
  <si>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</si>
  <si>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</si>
  <si>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</si>
  <si>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</si>
  <si>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</si>
  <si>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</si>
  <si>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</si>
  <si>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</si>
  <si>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</si>
  <si>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</si>
  <si>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</si>
  <si>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</si>
  <si>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</si>
  <si>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</si>
  <si>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</si>
  <si>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</si>
  <si>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</si>
  <si>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</si>
  <si>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</si>
  <si>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</si>
  <si>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</si>
  <si>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</si>
  <si>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</si>
  <si>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</si>
  <si>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</si>
  <si>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</si>
  <si>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</si>
  <si>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</si>
  <si>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</si>
  <si>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</si>
  <si>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</si>
  <si>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</si>
  <si>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</si>
  <si>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</si>
  <si>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</si>
  <si>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</si>
  <si>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</si>
  <si>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</si>
  <si>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</si>
  <si>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</si>
  <si>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</si>
  <si>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</si>
  <si>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</si>
  <si>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</si>
  <si>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</si>
  <si>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</si>
  <si>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</si>
  <si>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</si>
  <si>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</si>
  <si>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</si>
  <si>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</si>
  <si>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</si>
  <si>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</si>
  <si>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</si>
  <si>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</si>
  <si>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</si>
  <si>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</si>
  <si>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</si>
  <si>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</si>
  <si>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</si>
  <si>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</si>
  <si>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</si>
  <si>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</si>
  <si>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</si>
  <si>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</si>
  <si>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</si>
  <si>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</si>
  <si>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</si>
  <si>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</si>
  <si>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</si>
  <si>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</si>
  <si>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</si>
  <si>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</si>
  <si>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</si>
  <si>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</si>
  <si>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</si>
  <si>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</si>
  <si>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</si>
  <si>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</si>
  <si>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</si>
  <si>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</si>
  <si>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</si>
  <si>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</si>
  <si>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</si>
  <si>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</si>
  <si>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</si>
  <si>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</si>
  <si>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</si>
  <si>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</si>
  <si>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</si>
  <si>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</si>
  <si>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</si>
  <si>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</si>
  <si>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</si>
  <si>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</si>
  <si>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</si>
  <si>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</si>
  <si>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</si>
  <si>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</si>
  <si>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</si>
  <si>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</si>
  <si>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</si>
  <si>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</si>
  <si>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</si>
  <si>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</si>
  <si>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</si>
  <si>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</si>
  <si>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</si>
  <si>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</si>
  <si>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</si>
  <si>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</si>
  <si>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</si>
  <si>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</si>
  <si>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</si>
  <si>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</si>
  <si>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</si>
  <si>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</si>
  <si>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</si>
  <si>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</si>
  <si>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</si>
  <si>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</si>
  <si>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</si>
  <si>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</si>
  <si>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</si>
  <si>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</si>
  <si>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</si>
  <si>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</si>
  <si>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</si>
  <si>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</si>
  <si>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</si>
  <si>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</si>
  <si>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</si>
  <si>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</si>
  <si>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</si>
  <si>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</si>
  <si>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</si>
  <si>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</si>
  <si>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</si>
  <si>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</si>
  <si>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</si>
  <si>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</si>
  <si>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</si>
  <si>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</si>
  <si>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</si>
  <si>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</si>
  <si>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</si>
  <si>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</si>
  <si>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</si>
  <si>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</si>
  <si>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</si>
  <si>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</si>
  <si>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</si>
  <si>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</si>
  <si>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</si>
  <si>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</si>
  <si>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</si>
  <si>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</si>
  <si>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</si>
  <si>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</si>
  <si>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</si>
  <si>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</si>
  <si>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</si>
  <si>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</si>
  <si>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</si>
  <si>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</si>
  <si>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</si>
  <si>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</si>
  <si>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</si>
  <si>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</si>
  <si>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</si>
  <si>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</si>
  <si>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</si>
  <si>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</si>
  <si>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</si>
  <si>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</si>
  <si>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</si>
  <si>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</si>
  <si>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</si>
  <si>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</si>
  <si>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</si>
  <si>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</si>
  <si>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</si>
  <si>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</si>
  <si>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</si>
  <si>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</si>
  <si>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</si>
  <si>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</si>
  <si>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</si>
  <si>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</si>
  <si>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</si>
  <si>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</si>
  <si>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</si>
  <si>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</si>
  <si>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</si>
  <si>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</si>
  <si>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</si>
  <si>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</si>
  <si>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</si>
  <si>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</si>
  <si>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</si>
  <si>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</si>
  <si>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</si>
  <si>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</si>
  <si>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</si>
  <si>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</si>
  <si>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</si>
  <si>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</si>
  <si>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</si>
  <si>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</si>
  <si>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</si>
  <si>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</si>
  <si>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</si>
  <si>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</si>
  <si>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</si>
  <si>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</si>
  <si>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</si>
  <si>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</si>
  <si>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</si>
  <si>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</si>
  <si>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</si>
  <si>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</si>
  <si>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</si>
  <si>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</si>
  <si>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</si>
  <si>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</si>
  <si>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</si>
  <si>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</si>
  <si>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</si>
  <si>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</si>
  <si>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</si>
  <si>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</si>
  <si>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</si>
  <si>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</si>
  <si>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</si>
  <si>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</si>
  <si>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</si>
  <si>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</si>
  <si>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</si>
  <si>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</si>
  <si>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</si>
  <si>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</si>
  <si>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</si>
  <si>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</si>
  <si>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</si>
  <si>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</si>
  <si>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</si>
  <si>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</si>
  <si>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</si>
  <si>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</si>
  <si>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</si>
  <si>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</si>
  <si>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</si>
  <si>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</si>
  <si>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</si>
  <si>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</si>
  <si>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</si>
  <si>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</si>
  <si>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</si>
  <si>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</si>
  <si>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</si>
  <si>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</si>
  <si>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</si>
  <si>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</si>
  <si>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</si>
  <si>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</si>
  <si>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</si>
  <si>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</si>
  <si>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</si>
  <si>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</si>
  <si>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</si>
  <si>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</si>
  <si>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</si>
  <si>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</si>
  <si>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</si>
  <si>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</si>
  <si>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</si>
  <si>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</si>
  <si>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</si>
  <si>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</si>
  <si>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</si>
  <si>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</si>
  <si>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</si>
  <si>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</si>
  <si>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</si>
  <si>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</si>
  <si>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</si>
  <si>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</si>
  <si>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</si>
  <si>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</si>
  <si>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</si>
  <si>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</si>
  <si>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</si>
  <si>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</si>
  <si>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</si>
  <si>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</si>
  <si>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</si>
  <si>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</si>
  <si>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</si>
  <si>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</si>
  <si>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</si>
  <si>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</si>
  <si>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</si>
  <si>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</si>
  <si>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</si>
  <si>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</si>
  <si>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</si>
  <si>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</si>
  <si>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</si>
  <si>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</si>
  <si>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</si>
  <si>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</si>
  <si>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</si>
  <si>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</si>
  <si>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</si>
  <si>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</si>
  <si>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</si>
  <si>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</si>
  <si>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</si>
  <si>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</si>
  <si>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</si>
  <si>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</si>
  <si>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</si>
  <si>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</si>
  <si>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</si>
  <si>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</si>
  <si>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</si>
  <si>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</si>
  <si>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</si>
  <si>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</si>
  <si>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</si>
  <si>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</si>
  <si>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</si>
  <si>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</si>
  <si>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</si>
  <si>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</si>
  <si>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</si>
  <si>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</si>
  <si>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</si>
  <si>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</si>
  <si>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</si>
  <si>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</si>
  <si>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</si>
  <si>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</si>
  <si>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</si>
  <si>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</si>
  <si>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</si>
  <si>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</si>
  <si>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</si>
  <si>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</si>
  <si>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</si>
  <si>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</si>
  <si>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</si>
  <si>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</si>
  <si>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</si>
  <si>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</si>
  <si>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</si>
  <si>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</si>
  <si>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</si>
  <si>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</si>
  <si>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</si>
  <si>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</si>
  <si>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</si>
  <si>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</si>
  <si>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</si>
  <si>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</si>
  <si>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</si>
  <si>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</si>
  <si>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</si>
  <si>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</si>
  <si>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</si>
  <si>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</si>
  <si>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</si>
  <si>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</si>
  <si>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</si>
  <si>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</si>
  <si>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</si>
  <si>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</si>
  <si>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</si>
  <si>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</si>
  <si>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</si>
  <si>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</si>
  <si>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</si>
  <si>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</si>
  <si>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</si>
  <si>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</si>
  <si>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</si>
  <si>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</si>
  <si>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</si>
  <si>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</si>
  <si>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</si>
  <si>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</si>
  <si>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</si>
  <si>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</si>
  <si>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</si>
  <si>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</si>
  <si>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</si>
  <si>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</si>
  <si>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</si>
  <si>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</si>
  <si>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</si>
  <si>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</si>
  <si>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</si>
  <si>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</si>
  <si>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</si>
  <si>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</si>
  <si>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</si>
  <si>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</si>
  <si>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</si>
  <si>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</si>
  <si>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</si>
  <si>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</si>
  <si>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</si>
  <si>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</si>
  <si>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</si>
  <si>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</si>
  <si>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</si>
  <si>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</si>
  <si>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</si>
  <si>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</si>
  <si>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</si>
  <si>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</si>
  <si>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</si>
  <si>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</si>
  <si>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</si>
  <si>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</si>
  <si>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</si>
  <si>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</si>
  <si>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</si>
  <si>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</si>
  <si>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</si>
  <si>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</si>
  <si>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</si>
  <si>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</si>
  <si>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</si>
  <si>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</si>
  <si>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</si>
  <si>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</si>
  <si>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</si>
  <si>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</si>
  <si>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</si>
  <si>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</si>
  <si>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</si>
  <si>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</si>
  <si>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</si>
  <si>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</si>
  <si>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</si>
  <si>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</si>
  <si>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</si>
  <si>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</si>
  <si>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</si>
  <si>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</si>
  <si>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</si>
  <si>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</si>
  <si>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</si>
  <si>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</si>
  <si>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</si>
  <si>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</si>
  <si>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</si>
  <si>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</si>
  <si>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</si>
  <si>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</si>
  <si>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</si>
  <si>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</si>
  <si>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</si>
  <si>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</si>
  <si>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</si>
  <si>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</si>
  <si>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</si>
  <si>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</si>
  <si>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</si>
  <si>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</si>
  <si>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</si>
  <si>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</si>
  <si>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</si>
  <si>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</si>
  <si>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</si>
  <si>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</si>
  <si>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</si>
  <si>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</si>
  <si>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</si>
  <si>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</si>
  <si>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</si>
  <si>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</si>
  <si>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</si>
  <si>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</si>
  <si>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</si>
  <si>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</si>
  <si>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</si>
  <si>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</si>
  <si>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</si>
  <si>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</si>
  <si>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</si>
  <si>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</si>
  <si>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</si>
  <si>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</si>
  <si>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</si>
  <si>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</si>
  <si>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</si>
  <si>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</si>
  <si>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</si>
  <si>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</si>
  <si>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</si>
  <si>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</si>
  <si>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</si>
  <si>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</si>
  <si>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</si>
  <si>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</si>
  <si>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</si>
  <si>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</si>
  <si>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</si>
  <si>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</si>
  <si>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</si>
  <si>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</si>
  <si>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</si>
  <si>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</si>
  <si>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</si>
  <si>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</si>
  <si>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</si>
  <si>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</si>
  <si>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</si>
  <si>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</si>
  <si>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</si>
  <si>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</si>
  <si>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</si>
  <si>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</si>
  <si>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</si>
  <si>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</si>
  <si>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</si>
  <si>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</si>
  <si>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</si>
  <si>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</si>
  <si>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</si>
  <si>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</si>
  <si>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</si>
  <si>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</si>
  <si>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</si>
  <si>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</si>
  <si>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</si>
  <si>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</si>
  <si>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</si>
  <si>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</si>
  <si>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</si>
  <si>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</si>
  <si>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</si>
  <si>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</si>
  <si>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</si>
  <si>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</si>
  <si>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</si>
  <si>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</si>
  <si>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</si>
  <si>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</si>
  <si>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</si>
  <si>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</si>
  <si>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</si>
  <si>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</si>
  <si>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</si>
  <si>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</si>
  <si>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</si>
  <si>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</si>
  <si>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</si>
  <si>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</si>
  <si>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</si>
  <si>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</si>
  <si>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</si>
  <si>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</si>
  <si>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</si>
  <si>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</si>
  <si>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</si>
  <si>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</si>
  <si>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</si>
  <si>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</si>
  <si>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</si>
  <si>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</si>
  <si>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</si>
  <si>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</si>
  <si>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</si>
  <si>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</si>
  <si>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</si>
  <si>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</si>
  <si>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</si>
  <si>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</si>
  <si>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</si>
  <si>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</si>
  <si>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</si>
  <si>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</si>
  <si>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</si>
  <si>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</si>
  <si>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</si>
  <si>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</si>
  <si>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</si>
  <si>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</si>
  <si>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</si>
  <si>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</si>
  <si>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</si>
  <si>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</si>
  <si>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</si>
  <si>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</si>
  <si>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</si>
  <si>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</si>
  <si>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</si>
  <si>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</si>
  <si>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</si>
  <si>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</si>
  <si>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</si>
  <si>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</si>
  <si>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</si>
  <si>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</si>
  <si>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</si>
  <si>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</si>
  <si>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</si>
  <si>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</si>
  <si>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</si>
  <si>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</si>
  <si>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</si>
  <si>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</si>
  <si>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</si>
  <si>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</si>
  <si>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</si>
  <si>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</si>
  <si>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</si>
  <si>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</si>
  <si>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</si>
  <si>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</si>
  <si>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</si>
  <si>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</si>
  <si>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</si>
  <si>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</si>
  <si>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</si>
  <si>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</si>
  <si>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</si>
  <si>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</si>
  <si>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</si>
  <si>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</si>
  <si>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</si>
  <si>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</si>
  <si>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</si>
  <si>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</si>
  <si>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</si>
  <si>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</si>
  <si>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</si>
  <si>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</si>
  <si>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</si>
  <si>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</si>
  <si>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</si>
  <si>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</si>
  <si>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</si>
  <si>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</si>
  <si>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</si>
  <si>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</si>
  <si>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</si>
  <si>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</si>
  <si>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</si>
  <si>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</si>
  <si>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</si>
  <si>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</si>
  <si>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</si>
  <si>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</si>
  <si>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</si>
  <si>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</si>
  <si>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</si>
  <si>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</si>
  <si>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</si>
  <si>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</si>
  <si>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</si>
  <si>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</si>
  <si>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</si>
  <si>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</si>
  <si>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</si>
  <si>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</si>
  <si>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</si>
  <si>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</si>
  <si>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</si>
  <si>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</si>
  <si>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</si>
  <si>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</si>
  <si>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</si>
  <si>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</si>
  <si>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</si>
  <si>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</si>
  <si>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</si>
  <si>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</si>
  <si>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</si>
  <si>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</si>
  <si>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</si>
  <si>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</si>
  <si>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</si>
  <si>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</si>
  <si>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</si>
  <si>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</si>
  <si>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</si>
  <si>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</si>
  <si>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</si>
  <si>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</si>
  <si>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</si>
  <si>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</si>
  <si>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</si>
  <si>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</si>
  <si>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</si>
  <si>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</si>
  <si>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</si>
  <si>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</si>
  <si>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</si>
  <si>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</si>
  <si>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</si>
  <si>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</si>
  <si>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</si>
  <si>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</si>
  <si>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</si>
  <si>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</si>
  <si>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</si>
  <si>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</si>
  <si>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</si>
  <si>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</si>
  <si>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</si>
  <si>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</si>
  <si>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</si>
  <si>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</si>
  <si>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</si>
  <si>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</si>
  <si>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</si>
  <si>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</si>
  <si>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</si>
  <si>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</si>
  <si>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</si>
  <si>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</si>
  <si>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</si>
  <si>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</si>
  <si>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</si>
  <si>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</si>
  <si>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</si>
  <si>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</si>
  <si>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</si>
  <si>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</si>
  <si>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</si>
  <si>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</si>
  <si>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</si>
  <si>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</si>
  <si>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</si>
  <si>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</si>
  <si>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</si>
  <si>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</si>
  <si>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</si>
  <si>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</si>
  <si>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</si>
  <si>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</si>
  <si>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</si>
  <si>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</si>
  <si>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</si>
  <si>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</si>
  <si>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</si>
  <si>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</si>
  <si>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</si>
  <si>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</si>
  <si>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</si>
  <si>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</si>
  <si>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</si>
  <si>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</si>
  <si>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</si>
  <si>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</si>
  <si>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</si>
  <si>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</si>
  <si>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</si>
  <si>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</si>
  <si>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</si>
  <si>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</si>
  <si>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</si>
  <si>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</si>
  <si>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</si>
  <si>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</si>
  <si>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</si>
  <si>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</si>
  <si>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</si>
  <si>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</si>
  <si>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</si>
  <si>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</si>
  <si>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</si>
  <si>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</si>
  <si>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</si>
  <si>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</si>
  <si>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</si>
  <si>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</si>
  <si>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</si>
  <si>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</si>
  <si>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</si>
  <si>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</si>
  <si>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</si>
  <si>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</si>
  <si>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</si>
  <si>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</si>
  <si>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</si>
  <si>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</si>
  <si>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</si>
  <si>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</si>
  <si>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</si>
  <si>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</si>
  <si>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</si>
  <si>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</si>
  <si>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</si>
  <si>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</si>
  <si>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</si>
  <si>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</si>
  <si>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</si>
  <si>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</si>
  <si>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</si>
  <si>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</si>
  <si>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</si>
  <si>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</si>
  <si>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</si>
  <si>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</si>
  <si>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</si>
  <si>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</si>
  <si>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</si>
  <si>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</si>
  <si>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</si>
  <si>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</si>
  <si>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</si>
  <si>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</si>
  <si>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</si>
  <si>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</si>
  <si>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</si>
  <si>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</si>
  <si>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</si>
  <si>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</si>
  <si>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</si>
  <si>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</si>
  <si>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</si>
  <si>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</si>
  <si>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</si>
  <si>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</si>
  <si>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</si>
  <si>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</si>
  <si>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</si>
  <si>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</si>
  <si>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</si>
  <si>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</si>
  <si>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</si>
  <si>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</si>
  <si>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</si>
  <si>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</si>
  <si>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</si>
  <si>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</si>
  <si>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</si>
  <si>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</si>
  <si>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</si>
  <si>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</si>
  <si>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</si>
  <si>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</si>
  <si>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</si>
  <si>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</si>
  <si>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</si>
  <si>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</si>
  <si>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</si>
  <si>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</si>
  <si>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</si>
  <si>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</si>
  <si>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</si>
  <si>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</si>
  <si>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</si>
  <si>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</si>
  <si>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</si>
  <si>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</si>
  <si>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</si>
  <si>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</si>
  <si>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</si>
  <si>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</si>
  <si>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</si>
  <si>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</si>
  <si>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</si>
  <si>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</si>
  <si>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</si>
  <si>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</si>
  <si>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</si>
  <si>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</si>
  <si>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</si>
  <si>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</si>
  <si>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</si>
  <si>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</si>
  <si>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</si>
  <si>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</si>
  <si>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</si>
  <si>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</si>
  <si>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</si>
  <si>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</si>
  <si>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</si>
  <si>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</si>
  <si>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</si>
  <si>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</si>
  <si>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</si>
  <si>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</si>
  <si>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</si>
  <si>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</si>
  <si>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</si>
  <si>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</si>
  <si>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</si>
  <si>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</si>
  <si>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</si>
  <si>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</si>
  <si>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</si>
  <si>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</si>
  <si>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</si>
  <si>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</si>
  <si>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</si>
  <si>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</si>
  <si>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</si>
  <si>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</si>
  <si>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</si>
  <si>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</si>
  <si>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</si>
  <si>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</si>
  <si>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</si>
  <si>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</si>
  <si>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</si>
  <si>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</si>
  <si>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</si>
  <si>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</si>
  <si>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</si>
  <si>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</si>
  <si>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</si>
  <si>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</si>
  <si>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</si>
  <si>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</si>
  <si>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</si>
  <si>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</si>
  <si>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</si>
  <si>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</si>
  <si>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</si>
  <si>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</si>
  <si>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</si>
  <si>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</si>
  <si>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</si>
  <si>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</si>
  <si>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</si>
  <si>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</si>
  <si>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</si>
  <si>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</si>
  <si>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</si>
  <si>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</si>
  <si>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</si>
  <si>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</si>
  <si>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</si>
  <si>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</si>
  <si>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</si>
  <si>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</si>
  <si>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</si>
  <si>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</si>
  <si>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</si>
  <si>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</si>
  <si>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</si>
  <si>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</si>
  <si>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</si>
  <si>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</si>
  <si>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</si>
  <si>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</si>
  <si>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</si>
  <si>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</si>
  <si>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</si>
  <si>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</si>
  <si>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</si>
  <si>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</si>
  <si>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</si>
  <si>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</si>
  <si>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</si>
  <si>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</si>
  <si>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</si>
  <si>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</si>
  <si>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</si>
  <si>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</si>
  <si>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</si>
  <si>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</si>
  <si>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</si>
  <si>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</si>
  <si>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</si>
  <si>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</si>
  <si>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</si>
  <si>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</si>
  <si>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</si>
  <si>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</si>
  <si>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</si>
  <si>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</si>
  <si>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</si>
  <si>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</si>
  <si>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</si>
  <si>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</si>
  <si>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</si>
  <si>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</si>
  <si>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</si>
  <si>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</si>
  <si>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</si>
  <si>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</si>
  <si>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</si>
  <si>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</si>
  <si>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</si>
  <si>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</si>
  <si>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</si>
  <si>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</si>
  <si>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</si>
  <si>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</si>
  <si>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</si>
  <si>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</si>
  <si>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</si>
  <si>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</si>
  <si>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</si>
  <si>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</si>
  <si>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</si>
  <si>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</si>
  <si>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</si>
  <si>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</si>
  <si>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</si>
  <si>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</si>
  <si>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</si>
  <si>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</si>
  <si>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</si>
  <si>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</si>
  <si>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</si>
  <si>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</si>
  <si>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</si>
  <si>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</si>
  <si>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</si>
  <si>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</si>
  <si>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</si>
  <si>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</si>
  <si>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</si>
  <si>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</si>
  <si>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</si>
  <si>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</si>
  <si>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</si>
  <si>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</si>
  <si>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</si>
  <si>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</si>
  <si>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</si>
  <si>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</si>
  <si>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</si>
  <si>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</si>
  <si>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</si>
  <si>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</si>
  <si>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</si>
  <si>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</si>
  <si>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</si>
  <si>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</si>
  <si>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</si>
  <si>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</si>
  <si>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</si>
  <si>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</si>
  <si>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</si>
  <si>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</si>
  <si>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</si>
  <si>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</si>
  <si>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</si>
  <si>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</si>
  <si>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</si>
  <si>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</si>
  <si>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</si>
  <si>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</si>
  <si>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</si>
  <si>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</si>
  <si>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</si>
  <si>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</si>
  <si>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</si>
  <si>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</si>
  <si>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</si>
  <si>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</si>
  <si>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</si>
  <si>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</si>
  <si>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</si>
  <si>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</si>
  <si>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</si>
  <si>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</si>
  <si>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</si>
  <si>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</si>
  <si>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</si>
  <si>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</si>
  <si>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</si>
  <si>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</si>
  <si>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</si>
  <si>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</si>
  <si>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</si>
  <si>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</si>
  <si>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</si>
  <si>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</si>
  <si>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</si>
  <si>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</si>
  <si>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</si>
  <si>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</si>
  <si>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</si>
  <si>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</si>
  <si>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</si>
  <si>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</si>
  <si>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</si>
  <si>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</si>
  <si>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</si>
  <si>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</si>
  <si>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</si>
  <si>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</si>
  <si>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</si>
  <si>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</si>
  <si>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</si>
  <si>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</si>
  <si>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</si>
  <si>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</si>
  <si>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</si>
  <si>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</si>
  <si>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</si>
  <si>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</si>
  <si>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</si>
  <si>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</si>
  <si>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</si>
  <si>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</si>
  <si>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</si>
  <si>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</si>
  <si>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</si>
  <si>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</si>
  <si>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</si>
  <si>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</si>
  <si>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</si>
  <si>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</si>
  <si>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</si>
  <si>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</si>
  <si>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</si>
  <si>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</si>
  <si>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</si>
  <si>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</si>
  <si>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</si>
  <si>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</si>
  <si>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</si>
  <si>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</si>
  <si>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</si>
  <si>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</si>
  <si>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</si>
  <si>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</si>
  <si>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</si>
  <si>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</si>
  <si>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</si>
  <si>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</si>
  <si>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</si>
  <si>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</si>
  <si>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</si>
  <si>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</si>
  <si>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</si>
  <si>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</si>
  <si>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</si>
  <si>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</si>
  <si>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</si>
  <si>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</si>
  <si>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</si>
  <si>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</si>
  <si>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</si>
  <si>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</si>
  <si>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</si>
  <si>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</si>
  <si>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</si>
  <si>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</si>
  <si>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</si>
  <si>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</si>
  <si>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</si>
  <si>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</si>
  <si>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</si>
  <si>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</si>
  <si>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</si>
  <si>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</si>
  <si>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</si>
  <si>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</si>
  <si>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</si>
  <si>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</si>
  <si>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</si>
  <si>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</si>
  <si>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</si>
  <si>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</si>
  <si>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</si>
  <si>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</si>
  <si>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</si>
  <si>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</si>
  <si>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</si>
  <si>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</si>
  <si>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</si>
  <si>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</si>
  <si>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</si>
  <si>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</si>
  <si>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</si>
  <si>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</si>
  <si>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</si>
  <si>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</si>
  <si>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</si>
  <si>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</si>
  <si>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</si>
  <si>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</si>
  <si>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</si>
  <si>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</si>
  <si>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</si>
  <si>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</si>
  <si>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</si>
  <si>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</si>
  <si>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</si>
  <si>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</si>
  <si>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</si>
  <si>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</si>
  <si>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</si>
  <si>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</si>
  <si>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</si>
  <si>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</si>
  <si>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</si>
  <si>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</si>
  <si>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</si>
  <si>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</si>
  <si>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</si>
  <si>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</si>
  <si>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</si>
  <si>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</si>
  <si>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</si>
  <si>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</si>
  <si>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</si>
  <si>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</si>
  <si>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</si>
  <si>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</si>
  <si>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</si>
  <si>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</si>
  <si>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</si>
  <si>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</si>
  <si>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</si>
  <si>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</si>
  <si>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</si>
  <si>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</si>
  <si>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</si>
  <si>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</si>
  <si>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</si>
  <si>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</si>
  <si>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</si>
  <si>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</si>
  <si>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</si>
  <si>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</si>
  <si>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</si>
  <si>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</si>
  <si>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</si>
  <si>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</si>
  <si>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</si>
  <si>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</si>
  <si>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</si>
  <si>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</si>
  <si>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</si>
  <si>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</si>
  <si>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</si>
  <si>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</si>
  <si>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</si>
  <si>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</si>
  <si>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</si>
  <si>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</si>
  <si>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</si>
  <si>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</si>
  <si>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</si>
  <si>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</si>
  <si>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</si>
  <si>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</si>
  <si>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</si>
  <si>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</si>
  <si>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</si>
  <si>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</si>
  <si>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</si>
  <si>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</si>
  <si>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</si>
  <si>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</si>
  <si>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</si>
  <si>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</si>
  <si>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</si>
  <si>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</si>
  <si>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</si>
  <si>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</si>
  <si>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</si>
  <si>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</si>
  <si>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</si>
  <si>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</si>
  <si>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</si>
  <si>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</si>
  <si>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</si>
  <si>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</si>
  <si>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</si>
  <si>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</si>
  <si>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</si>
  <si>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</si>
  <si>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</si>
  <si>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</si>
  <si>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</si>
  <si>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</si>
  <si>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</si>
  <si>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</si>
  <si>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</si>
  <si>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</si>
  <si>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</si>
  <si>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</si>
  <si>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</si>
  <si>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</si>
  <si>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</si>
  <si>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</si>
  <si>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</si>
  <si>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</si>
  <si>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</si>
  <si>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</si>
  <si>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</si>
  <si>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</si>
  <si>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</si>
  <si>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</si>
  <si>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</si>
  <si>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</si>
  <si>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</si>
  <si>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</si>
  <si>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</si>
  <si>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</si>
  <si>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</si>
  <si>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</si>
  <si>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</si>
  <si>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</si>
  <si>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</si>
  <si>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</si>
  <si>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</si>
  <si>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</si>
  <si>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</si>
  <si>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</si>
  <si>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</si>
  <si>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</si>
  <si>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</si>
  <si>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</si>
  <si>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</si>
  <si>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</si>
  <si>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</si>
  <si>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</si>
  <si>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</si>
  <si>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</si>
  <si>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</si>
  <si>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</si>
  <si>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</si>
  <si>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</si>
  <si>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</si>
  <si>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</si>
  <si>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</si>
  <si>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</si>
  <si>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</si>
  <si>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</si>
  <si>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</si>
  <si>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</si>
  <si>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</si>
  <si>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</si>
  <si>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</si>
  <si>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</si>
  <si>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</si>
  <si>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</si>
  <si>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</si>
  <si>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</si>
  <si>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</si>
  <si>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</si>
  <si>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</si>
  <si>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</si>
  <si>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</si>
  <si>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</si>
  <si>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</si>
  <si>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</si>
  <si>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</si>
  <si>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</si>
  <si>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</si>
  <si>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</si>
  <si>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</si>
  <si>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</si>
  <si>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</si>
  <si>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</si>
  <si>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</si>
  <si>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</si>
  <si>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</si>
  <si>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</si>
  <si>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</si>
  <si>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</si>
  <si>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</si>
  <si>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</si>
  <si>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</si>
  <si>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</si>
  <si>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</si>
  <si>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</si>
  <si>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</si>
  <si>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</si>
  <si>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</si>
  <si>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</si>
  <si>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</si>
  <si>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</si>
  <si>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</si>
  <si>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</si>
  <si>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</si>
  <si>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</si>
  <si>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</si>
  <si>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</si>
  <si>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</si>
  <si>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</si>
  <si>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</si>
  <si>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</si>
  <si>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</si>
  <si>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</si>
  <si>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</si>
  <si>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</si>
  <si>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</si>
  <si>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</si>
  <si>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</si>
  <si>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</si>
  <si>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</si>
  <si>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</si>
  <si>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</si>
  <si>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</si>
  <si>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</si>
  <si>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</si>
  <si>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</si>
  <si>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</si>
  <si>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</si>
  <si>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</si>
  <si>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</si>
  <si>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</si>
  <si>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</si>
  <si>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</si>
  <si>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</si>
  <si>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</si>
  <si>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</si>
  <si>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</si>
  <si>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</si>
  <si>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</si>
  <si>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</si>
  <si>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</si>
  <si>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</si>
  <si>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</si>
  <si>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</si>
  <si>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</si>
  <si>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</si>
  <si>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</si>
  <si>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</si>
  <si>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</si>
  <si>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</si>
  <si>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</si>
  <si>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</si>
  <si>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</si>
  <si>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</si>
  <si>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</si>
  <si>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</si>
  <si>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</si>
  <si>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</si>
  <si>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</si>
  <si>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</si>
  <si>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</si>
  <si>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</si>
  <si>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</si>
  <si>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</si>
  <si>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</si>
  <si>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</si>
  <si>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</si>
  <si>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</si>
  <si>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</si>
  <si>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</si>
  <si>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</si>
  <si>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</si>
  <si>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</si>
  <si>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</si>
  <si>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</si>
  <si>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</si>
  <si>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</si>
  <si>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</si>
  <si>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</si>
  <si>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</si>
  <si>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</si>
  <si>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</si>
  <si>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</si>
  <si>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</si>
  <si>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</si>
  <si>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</si>
  <si>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</si>
  <si>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</si>
  <si>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</si>
  <si>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</si>
  <si>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</si>
  <si>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</si>
  <si>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</si>
  <si>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</si>
  <si>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</si>
  <si>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</si>
  <si>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</si>
  <si>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</si>
  <si>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</si>
  <si>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</si>
  <si>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</si>
  <si>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</si>
  <si>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</si>
  <si>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</si>
  <si>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</si>
  <si>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</si>
  <si>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</si>
  <si>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</si>
  <si>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</si>
  <si>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</si>
  <si>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</si>
  <si>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</si>
  <si>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</si>
  <si>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</si>
  <si>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</si>
  <si>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</si>
  <si>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</si>
  <si>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</si>
  <si>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</si>
  <si>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</si>
  <si>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</si>
  <si>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</si>
  <si>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</si>
  <si>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</si>
  <si>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</si>
  <si>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</si>
  <si>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</si>
  <si>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</si>
  <si>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</si>
  <si>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</si>
  <si>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</si>
  <si>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</si>
  <si>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</si>
  <si>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</si>
  <si>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</si>
  <si>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</si>
  <si>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</si>
  <si>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</si>
  <si>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</si>
  <si>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</si>
  <si>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</si>
  <si>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</si>
  <si>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</si>
  <si>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</si>
  <si>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</si>
  <si>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</si>
  <si>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</si>
  <si>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</si>
  <si>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</si>
  <si>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</si>
  <si>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</si>
  <si>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</si>
  <si>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</si>
  <si>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</si>
  <si>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</si>
  <si>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</si>
  <si>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</si>
  <si>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</si>
  <si>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</si>
  <si>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</si>
  <si>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</si>
  <si>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</si>
  <si>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</si>
  <si>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</si>
  <si>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</si>
  <si>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</si>
  <si>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</si>
  <si>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</si>
  <si>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</si>
  <si>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</si>
  <si>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</si>
  <si>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</si>
  <si>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</si>
  <si>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</si>
  <si>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</si>
  <si>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</si>
  <si>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</si>
  <si>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</si>
  <si>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</si>
  <si>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</si>
  <si>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</si>
  <si>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</si>
  <si>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</si>
  <si>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</si>
  <si>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</si>
  <si>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</si>
  <si>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</si>
  <si>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</si>
  <si>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</si>
  <si>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</si>
  <si>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</si>
  <si>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</si>
  <si>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</si>
  <si>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</si>
  <si>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</si>
  <si>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</si>
  <si>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</si>
  <si>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</si>
  <si>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</si>
  <si>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</si>
  <si>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</si>
  <si>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</si>
  <si>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</si>
  <si>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</si>
  <si>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</si>
  <si>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</si>
  <si>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</si>
  <si>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</si>
  <si>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</si>
  <si>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</si>
  <si>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</si>
  <si>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</si>
  <si>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</si>
  <si>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</si>
  <si>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</si>
  <si>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</si>
  <si>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</si>
  <si>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</si>
  <si>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</si>
  <si>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</si>
  <si>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</si>
  <si>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</si>
  <si>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</si>
  <si>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</si>
  <si>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</si>
  <si>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</si>
  <si>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</si>
  <si>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</si>
  <si>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</si>
  <si>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</si>
  <si>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</si>
  <si>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</si>
  <si>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</si>
  <si>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</si>
  <si>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</si>
  <si>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</si>
  <si>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</si>
  <si>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</si>
  <si>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</si>
  <si>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</si>
  <si>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</si>
  <si>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</si>
  <si>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</si>
  <si>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</si>
  <si>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</si>
  <si>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</si>
  <si>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</si>
  <si>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</si>
  <si>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</si>
  <si>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</si>
  <si>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</si>
  <si>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</si>
  <si>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</si>
  <si>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</si>
  <si>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</si>
  <si>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</si>
  <si>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</si>
  <si>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</si>
  <si>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</si>
  <si>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</si>
  <si>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</si>
  <si>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</si>
  <si>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</si>
  <si>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</si>
  <si>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</si>
  <si>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</si>
  <si>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</si>
  <si>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</si>
  <si>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</si>
  <si>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</si>
  <si>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</si>
  <si>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</si>
  <si>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</si>
  <si>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</si>
  <si>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</si>
  <si>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</si>
  <si>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</si>
  <si>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</si>
  <si>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</si>
  <si>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</si>
  <si>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</si>
  <si>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</si>
  <si>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</si>
  <si>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</si>
  <si>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</si>
  <si>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</si>
  <si>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</si>
  <si>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</si>
  <si>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</si>
  <si>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</si>
  <si>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</si>
  <si>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</si>
  <si>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</si>
  <si>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</si>
  <si>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</si>
  <si>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</si>
  <si>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</si>
  <si>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</si>
  <si>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</si>
  <si>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</si>
  <si>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</si>
  <si>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</si>
  <si>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</si>
  <si>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</si>
  <si>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</si>
  <si>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</si>
  <si>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</si>
  <si>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</si>
  <si>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</si>
  <si>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</si>
  <si>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</si>
  <si>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</si>
  <si>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</si>
  <si>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</si>
  <si>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</si>
  <si>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</si>
  <si>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</si>
  <si>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</si>
  <si>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</si>
  <si>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</si>
  <si>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</si>
  <si>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</si>
  <si>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</si>
  <si>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</si>
  <si>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</si>
  <si>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</si>
  <si>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</si>
  <si>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</si>
  <si>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</si>
  <si>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</si>
  <si>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</si>
  <si>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</si>
  <si>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</si>
  <si>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</si>
  <si>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</si>
  <si>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</si>
  <si>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</si>
  <si>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</si>
  <si>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</si>
  <si>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</si>
  <si>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</si>
  <si>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</si>
  <si>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</si>
  <si>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</si>
  <si>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</si>
  <si>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</si>
  <si>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</si>
  <si>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</si>
  <si>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</si>
  <si>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</si>
  <si>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</si>
  <si>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</si>
  <si>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</si>
  <si>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</si>
  <si>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</si>
  <si>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</si>
  <si>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</si>
  <si>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</si>
  <si>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</si>
  <si>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</si>
  <si>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</si>
  <si>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</si>
  <si>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</si>
  <si>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</si>
  <si>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</si>
  <si>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</si>
  <si>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</si>
  <si>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</si>
  <si>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</si>
  <si>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</si>
  <si>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</si>
  <si>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</si>
  <si>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</si>
  <si>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</si>
  <si>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</si>
  <si>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</si>
  <si>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</si>
  <si>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</si>
  <si>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</si>
  <si>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</si>
  <si>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</si>
  <si>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</si>
  <si>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</si>
  <si>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</si>
  <si>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</si>
  <si>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</si>
  <si>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</si>
  <si>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</si>
  <si>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</si>
  <si>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</si>
  <si>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</si>
  <si>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</si>
  <si>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</si>
  <si>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</si>
  <si>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</si>
  <si>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</si>
  <si>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</si>
  <si>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</si>
  <si>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</si>
  <si>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</si>
  <si>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</si>
  <si>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</si>
  <si>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</si>
  <si>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</si>
  <si>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</si>
  <si>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</si>
  <si>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</si>
  <si>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</si>
  <si>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</si>
  <si>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</si>
  <si>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</si>
  <si>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</si>
  <si>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</si>
  <si>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</si>
  <si>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</si>
  <si>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</si>
  <si>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</si>
  <si>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</si>
  <si>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</si>
  <si>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</si>
  <si>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</si>
  <si>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</si>
  <si>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</si>
  <si>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</si>
  <si>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</si>
  <si>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</si>
  <si>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</si>
  <si>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</si>
  <si>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</si>
  <si>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</si>
  <si>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</si>
  <si>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</si>
  <si>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</si>
  <si>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</si>
  <si>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</si>
  <si>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</si>
  <si>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</si>
  <si>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</si>
  <si>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</si>
  <si>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</si>
  <si>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</si>
  <si>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</si>
  <si>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</si>
  <si>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</si>
  <si>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</si>
  <si>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</si>
  <si>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</si>
  <si>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</si>
  <si>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</si>
  <si>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</si>
  <si>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</si>
  <si>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</si>
  <si>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</si>
  <si>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</si>
  <si>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</si>
  <si>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</si>
  <si>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</si>
  <si>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</si>
  <si>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</si>
  <si>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</si>
  <si>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</si>
  <si>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</si>
  <si>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</si>
  <si>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</si>
  <si>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</si>
  <si>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</si>
  <si>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</si>
  <si>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</si>
  <si>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</si>
  <si>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</si>
  <si>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</si>
  <si>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</si>
  <si>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</si>
  <si>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</si>
  <si>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</si>
  <si>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</si>
  <si>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</si>
  <si>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</si>
  <si>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</si>
  <si>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</si>
  <si>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</si>
  <si>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</si>
  <si>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</si>
  <si>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</si>
  <si>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</si>
  <si>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</si>
  <si>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</si>
  <si>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</si>
  <si>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</si>
  <si>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</si>
  <si>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</si>
  <si>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</si>
  <si>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</si>
  <si>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</si>
  <si>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</si>
  <si>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</si>
  <si>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</si>
  <si>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</si>
  <si>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</si>
  <si>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</si>
  <si>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</si>
  <si>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</si>
  <si>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</si>
  <si>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</si>
  <si>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</si>
  <si>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</si>
  <si>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</si>
  <si>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</si>
  <si>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</si>
  <si>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</si>
  <si>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</si>
  <si>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</si>
  <si>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</si>
  <si>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</si>
  <si>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</si>
  <si>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</si>
  <si>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</si>
  <si>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</si>
  <si>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</si>
  <si>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</si>
  <si>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</si>
  <si>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</si>
  <si>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</si>
  <si>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</si>
  <si>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</si>
  <si>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</si>
  <si>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</si>
  <si>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</si>
  <si>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</si>
  <si>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</si>
  <si>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</si>
  <si>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</si>
  <si>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</si>
  <si>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</si>
  <si>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</si>
  <si>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</si>
  <si>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</si>
  <si>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</si>
  <si>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</si>
  <si>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</si>
  <si>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</si>
  <si>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</si>
  <si>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</si>
  <si>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</si>
  <si>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</si>
  <si>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</si>
  <si>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</si>
  <si>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</si>
  <si>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</si>
  <si>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</si>
  <si>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</si>
  <si>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</si>
  <si>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</si>
  <si>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</si>
  <si>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</si>
  <si>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</si>
  <si>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</si>
  <si>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</si>
  <si>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</si>
  <si>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</si>
  <si>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</si>
  <si>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</si>
  <si>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</si>
  <si>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</si>
  <si>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</si>
  <si>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</si>
  <si>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</si>
  <si>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</si>
  <si>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</si>
  <si>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</si>
  <si>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</si>
  <si>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</si>
  <si>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</si>
  <si>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</si>
  <si>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</si>
  <si>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</si>
  <si>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</si>
  <si>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</si>
  <si>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</si>
  <si>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</si>
  <si>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</si>
  <si>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</si>
  <si>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</si>
  <si>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</si>
  <si>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</si>
  <si>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</si>
  <si>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</si>
  <si>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</si>
  <si>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</si>
  <si>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</si>
  <si>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</si>
  <si>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</si>
  <si>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</si>
  <si>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</si>
  <si>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</si>
  <si>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</si>
  <si>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</si>
  <si>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</si>
  <si>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</si>
  <si>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</si>
  <si>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</si>
  <si>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</si>
  <si>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</si>
  <si>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</si>
  <si>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</si>
  <si>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</si>
  <si>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</si>
  <si>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</si>
  <si>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</si>
  <si>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</si>
  <si>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</si>
  <si>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</si>
  <si>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</si>
  <si>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</si>
  <si>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</si>
  <si>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</si>
  <si>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</si>
  <si>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</si>
  <si>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</si>
  <si>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</si>
  <si>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</si>
  <si>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</si>
  <si>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</si>
  <si>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</si>
  <si>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</si>
  <si>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</si>
  <si>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</si>
  <si>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</si>
  <si>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</si>
  <si>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</si>
  <si>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</si>
  <si>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</si>
  <si>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</si>
  <si>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</si>
  <si>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</si>
  <si>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</si>
  <si>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</si>
  <si>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</si>
  <si>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</si>
  <si>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</si>
  <si>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</si>
  <si>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</si>
  <si>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</si>
  <si>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</si>
  <si>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</si>
  <si>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</si>
  <si>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</si>
  <si>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</si>
  <si>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</si>
  <si>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</si>
  <si>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</si>
  <si>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</si>
  <si>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</si>
  <si>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</si>
  <si>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</si>
  <si>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</si>
  <si>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</si>
  <si>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</si>
  <si>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</si>
  <si>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</si>
  <si>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</si>
  <si>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</si>
  <si>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</si>
  <si>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</si>
  <si>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</si>
  <si>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</si>
  <si>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</si>
  <si>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</si>
  <si>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</si>
  <si>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</si>
  <si>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</si>
  <si>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</si>
  <si>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</si>
  <si>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</si>
  <si>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</si>
  <si>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</si>
  <si>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</si>
  <si>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</si>
  <si>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</si>
  <si>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</si>
  <si>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</si>
  <si>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</si>
  <si>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</si>
  <si>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</si>
  <si>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</si>
  <si>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</si>
  <si>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</si>
  <si>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</si>
  <si>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</si>
  <si>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</si>
  <si>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</si>
  <si>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</si>
  <si>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</si>
  <si>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</si>
  <si>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</si>
  <si>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</si>
  <si>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</si>
  <si>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</si>
  <si>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</si>
  <si>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</si>
  <si>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</si>
  <si>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</si>
  <si>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</si>
  <si>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</si>
  <si>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</si>
  <si>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</si>
  <si>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</si>
  <si>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</si>
  <si>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</si>
  <si>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</si>
  <si>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</si>
  <si>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</si>
  <si>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</si>
  <si>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</si>
  <si>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</si>
  <si>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</si>
  <si>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</si>
  <si>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</si>
  <si>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</si>
  <si>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</si>
  <si>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</si>
  <si>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</si>
  <si>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</si>
  <si>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</si>
  <si>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</si>
  <si>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</si>
  <si>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</si>
  <si>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</si>
  <si>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</si>
  <si>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</si>
  <si>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</si>
  <si>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</si>
  <si>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</si>
  <si>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</si>
  <si>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</si>
  <si>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</si>
  <si>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</si>
  <si>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</si>
  <si>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</si>
  <si>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</si>
  <si>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</si>
  <si>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</si>
  <si>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</si>
  <si>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</si>
  <si>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</si>
  <si>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</si>
  <si>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</si>
  <si>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</si>
  <si>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</si>
  <si>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</si>
  <si>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</si>
  <si>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</si>
  <si>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</si>
  <si>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</si>
  <si>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</si>
  <si>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</si>
  <si>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</si>
  <si>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</si>
  <si>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</si>
  <si>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</si>
  <si>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</si>
  <si>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</si>
  <si>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</si>
  <si>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</si>
  <si>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</si>
  <si>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</si>
  <si>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</si>
  <si>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</si>
  <si>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</si>
  <si>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</si>
  <si>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</si>
  <si>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</si>
  <si>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</si>
  <si>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</si>
  <si>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</si>
  <si>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</si>
  <si>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</si>
  <si>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</si>
  <si>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</si>
  <si>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</si>
  <si>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</si>
  <si>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</si>
  <si>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</si>
  <si>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</si>
  <si>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</si>
  <si>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</si>
  <si>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</si>
  <si>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</si>
  <si>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</si>
  <si>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</si>
  <si>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</si>
  <si>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</si>
  <si>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</si>
  <si>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</si>
  <si>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</si>
  <si>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</si>
  <si>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</si>
  <si>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</si>
  <si>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</si>
  <si>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</si>
  <si>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</si>
  <si>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</si>
  <si>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</si>
  <si>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</si>
  <si>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</si>
  <si>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</si>
  <si>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</si>
  <si>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</si>
  <si>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</si>
  <si>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</si>
  <si>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</si>
  <si>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</si>
  <si>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</si>
  <si>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</si>
  <si>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</si>
  <si>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</si>
  <si>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</si>
  <si>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</si>
  <si>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</si>
  <si>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</si>
  <si>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</si>
  <si>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</si>
  <si>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</si>
  <si>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</si>
  <si>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</si>
  <si>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</si>
  <si>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</si>
  <si>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</si>
  <si>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</si>
  <si>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</si>
  <si>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</si>
  <si>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</si>
  <si>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</si>
  <si>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</si>
  <si>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</si>
  <si>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</si>
  <si>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</si>
  <si>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</si>
  <si>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</si>
  <si>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</si>
  <si>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</si>
  <si>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</si>
  <si>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</si>
  <si>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</si>
  <si>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</si>
  <si>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</si>
  <si>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</si>
  <si>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</si>
  <si>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</si>
  <si>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</si>
  <si>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</si>
  <si>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</si>
  <si>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</si>
  <si>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</si>
  <si>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</si>
  <si>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</si>
  <si>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</si>
  <si>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</si>
  <si>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</si>
  <si>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</si>
  <si>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</si>
  <si>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</si>
  <si>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</si>
  <si>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</si>
  <si>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</si>
  <si>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</si>
  <si>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</si>
  <si>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</si>
  <si>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</si>
  <si>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</si>
  <si>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</si>
  <si>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</si>
  <si>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</si>
  <si>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</si>
  <si>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</si>
  <si>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</si>
  <si>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</si>
  <si>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</si>
  <si>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</si>
  <si>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</si>
  <si>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</si>
  <si>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</si>
  <si>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</si>
  <si>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</si>
  <si>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</si>
  <si>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</si>
  <si>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</si>
  <si>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</si>
  <si>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</si>
  <si>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</si>
  <si>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</si>
  <si>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</si>
  <si>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</si>
  <si>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</si>
  <si>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</si>
  <si>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</si>
  <si>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</si>
  <si>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</si>
  <si>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</si>
  <si>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</si>
  <si>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</si>
  <si>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</si>
  <si>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</si>
  <si>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</si>
  <si>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</si>
  <si>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</si>
  <si>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</si>
  <si>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</si>
  <si>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</si>
  <si>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</si>
  <si>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</si>
  <si>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</si>
  <si>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</si>
  <si>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</si>
  <si>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</si>
  <si>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</si>
  <si>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</si>
  <si>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</si>
  <si>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</si>
  <si>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</si>
  <si>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</si>
  <si>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</si>
  <si>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</si>
  <si>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</si>
  <si>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</si>
  <si>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</si>
  <si>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</si>
  <si>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</si>
  <si>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</si>
  <si>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</si>
  <si>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</si>
  <si>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</si>
  <si>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</si>
  <si>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</si>
  <si>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</si>
  <si>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</si>
  <si>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</si>
  <si>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</si>
  <si>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</si>
  <si>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</si>
  <si>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</si>
  <si>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</si>
  <si>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</si>
  <si>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</si>
  <si>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</si>
  <si>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</si>
  <si>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</si>
  <si>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</si>
  <si>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</si>
  <si>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</si>
  <si>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</si>
  <si>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</si>
  <si>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</si>
  <si>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</si>
  <si>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</si>
  <si>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</si>
  <si>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</si>
  <si>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</si>
  <si>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</si>
  <si>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</si>
  <si>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</si>
  <si>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</si>
  <si>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</si>
  <si>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</si>
  <si>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</si>
  <si>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</si>
  <si>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</si>
  <si>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</si>
  <si>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</si>
  <si>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</si>
  <si>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</si>
  <si>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</si>
  <si>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</si>
  <si>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</si>
  <si>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</si>
  <si>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</si>
  <si>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</si>
  <si>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</si>
  <si>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</si>
  <si>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</si>
  <si>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</si>
  <si>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</si>
  <si>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</si>
  <si>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</si>
  <si>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</si>
  <si>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</si>
  <si>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</si>
  <si>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</si>
  <si>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</si>
  <si>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</si>
  <si>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</si>
  <si>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</si>
  <si>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</si>
  <si>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</si>
  <si>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</si>
  <si>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</si>
  <si>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</si>
  <si>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</si>
  <si>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</si>
  <si>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</si>
  <si>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</si>
  <si>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</si>
  <si>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</si>
  <si>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</si>
  <si>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</si>
  <si>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</si>
  <si>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</si>
  <si>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</si>
  <si>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</si>
  <si>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</si>
  <si>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</si>
  <si>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</si>
  <si>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</si>
  <si>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</si>
  <si>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</si>
  <si>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</si>
  <si>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</si>
  <si>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</si>
  <si>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</si>
  <si>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</si>
  <si>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</si>
  <si>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</si>
  <si>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</si>
  <si>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</si>
  <si>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</si>
  <si>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</si>
  <si>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</si>
  <si>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</si>
  <si>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</si>
  <si>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</si>
  <si>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</si>
  <si>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</si>
  <si>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</si>
  <si>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</si>
  <si>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</si>
  <si>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</si>
  <si>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</si>
  <si>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</si>
  <si>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</si>
  <si>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</si>
  <si>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</si>
  <si>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</si>
  <si>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</si>
  <si>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</si>
  <si>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</si>
  <si>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</si>
  <si>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</si>
  <si>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</si>
  <si>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</si>
  <si>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</si>
  <si>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</si>
  <si>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</si>
  <si>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</si>
  <si>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</si>
  <si>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</si>
  <si>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</si>
  <si>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</si>
  <si>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</si>
  <si>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</si>
  <si>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</si>
  <si>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</si>
  <si>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</si>
  <si>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</si>
  <si>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</si>
  <si>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</si>
  <si>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</si>
  <si>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</si>
  <si>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</si>
  <si>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</si>
  <si>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</si>
  <si>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</si>
  <si>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</si>
  <si>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</si>
  <si>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</si>
  <si>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</si>
  <si>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</si>
  <si>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</si>
  <si>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</si>
  <si>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</si>
  <si>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</si>
  <si>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</si>
  <si>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</si>
  <si>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</si>
  <si>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</si>
  <si>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</si>
  <si>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</si>
  <si>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</si>
  <si>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</si>
  <si>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</si>
  <si>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</si>
  <si>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</si>
  <si>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</si>
  <si>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</si>
  <si>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</si>
  <si>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</si>
  <si>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</si>
  <si>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</si>
  <si>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</si>
  <si>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</si>
  <si>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</si>
  <si>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</si>
  <si>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</si>
  <si>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</si>
  <si>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</si>
  <si>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</si>
  <si>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</si>
  <si>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</si>
  <si>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</si>
  <si>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</si>
  <si>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</si>
  <si>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</si>
  <si>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</si>
  <si>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</si>
  <si>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</si>
  <si>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</si>
  <si>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</si>
  <si>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</si>
  <si>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</si>
  <si>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</si>
  <si>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</si>
  <si>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</si>
  <si>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</si>
  <si>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</si>
  <si>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</si>
  <si>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</si>
  <si>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</si>
  <si>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</si>
  <si>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</si>
  <si>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</si>
  <si>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</si>
  <si>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</si>
  <si>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</si>
  <si>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</si>
  <si>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</si>
  <si>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</si>
  <si>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</si>
  <si>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</si>
  <si>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</si>
  <si>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</si>
  <si>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</si>
  <si>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</si>
  <si>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</si>
  <si>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</si>
  <si>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</si>
  <si>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</si>
  <si>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</si>
  <si>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</si>
  <si>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</si>
  <si>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</si>
  <si>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</si>
  <si>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</si>
  <si>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</si>
  <si>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</si>
  <si>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</si>
  <si>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</si>
  <si>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</si>
  <si>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</si>
  <si>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</si>
  <si>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</si>
  <si>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</si>
  <si>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</si>
  <si>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</si>
  <si>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</si>
  <si>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</si>
  <si>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</si>
  <si>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</si>
  <si>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</si>
  <si>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</si>
  <si>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</si>
  <si>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</si>
  <si>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</si>
  <si>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</si>
  <si>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</si>
  <si>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</si>
  <si>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</si>
  <si>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</si>
  <si>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</si>
  <si>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</si>
  <si>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</si>
  <si>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</si>
  <si>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</si>
  <si>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</si>
  <si>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</si>
  <si>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</si>
  <si>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</si>
  <si>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</si>
  <si>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</si>
  <si>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</si>
  <si>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</si>
  <si>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</si>
  <si>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</si>
  <si>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</si>
  <si>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</si>
  <si>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</si>
  <si>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</si>
  <si>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</si>
  <si>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</si>
  <si>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</si>
  <si>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</si>
  <si>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</si>
  <si>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</si>
  <si>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</si>
  <si>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</si>
  <si>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</si>
  <si>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</si>
  <si>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</si>
  <si>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</si>
  <si>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</si>
  <si>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</si>
  <si>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</si>
  <si>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</si>
  <si>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</si>
  <si>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</si>
  <si>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</si>
  <si>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</si>
  <si>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</si>
  <si>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</si>
  <si>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</si>
  <si>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</si>
  <si>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</si>
  <si>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</si>
  <si>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</si>
  <si>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</si>
  <si>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</si>
  <si>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</si>
  <si>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</si>
  <si>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</si>
  <si>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</si>
  <si>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</si>
  <si>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</si>
  <si>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</si>
  <si>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</si>
  <si>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</si>
  <si>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</si>
  <si>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</si>
  <si>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</si>
  <si>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</si>
  <si>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</si>
  <si>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</si>
  <si>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</si>
  <si>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</si>
  <si>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</si>
  <si>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</si>
  <si>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</si>
  <si>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</si>
  <si>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</si>
  <si>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</si>
  <si>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</si>
  <si>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</si>
  <si>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</si>
  <si>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</si>
  <si>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</si>
  <si>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</si>
  <si>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</si>
  <si>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</si>
  <si>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</si>
  <si>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</si>
  <si>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</si>
  <si>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</si>
  <si>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</si>
  <si>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</si>
  <si>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</si>
  <si>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</si>
  <si>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</si>
  <si>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</si>
  <si>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</si>
  <si>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</si>
  <si>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</si>
  <si>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</si>
  <si>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</si>
  <si>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</si>
  <si>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</si>
  <si>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</si>
  <si>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</si>
  <si>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</si>
  <si>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</si>
  <si>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</si>
  <si>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</si>
  <si>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</si>
  <si>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</si>
  <si>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</si>
  <si>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</si>
  <si>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</si>
  <si>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</si>
  <si>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</si>
  <si>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</si>
  <si>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</si>
  <si>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</si>
  <si>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</si>
  <si>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</si>
  <si>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</si>
  <si>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</si>
  <si>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</si>
  <si>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</si>
  <si>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</si>
  <si>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</si>
  <si>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</si>
  <si>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</si>
  <si>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</si>
  <si>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</si>
  <si>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</si>
  <si>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</si>
  <si>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</si>
  <si>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</si>
  <si>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</si>
  <si>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</si>
  <si>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</si>
  <si>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</si>
  <si>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</si>
  <si>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</si>
  <si>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</si>
  <si>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</si>
  <si>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</si>
  <si>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</si>
  <si>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</si>
  <si>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</si>
  <si>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</si>
  <si>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</si>
  <si>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</si>
  <si>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</si>
  <si>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</si>
  <si>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</si>
  <si>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</si>
  <si>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</si>
  <si>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</si>
  <si>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</si>
  <si>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</si>
  <si>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</si>
  <si>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</si>
  <si>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</si>
  <si>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</si>
  <si>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</si>
  <si>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</si>
  <si>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</si>
  <si>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</si>
  <si>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</si>
  <si>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</si>
  <si>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</si>
  <si>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</si>
  <si>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</si>
  <si>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</si>
  <si>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</si>
  <si>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</si>
  <si>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</si>
  <si>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</si>
  <si>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</si>
  <si>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</si>
  <si>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</si>
  <si>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</si>
  <si>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</si>
  <si>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</si>
  <si>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</si>
  <si>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</si>
  <si>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</si>
  <si>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</si>
  <si>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</si>
  <si>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</si>
  <si>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</si>
  <si>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</si>
  <si>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</si>
  <si>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</si>
  <si>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</si>
  <si>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</si>
  <si>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</si>
  <si>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</si>
  <si>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</si>
  <si>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</si>
  <si>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</si>
  <si>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</si>
  <si>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</si>
  <si>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</si>
  <si>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</si>
  <si>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</si>
  <si>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</si>
  <si>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</si>
  <si>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</si>
  <si>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</si>
  <si>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</si>
  <si>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</si>
  <si>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</si>
  <si>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</si>
  <si>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</si>
  <si>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</si>
  <si>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</si>
  <si>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</si>
  <si>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</si>
  <si>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</si>
  <si>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</si>
  <si>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</si>
  <si>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</si>
  <si>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</si>
  <si>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</si>
  <si>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</si>
  <si>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</si>
  <si>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</si>
  <si>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</si>
  <si>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</si>
  <si>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</si>
  <si>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</si>
  <si>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</si>
  <si>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</si>
  <si>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</si>
  <si>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</si>
  <si>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</si>
  <si>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</si>
  <si>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</si>
  <si>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</si>
  <si>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</si>
  <si>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</si>
  <si>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</si>
  <si>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</si>
  <si>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</si>
  <si>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</si>
  <si>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</si>
  <si>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</si>
  <si>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</si>
  <si>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</si>
  <si>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</si>
  <si>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</si>
  <si>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</si>
  <si>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</si>
  <si>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</si>
  <si>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</si>
  <si>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</si>
  <si>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</si>
  <si>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</si>
  <si>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</si>
  <si>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</si>
  <si>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</si>
  <si>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</si>
  <si>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</si>
  <si>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</si>
  <si>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</si>
  <si>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</si>
  <si>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</si>
  <si>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</si>
  <si>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</si>
  <si>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</si>
  <si>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</si>
  <si>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</si>
  <si>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</si>
  <si>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</si>
  <si>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</si>
  <si>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</si>
  <si>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</si>
  <si>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</si>
  <si>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</si>
  <si>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</si>
  <si>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</si>
  <si>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</si>
  <si>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</si>
  <si>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</si>
  <si>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</si>
  <si>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</si>
  <si>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</si>
  <si>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</si>
  <si>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</si>
  <si>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</si>
  <si>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</si>
  <si>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</si>
  <si>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</si>
  <si>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</si>
  <si>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</si>
  <si>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</si>
  <si>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</si>
  <si>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</si>
  <si>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</si>
  <si>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</si>
  <si>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</si>
  <si>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</si>
  <si>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</si>
  <si>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</si>
  <si>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</si>
  <si>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</si>
  <si>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</si>
  <si>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</si>
  <si>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</si>
  <si>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</si>
  <si>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</si>
  <si>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</si>
  <si>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</si>
  <si>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</si>
  <si>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</si>
  <si>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</si>
  <si>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</si>
  <si>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</si>
  <si>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</si>
  <si>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</si>
  <si>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</si>
  <si>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</si>
  <si>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</si>
  <si>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</si>
  <si>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</si>
  <si>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</si>
  <si>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</si>
  <si>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</si>
  <si>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</si>
  <si>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</si>
  <si>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</si>
  <si>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</si>
  <si>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</si>
  <si>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</si>
  <si>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</si>
  <si>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</si>
  <si>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</si>
  <si>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</si>
  <si>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</si>
  <si>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</si>
  <si>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</si>
  <si>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</si>
  <si>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</si>
  <si>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</si>
  <si>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</si>
  <si>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</si>
  <si>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</si>
  <si>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</si>
  <si>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</si>
  <si>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</si>
  <si>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</si>
  <si>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</si>
  <si>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</si>
  <si>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</si>
  <si>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</si>
  <si>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</si>
  <si>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</si>
  <si>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</si>
  <si>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</si>
  <si>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</si>
  <si>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</si>
  <si>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</si>
  <si>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</si>
  <si>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</si>
  <si>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</si>
  <si>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</si>
  <si>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</si>
  <si>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</si>
  <si>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</si>
  <si>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</si>
  <si>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</si>
  <si>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</si>
  <si>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</si>
  <si>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</si>
  <si>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</si>
  <si>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</si>
  <si>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</si>
  <si>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</si>
  <si>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</si>
  <si>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</si>
  <si>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</si>
  <si>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</si>
  <si>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</si>
  <si>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</si>
  <si>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</si>
  <si>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</si>
  <si>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</si>
  <si>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</si>
  <si>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</si>
  <si>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</si>
  <si>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</si>
  <si>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</si>
  <si>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</si>
  <si>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</si>
  <si>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</si>
  <si>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</si>
  <si>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</si>
  <si>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</si>
  <si>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</si>
  <si>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</si>
  <si>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</si>
  <si>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</si>
  <si>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</si>
  <si>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</si>
  <si>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</si>
  <si>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</si>
  <si>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</si>
  <si>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</si>
  <si>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</si>
  <si>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</si>
  <si>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</si>
  <si>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</si>
  <si>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</si>
  <si>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</si>
  <si>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</si>
  <si>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</si>
  <si>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</si>
  <si>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</si>
  <si>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</si>
  <si>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</si>
  <si>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</si>
  <si>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</si>
  <si>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</si>
  <si>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</si>
  <si>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</si>
  <si>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</si>
  <si>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</si>
  <si>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</si>
  <si>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</si>
  <si>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</si>
  <si>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</si>
  <si>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</si>
  <si>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</si>
  <si>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</si>
  <si>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</si>
  <si>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</si>
  <si>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</si>
  <si>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</si>
  <si>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</si>
  <si>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</si>
  <si>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</si>
  <si>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</si>
  <si>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</si>
  <si>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</si>
  <si>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</si>
  <si>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</si>
  <si>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</si>
  <si>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</si>
  <si>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</si>
  <si>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</si>
  <si>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</si>
  <si>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</si>
  <si>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</si>
  <si>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</si>
  <si>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</si>
  <si>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</si>
  <si>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</si>
  <si>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</si>
  <si>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</si>
  <si>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</si>
  <si>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</si>
  <si>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</si>
  <si>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</si>
  <si>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</si>
  <si>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</si>
  <si>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</si>
  <si>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</si>
  <si>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</si>
  <si>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</si>
  <si>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</si>
  <si>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</si>
  <si>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</si>
  <si>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</si>
  <si>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</si>
  <si>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</si>
  <si>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</si>
  <si>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</si>
  <si>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</si>
  <si>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</si>
  <si>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</si>
  <si>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</si>
  <si>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</si>
  <si>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</si>
  <si>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</si>
  <si>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</si>
  <si>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</si>
  <si>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</si>
  <si>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</si>
  <si>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</si>
  <si>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</si>
  <si>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</si>
  <si>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</si>
  <si>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</si>
  <si>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</si>
  <si>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</si>
  <si>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</si>
  <si>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</si>
  <si>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</si>
  <si>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</si>
  <si>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</si>
  <si>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</si>
  <si>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</si>
  <si>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</si>
  <si>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</si>
  <si>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</si>
  <si>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</si>
  <si>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</si>
  <si>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</si>
  <si>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</si>
  <si>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</si>
  <si>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</si>
  <si>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</si>
  <si>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</si>
  <si>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</si>
  <si>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</si>
  <si>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</si>
  <si>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</si>
  <si>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</si>
  <si>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</si>
  <si>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</si>
  <si>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</si>
  <si>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</si>
  <si>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</si>
  <si>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</si>
  <si>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</si>
  <si>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</si>
  <si>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</si>
  <si>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</si>
  <si>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</si>
  <si>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</si>
  <si>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</si>
  <si>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</si>
  <si>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</si>
  <si>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</si>
  <si>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</si>
  <si>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</si>
  <si>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</si>
  <si>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</si>
  <si>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</si>
  <si>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</si>
  <si>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</si>
  <si>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</si>
  <si>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</si>
  <si>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</si>
  <si>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</si>
  <si>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</si>
  <si>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</si>
  <si>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</si>
  <si>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</si>
  <si>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</si>
  <si>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</si>
  <si>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</si>
  <si>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</si>
  <si>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</si>
  <si>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</si>
  <si>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</si>
  <si>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</si>
  <si>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</si>
  <si>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</si>
  <si>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</si>
  <si>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</si>
  <si>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</si>
  <si>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</si>
  <si>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</si>
  <si>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</si>
  <si>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</si>
  <si>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</si>
  <si>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</si>
  <si>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</si>
  <si>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</si>
  <si>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</si>
  <si>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</si>
  <si>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</si>
  <si>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</si>
  <si>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</si>
  <si>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</si>
  <si>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</si>
  <si>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</si>
  <si>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</si>
  <si>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</si>
  <si>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</si>
  <si>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</si>
  <si>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</si>
  <si>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</si>
  <si>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</si>
  <si>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</si>
  <si>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</si>
  <si>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</si>
  <si>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</si>
  <si>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</si>
  <si>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</si>
  <si>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</si>
  <si>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</si>
  <si>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</si>
  <si>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</si>
  <si>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</si>
  <si>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</si>
  <si>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</si>
  <si>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</si>
  <si>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</si>
  <si>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</si>
  <si>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</si>
  <si>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</si>
  <si>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</si>
  <si>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</si>
  <si>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</si>
  <si>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</si>
  <si>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</si>
  <si>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</si>
  <si>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</si>
  <si>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</si>
  <si>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</si>
  <si>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</si>
  <si>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</si>
  <si>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</si>
  <si>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</si>
  <si>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</si>
  <si>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</si>
  <si>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</si>
  <si>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</si>
  <si>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</si>
  <si>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</si>
  <si>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</si>
  <si>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</si>
  <si>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</si>
  <si>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</si>
  <si>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</si>
  <si>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</si>
  <si>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</si>
  <si>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</si>
  <si>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</si>
  <si>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</si>
  <si>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</si>
  <si>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</si>
  <si>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</si>
  <si>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</si>
  <si>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</si>
  <si>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</si>
  <si>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</si>
  <si>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</si>
  <si>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</si>
  <si>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</si>
  <si>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</si>
  <si>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</si>
  <si>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</si>
  <si>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</si>
  <si>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</si>
  <si>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</si>
  <si>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</si>
  <si>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</si>
  <si>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</si>
  <si>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</si>
  <si>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</si>
  <si>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</si>
  <si>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</si>
  <si>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</si>
  <si>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</si>
  <si>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</si>
  <si>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</si>
  <si>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</si>
  <si>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</si>
  <si>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</si>
  <si>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</si>
  <si>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</si>
  <si>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</si>
  <si>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</si>
  <si>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</si>
  <si>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</si>
  <si>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</si>
  <si>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</si>
  <si>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</si>
  <si>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</si>
  <si>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</si>
  <si>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</si>
  <si>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</si>
  <si>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</si>
  <si>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</si>
  <si>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</si>
  <si>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</si>
  <si>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</si>
  <si>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</si>
  <si>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</si>
  <si>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</si>
  <si>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</si>
  <si>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</si>
  <si>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</si>
  <si>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</si>
  <si>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</si>
  <si>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</si>
  <si>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</si>
  <si>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</si>
  <si>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</si>
  <si>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</si>
  <si>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</si>
  <si>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</si>
  <si>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</si>
  <si>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</si>
  <si>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</si>
  <si>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</si>
  <si>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</si>
  <si>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</si>
  <si>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</si>
  <si>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</si>
  <si>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</si>
  <si>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</si>
  <si>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</si>
  <si>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</si>
  <si>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</si>
  <si>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</si>
  <si>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</si>
  <si>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</si>
  <si>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</si>
  <si>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</si>
  <si>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</si>
  <si>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</si>
  <si>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</si>
  <si>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</si>
  <si>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</si>
  <si>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</si>
  <si>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</si>
  <si>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</si>
  <si>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</si>
  <si>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</si>
  <si>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</si>
  <si>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</si>
  <si>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</si>
  <si>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</si>
  <si>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</si>
  <si>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</si>
  <si>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</si>
  <si>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</si>
  <si>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</si>
  <si>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</si>
  <si>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</si>
  <si>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</si>
  <si>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</si>
  <si>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</si>
  <si>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</si>
  <si>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</si>
  <si>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</si>
  <si>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</si>
  <si>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</si>
  <si>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</si>
  <si>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</si>
  <si>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</si>
  <si>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</si>
  <si>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</si>
  <si>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</si>
  <si>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</si>
  <si>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</si>
  <si>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</si>
  <si>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</si>
  <si>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</si>
  <si>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</si>
  <si>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</si>
  <si>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</si>
  <si>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</si>
  <si>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</si>
  <si>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</si>
  <si>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</si>
  <si>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</si>
  <si>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</si>
  <si>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</si>
  <si>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</si>
  <si>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</si>
  <si>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</si>
  <si>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</si>
  <si>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</si>
  <si>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</si>
  <si>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</si>
  <si>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</si>
  <si>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</si>
  <si>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</si>
  <si>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</si>
  <si>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</si>
  <si>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</si>
  <si>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</si>
  <si>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</si>
  <si>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</si>
  <si>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</si>
  <si>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</si>
  <si>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</si>
  <si>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</si>
  <si>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</si>
  <si>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</si>
  <si>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</si>
  <si>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</si>
  <si>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</si>
  <si>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</si>
  <si>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</si>
  <si>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</si>
  <si>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</si>
  <si>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</si>
  <si>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</si>
  <si>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</si>
  <si>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</si>
  <si>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</si>
  <si>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</si>
  <si>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</si>
  <si>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</si>
  <si>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</si>
  <si>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</si>
  <si>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</si>
  <si>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</si>
  <si>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</si>
  <si>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</si>
  <si>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</si>
  <si>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</si>
  <si>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</si>
  <si>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</si>
  <si>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</si>
  <si>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</si>
  <si>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</si>
  <si>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</si>
  <si>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</si>
  <si>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</si>
  <si>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</si>
  <si>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</si>
  <si>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</si>
  <si>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</si>
  <si>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</si>
  <si>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</si>
  <si>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</si>
  <si>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</si>
  <si>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</si>
  <si>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</si>
  <si>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</si>
  <si>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</si>
  <si>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</si>
  <si>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</si>
  <si>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</si>
  <si>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</si>
  <si>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</si>
  <si>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</si>
  <si>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</si>
  <si>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</si>
  <si>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</si>
  <si>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</si>
  <si>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</si>
  <si>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</si>
  <si>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</si>
  <si>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</si>
  <si>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</si>
  <si>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</si>
  <si>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</si>
  <si>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</si>
  <si>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</si>
  <si>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</si>
  <si>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</si>
  <si>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</si>
  <si>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</si>
  <si>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</si>
  <si>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</si>
  <si>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</si>
  <si>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</si>
  <si>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</si>
  <si>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</si>
  <si>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</si>
  <si>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</si>
  <si>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</si>
  <si>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</si>
  <si>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</si>
  <si>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</si>
  <si>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</si>
  <si>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</si>
  <si>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</si>
  <si>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</si>
  <si>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</si>
  <si>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</si>
  <si>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</si>
  <si>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</si>
  <si>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</si>
  <si>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</si>
  <si>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</si>
  <si>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</si>
  <si>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</si>
  <si>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</si>
  <si>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</si>
  <si>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</si>
  <si>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</si>
  <si>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</si>
  <si>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</si>
  <si>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</si>
  <si>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</si>
  <si>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</si>
  <si>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</si>
  <si>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</si>
  <si>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</si>
  <si>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</si>
  <si>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</si>
  <si>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</si>
  <si>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</si>
  <si>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</si>
  <si>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</si>
  <si>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</si>
  <si>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</si>
  <si>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</si>
  <si>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</si>
  <si>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</si>
  <si>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</si>
  <si>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</si>
  <si>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</si>
  <si>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</si>
  <si>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</si>
  <si>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</si>
  <si>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</si>
  <si>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</si>
  <si>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</si>
  <si>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</si>
  <si>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</si>
  <si>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</si>
  <si>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</si>
  <si>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</si>
  <si>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</si>
  <si>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</si>
  <si>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</si>
  <si>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</si>
  <si>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</si>
  <si>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</si>
  <si>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</si>
  <si>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</si>
  <si>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</si>
  <si>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</si>
  <si>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</si>
  <si>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</si>
  <si>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</si>
  <si>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</si>
  <si>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</si>
  <si>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</si>
  <si>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</si>
  <si>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</si>
  <si>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</si>
  <si>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</si>
  <si>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</si>
  <si>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</si>
  <si>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</si>
  <si>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</si>
  <si>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</si>
  <si>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</si>
  <si>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</si>
  <si>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</si>
  <si>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</si>
  <si>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</si>
  <si>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</si>
  <si>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</si>
  <si>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</si>
  <si>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</si>
  <si>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</si>
  <si>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</si>
  <si>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</si>
  <si>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</si>
  <si>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</si>
  <si>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</si>
  <si>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</si>
  <si>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</si>
  <si>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</si>
  <si>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</si>
  <si>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</si>
  <si>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</si>
  <si>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</si>
  <si>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</si>
  <si>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</si>
  <si>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</si>
  <si>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</si>
  <si>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</si>
  <si>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</si>
  <si>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</si>
  <si>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</si>
  <si>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</si>
  <si>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</si>
  <si>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</si>
  <si>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</si>
  <si>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</si>
  <si>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</si>
  <si>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</si>
  <si>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</si>
  <si>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</si>
  <si>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</si>
  <si>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</si>
  <si>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</si>
  <si>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</si>
  <si>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</si>
  <si>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</si>
  <si>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</si>
  <si>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</si>
  <si>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</si>
  <si>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</si>
  <si>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</si>
  <si>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</si>
  <si>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</si>
  <si>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</si>
  <si>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</si>
  <si>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</si>
  <si>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</si>
  <si>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</si>
  <si>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</si>
  <si>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</si>
  <si>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</si>
  <si>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</si>
  <si>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</si>
  <si>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</si>
  <si>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</si>
  <si>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</si>
  <si>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</si>
  <si>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</si>
  <si>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</si>
  <si>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</si>
  <si>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</si>
  <si>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</si>
  <si>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</si>
  <si>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</si>
  <si>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</si>
  <si>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</si>
  <si>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</si>
  <si>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</si>
  <si>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</si>
  <si>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</si>
  <si>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</si>
  <si>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</si>
  <si>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</si>
  <si>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</si>
  <si>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</si>
  <si>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</si>
  <si>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</si>
  <si>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</si>
  <si>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</si>
  <si>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</si>
  <si>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</si>
  <si>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</si>
  <si>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</si>
  <si>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</si>
  <si>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</si>
  <si>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</si>
  <si>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</si>
  <si>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</si>
  <si>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</si>
  <si>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</si>
  <si>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</si>
  <si>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</si>
  <si>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</si>
  <si>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</si>
  <si>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</si>
  <si>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</si>
  <si>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</si>
  <si>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</si>
  <si>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</si>
  <si>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</si>
  <si>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</si>
  <si>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</si>
  <si>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</si>
  <si>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</si>
  <si>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</si>
  <si>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</si>
  <si>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</si>
  <si>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</si>
  <si>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</si>
  <si>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</si>
  <si>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</si>
  <si>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</si>
  <si>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</si>
  <si>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</si>
  <si>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</si>
  <si>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</si>
  <si>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</si>
  <si>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</si>
  <si>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</si>
  <si>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</si>
  <si>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</si>
  <si>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</si>
  <si>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</si>
  <si>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</si>
  <si>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</si>
  <si>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</si>
  <si>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</si>
  <si>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</si>
  <si>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</si>
  <si>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</si>
  <si>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</si>
  <si>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</si>
  <si>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</si>
  <si>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</si>
  <si>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</si>
  <si>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</si>
  <si>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</si>
  <si>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</si>
  <si>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</si>
  <si>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</si>
  <si>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</si>
  <si>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</si>
  <si>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</si>
  <si>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</si>
  <si>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</si>
  <si>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</si>
  <si>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</si>
  <si>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</si>
  <si>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</si>
  <si>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</si>
  <si>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</si>
  <si>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</si>
  <si>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</si>
  <si>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</si>
  <si>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</si>
  <si>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</si>
  <si>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</si>
  <si>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</si>
  <si>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</si>
  <si>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</si>
  <si>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</si>
  <si>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</si>
  <si>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</si>
  <si>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</si>
  <si>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</si>
  <si>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</si>
  <si>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</si>
  <si>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</si>
  <si>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</si>
  <si>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</si>
  <si>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</si>
  <si>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</si>
  <si>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</si>
  <si>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</si>
  <si>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</si>
  <si>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</si>
  <si>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</si>
  <si>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</si>
  <si>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</si>
  <si>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</si>
  <si>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</si>
  <si>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</si>
  <si>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</si>
  <si>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</si>
  <si>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</si>
  <si>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</si>
  <si>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</si>
  <si>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</si>
  <si>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</si>
  <si>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</si>
  <si>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</si>
  <si>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</si>
  <si>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</si>
  <si>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</si>
  <si>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</si>
  <si>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</si>
  <si>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</si>
  <si>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</si>
  <si>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</si>
  <si>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</si>
  <si>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</si>
  <si>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</si>
  <si>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</si>
  <si>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</si>
  <si>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</si>
  <si>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</si>
  <si>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</si>
  <si>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</si>
  <si>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</si>
  <si>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</si>
  <si>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</si>
  <si>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</si>
  <si>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</si>
  <si>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</si>
  <si>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</si>
  <si>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</si>
  <si>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</si>
  <si>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</si>
  <si>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</si>
  <si>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</si>
  <si>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</si>
  <si>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</si>
  <si>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</si>
  <si>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</si>
  <si>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</si>
  <si>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</si>
  <si>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</si>
  <si>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</si>
  <si>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</si>
  <si>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</si>
  <si>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</si>
  <si>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</si>
  <si>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</si>
  <si>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</si>
  <si>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</si>
  <si>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</si>
  <si>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</si>
  <si>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</si>
  <si>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</si>
  <si>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</si>
  <si>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</si>
  <si>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</si>
  <si>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</si>
  <si>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</si>
  <si>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</si>
  <si>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</si>
  <si>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</si>
  <si>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</si>
  <si>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</si>
  <si>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</si>
  <si>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</si>
  <si>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</si>
  <si>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</si>
  <si>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</si>
  <si>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</si>
  <si>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</si>
  <si>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</si>
  <si>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</si>
  <si>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</si>
  <si>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</si>
  <si>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</si>
  <si>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</si>
  <si>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</si>
  <si>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</si>
  <si>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</si>
  <si>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</si>
  <si>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</si>
  <si>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</si>
  <si>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</si>
  <si>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</si>
  <si>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</si>
  <si>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</si>
  <si>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</si>
  <si>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</si>
  <si>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</si>
  <si>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</si>
  <si>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</si>
  <si>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</si>
  <si>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</si>
  <si>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</si>
  <si>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</si>
  <si>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</si>
  <si>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</si>
  <si>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</si>
  <si>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</si>
  <si>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</si>
  <si>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</si>
  <si>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</si>
  <si>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</si>
  <si>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</si>
  <si>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</si>
  <si>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</si>
  <si>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</si>
  <si>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</si>
  <si>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</si>
  <si>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</si>
  <si>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</si>
  <si>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</si>
  <si>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</si>
  <si>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</si>
  <si>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</si>
  <si>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</si>
  <si>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</si>
  <si>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</si>
  <si>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</si>
  <si>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</si>
  <si>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</si>
  <si>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</si>
  <si>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</si>
  <si>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</si>
  <si>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</si>
  <si>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</si>
  <si>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</si>
  <si>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</si>
  <si>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</si>
  <si>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</si>
  <si>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</si>
  <si>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</si>
  <si>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</si>
  <si>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</si>
  <si>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</si>
  <si>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</si>
  <si>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</si>
  <si>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</si>
  <si>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</si>
  <si>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</si>
  <si>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</si>
  <si>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</si>
  <si>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</si>
  <si>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</si>
  <si>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</si>
  <si>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</si>
  <si>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</si>
  <si>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</si>
  <si>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</si>
  <si>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</si>
  <si>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</si>
  <si>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</si>
  <si>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</si>
  <si>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</si>
  <si>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</si>
  <si>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</si>
  <si>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</si>
  <si>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</si>
  <si>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</si>
  <si>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</si>
  <si>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</si>
  <si>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</si>
  <si>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</si>
  <si>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</si>
  <si>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</si>
  <si>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</si>
  <si>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</si>
  <si>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</si>
  <si>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</si>
  <si>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</si>
  <si>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</si>
  <si>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</si>
  <si>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</si>
  <si>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</si>
  <si>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</si>
  <si>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</si>
  <si>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</si>
  <si>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</si>
  <si>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</si>
  <si>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</si>
  <si>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</si>
  <si>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</si>
  <si>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</si>
  <si>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</si>
  <si>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</si>
  <si>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</si>
  <si>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</si>
  <si>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</si>
  <si>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</si>
  <si>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</si>
  <si>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</si>
  <si>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</si>
  <si>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</si>
  <si>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</si>
  <si>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</si>
  <si>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</si>
  <si>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</si>
  <si>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</si>
  <si>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</si>
  <si>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</si>
  <si>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</si>
  <si>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</si>
  <si>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</si>
  <si>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</si>
  <si>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</si>
  <si>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</si>
  <si>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</si>
  <si>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</si>
  <si>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</si>
  <si>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</si>
  <si>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</si>
  <si>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</si>
  <si>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</si>
  <si>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</si>
  <si>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</si>
  <si>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</si>
  <si>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</si>
  <si>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</si>
  <si>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</si>
  <si>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</si>
  <si>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</si>
  <si>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</si>
  <si>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</si>
  <si>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</si>
  <si>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</si>
  <si>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</si>
  <si>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</si>
  <si>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</si>
  <si>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</si>
  <si>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</si>
  <si>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</si>
  <si>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</si>
  <si>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</si>
  <si>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</si>
  <si>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</si>
  <si>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</si>
  <si>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</si>
  <si>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</si>
  <si>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</si>
  <si>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</si>
  <si>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</si>
  <si>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</si>
  <si>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</si>
  <si>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</si>
  <si>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</si>
  <si>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</si>
  <si>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</si>
  <si>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</si>
  <si>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</si>
  <si>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</si>
  <si>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</si>
  <si>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</si>
  <si>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</si>
  <si>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</si>
  <si>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</si>
  <si>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</si>
  <si>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</si>
  <si>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</si>
  <si>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</si>
  <si>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</si>
  <si>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</si>
  <si>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</si>
  <si>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</si>
  <si>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</si>
  <si>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</si>
  <si>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</si>
  <si>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</si>
  <si>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</si>
  <si>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</si>
  <si>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</si>
  <si>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</si>
  <si>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</si>
  <si>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</si>
  <si>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</si>
  <si>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</si>
  <si>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</si>
  <si>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</si>
  <si>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</si>
  <si>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</si>
  <si>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</si>
  <si>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</si>
  <si>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</si>
  <si>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</si>
  <si>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</si>
  <si>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</si>
  <si>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</si>
  <si>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</si>
  <si>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</si>
  <si>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</si>
  <si>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</si>
  <si>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</si>
  <si>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</si>
  <si>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</si>
  <si>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</si>
  <si>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</si>
  <si>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</si>
  <si>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</si>
  <si>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</si>
  <si>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</si>
  <si>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</si>
  <si>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</si>
  <si>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</si>
  <si>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</si>
  <si>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</si>
  <si>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</si>
  <si>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</si>
  <si>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</si>
  <si>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</si>
  <si>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</si>
  <si>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</si>
  <si>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</si>
  <si>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</si>
  <si>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</si>
  <si>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</si>
  <si>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</si>
  <si>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</si>
  <si>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</si>
  <si>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</si>
  <si>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</si>
  <si>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</si>
  <si>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</si>
  <si>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</si>
  <si>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</si>
  <si>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</si>
  <si>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</si>
  <si>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</si>
  <si>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</si>
  <si>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</si>
  <si>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</si>
  <si>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</si>
  <si>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</si>
  <si>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</si>
  <si>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</si>
  <si>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</si>
  <si>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</si>
  <si>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</si>
  <si>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</si>
  <si>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</si>
  <si>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</si>
  <si>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</si>
  <si>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</si>
  <si>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</si>
  <si>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</si>
  <si>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</si>
  <si>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</si>
  <si>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</si>
  <si>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</si>
  <si>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</si>
  <si>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</si>
  <si>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</si>
  <si>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</si>
  <si>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</si>
  <si>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</si>
  <si>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</si>
  <si>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</si>
  <si>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</si>
  <si>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</si>
  <si>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</si>
  <si>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</si>
  <si>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</si>
  <si>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</si>
  <si>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</si>
  <si>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</si>
  <si>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</si>
  <si>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</si>
  <si>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</si>
  <si>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</si>
  <si>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</si>
  <si>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</si>
  <si>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</si>
  <si>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</si>
  <si>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</si>
  <si>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</si>
  <si>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</si>
  <si>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</si>
  <si>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</si>
  <si>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</si>
  <si>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</si>
  <si>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</si>
  <si>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</si>
  <si>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</si>
  <si>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</si>
  <si>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</si>
  <si>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</si>
  <si>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</si>
  <si>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</si>
  <si>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</si>
  <si>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</si>
  <si>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</si>
  <si>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</si>
  <si>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</si>
  <si>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</si>
  <si>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</si>
  <si>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</si>
  <si>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</si>
  <si>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</si>
  <si>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</si>
  <si>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</si>
  <si>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</si>
  <si>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</si>
  <si>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</si>
  <si>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</si>
  <si>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</si>
  <si>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</si>
  <si>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</si>
  <si>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</si>
  <si>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</si>
  <si>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</si>
  <si>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</si>
  <si>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</si>
  <si>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</si>
  <si>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</si>
  <si>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</si>
  <si>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</si>
  <si>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</si>
  <si>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</si>
  <si>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</si>
  <si>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</si>
  <si>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</si>
  <si>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</si>
  <si>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</si>
  <si>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</si>
  <si>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</si>
  <si>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</si>
  <si>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</si>
  <si>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</si>
  <si>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</si>
  <si>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</si>
  <si>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</si>
  <si>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</si>
  <si>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</si>
  <si>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</si>
  <si>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</si>
  <si>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</si>
  <si>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</si>
  <si>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</si>
  <si>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</si>
  <si>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</si>
  <si>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</si>
  <si>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</si>
  <si>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</si>
  <si>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</si>
  <si>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</si>
  <si>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</si>
  <si>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</si>
  <si>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</si>
  <si>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</si>
  <si>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</si>
  <si>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</si>
  <si>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</si>
  <si>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</si>
  <si>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</si>
  <si>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</si>
  <si>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</si>
  <si>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</si>
  <si>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</si>
  <si>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</si>
  <si>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</si>
  <si>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</si>
  <si>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</si>
  <si>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</si>
  <si>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</si>
  <si>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</si>
  <si>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</si>
  <si>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</si>
  <si>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</si>
  <si>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</si>
  <si>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</si>
  <si>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</si>
  <si>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</si>
  <si>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</si>
  <si>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</si>
  <si>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</si>
  <si>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</si>
  <si>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</si>
  <si>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</si>
  <si>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</si>
  <si>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</si>
  <si>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</si>
  <si>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</si>
  <si>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</si>
  <si>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</si>
  <si>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</si>
  <si>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</si>
  <si>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</si>
  <si>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</si>
  <si>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</si>
  <si>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</si>
  <si>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</si>
  <si>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</si>
  <si>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</si>
  <si>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</si>
  <si>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</si>
  <si>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</si>
  <si>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</si>
  <si>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</si>
  <si>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</si>
  <si>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</si>
  <si>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</si>
  <si>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</si>
  <si>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</si>
  <si>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</si>
  <si>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</si>
  <si>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</si>
  <si>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</si>
  <si>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</si>
  <si>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</si>
  <si>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</si>
  <si>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</si>
  <si>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</si>
  <si>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</si>
  <si>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</si>
  <si>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</si>
  <si>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</si>
  <si>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</si>
  <si>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</si>
  <si>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</si>
  <si>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</si>
  <si>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</si>
  <si>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</si>
  <si>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</si>
  <si>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</si>
  <si>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</si>
  <si>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</si>
  <si>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</si>
  <si>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</si>
  <si>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</si>
  <si>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</si>
  <si>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</si>
  <si>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</si>
  <si>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</si>
  <si>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</si>
  <si>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</si>
  <si>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</si>
  <si>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</si>
  <si>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</si>
  <si>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</si>
  <si>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</si>
  <si>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</si>
  <si>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</si>
  <si>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</si>
  <si>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</si>
  <si>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</si>
  <si>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</si>
  <si>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</si>
  <si>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</si>
  <si>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</si>
  <si>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</si>
  <si>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</si>
  <si>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</si>
  <si>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</si>
  <si>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</si>
  <si>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</si>
  <si>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</si>
  <si>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</si>
  <si>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</si>
  <si>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</si>
  <si>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</si>
  <si>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</si>
  <si>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</si>
  <si>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</si>
  <si>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</si>
  <si>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</si>
  <si>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</si>
  <si>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</si>
  <si>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</si>
  <si>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</si>
  <si>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</si>
  <si>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</si>
  <si>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</si>
  <si>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</si>
  <si>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</si>
  <si>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</si>
  <si>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</si>
  <si>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</si>
  <si>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</si>
  <si>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</si>
  <si>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</si>
  <si>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</si>
  <si>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</si>
  <si>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</si>
  <si>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</si>
  <si>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</si>
  <si>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</si>
  <si>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</si>
  <si>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</si>
  <si>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</si>
  <si>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</si>
  <si>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</si>
  <si>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</si>
  <si>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</si>
  <si>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</si>
  <si>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</si>
  <si>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</si>
  <si>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</si>
  <si>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</si>
  <si>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</si>
  <si>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</si>
  <si>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</si>
  <si>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</si>
  <si>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</si>
  <si>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</si>
  <si>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</si>
  <si>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</si>
  <si>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</si>
  <si>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</si>
  <si>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</si>
  <si>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</si>
  <si>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</si>
  <si>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</si>
  <si>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</si>
  <si>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</si>
  <si>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</si>
  <si>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</si>
  <si>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</si>
  <si>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</si>
  <si>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</si>
  <si>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</si>
  <si>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</si>
  <si>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</si>
  <si>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</si>
  <si>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</si>
  <si>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</si>
  <si>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</si>
  <si>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</si>
  <si>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</si>
  <si>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</si>
  <si>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</si>
  <si>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</si>
  <si>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</si>
  <si>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</si>
  <si>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</si>
  <si>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</si>
  <si>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</si>
  <si>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</si>
  <si>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</si>
  <si>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</si>
  <si>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</si>
  <si>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</si>
  <si>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</si>
  <si>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</si>
  <si>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</si>
  <si>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</si>
  <si>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</si>
  <si>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</si>
  <si>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</si>
  <si>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</si>
  <si>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</si>
  <si>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</si>
  <si>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</si>
  <si>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</si>
  <si>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</si>
  <si>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</si>
  <si>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</si>
  <si>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</si>
  <si>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</si>
  <si>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</si>
  <si>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</si>
  <si>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</si>
  <si>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</si>
  <si>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</si>
  <si>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</si>
  <si>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</si>
  <si>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</si>
  <si>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</si>
  <si>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</si>
  <si>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</si>
  <si>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</si>
  <si>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</si>
  <si>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</si>
  <si>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</si>
  <si>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</si>
  <si>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</si>
  <si>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</si>
  <si>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</si>
  <si>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</si>
  <si>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</si>
  <si>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</si>
  <si>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</si>
  <si>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</si>
  <si>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</si>
  <si>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</si>
  <si>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</si>
  <si>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</si>
  <si>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</si>
  <si>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</si>
  <si>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</si>
  <si>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</si>
  <si>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</si>
  <si>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</si>
  <si>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</si>
  <si>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</si>
  <si>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</si>
  <si>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</si>
  <si>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</si>
  <si>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</si>
  <si>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</si>
  <si>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</si>
  <si>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</si>
  <si>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</si>
  <si>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</si>
  <si>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</si>
  <si>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</si>
  <si>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</si>
  <si>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</si>
  <si>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</si>
  <si>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</si>
  <si>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</si>
  <si>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</si>
  <si>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</si>
  <si>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</si>
  <si>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</si>
  <si>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</si>
  <si>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</si>
  <si>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</si>
  <si>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</si>
  <si>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</si>
  <si>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</si>
  <si>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</si>
  <si>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</si>
  <si>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</si>
  <si>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</si>
  <si>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</si>
  <si>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</si>
  <si>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</si>
  <si>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</si>
  <si>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</si>
  <si>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</si>
  <si>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</si>
  <si>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</si>
  <si>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</si>
  <si>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</si>
  <si>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</si>
  <si>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</si>
  <si>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</si>
  <si>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</si>
  <si>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</si>
  <si>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</si>
  <si>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</si>
  <si>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</si>
  <si>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</si>
  <si>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</si>
  <si>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</si>
  <si>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</si>
  <si>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</si>
  <si>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</si>
  <si>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</si>
  <si>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</si>
  <si>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</si>
  <si>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</si>
  <si>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</si>
  <si>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</si>
  <si>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</si>
  <si>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</si>
  <si>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</si>
  <si>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</si>
  <si>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</si>
  <si>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</si>
  <si>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</si>
  <si>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</si>
  <si>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</si>
  <si>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</si>
  <si>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</si>
  <si>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</si>
  <si>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</si>
  <si>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</si>
  <si>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</si>
  <si>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</si>
  <si>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</si>
  <si>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</si>
  <si>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</si>
  <si>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</si>
  <si>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</si>
  <si>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</si>
  <si>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</si>
  <si>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</si>
  <si>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</si>
  <si>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</si>
  <si>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</si>
  <si>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</si>
  <si>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</si>
  <si>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</si>
  <si>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</si>
  <si>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</si>
  <si>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</si>
  <si>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</si>
  <si>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</si>
  <si>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</si>
  <si>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</si>
  <si>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</si>
  <si>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</si>
  <si>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</si>
  <si>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</si>
  <si>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</si>
  <si>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</si>
  <si>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</si>
  <si>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</si>
  <si>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</si>
  <si>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</si>
  <si>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</si>
  <si>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</si>
  <si>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</si>
  <si>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</si>
  <si>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</si>
  <si>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</si>
  <si>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</si>
  <si>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</si>
  <si>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</si>
  <si>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</si>
  <si>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</si>
  <si>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</si>
  <si>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</si>
  <si>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</si>
  <si>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</si>
  <si>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</si>
  <si>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</si>
  <si>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</si>
  <si>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</si>
  <si>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</si>
  <si>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</si>
  <si>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</si>
  <si>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</si>
  <si>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</si>
  <si>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</si>
  <si>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</si>
  <si>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</si>
  <si>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</si>
  <si>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</si>
  <si>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</si>
  <si>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</si>
  <si>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</si>
  <si>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</si>
  <si>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</si>
  <si>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</si>
  <si>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</si>
  <si>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</si>
  <si>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</si>
  <si>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</si>
  <si>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</si>
  <si>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</si>
  <si>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</si>
  <si>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</si>
  <si>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</si>
  <si>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</si>
  <si>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</si>
  <si>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</si>
  <si>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</si>
  <si>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</si>
  <si>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</si>
  <si>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</si>
  <si>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</si>
  <si>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</si>
  <si>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</si>
  <si>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</si>
  <si>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</si>
  <si>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</si>
  <si>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</si>
  <si>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</si>
  <si>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</si>
  <si>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</si>
  <si>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</si>
  <si>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</si>
  <si>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</si>
  <si>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</si>
  <si>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</si>
  <si>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</si>
  <si>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</si>
  <si>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</si>
  <si>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</si>
  <si>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</si>
  <si>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</si>
  <si>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</si>
  <si>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</si>
  <si>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</si>
  <si>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</si>
  <si>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</si>
  <si>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</si>
  <si>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</si>
  <si>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</si>
  <si>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</si>
  <si>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</si>
  <si>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</si>
  <si>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</si>
  <si>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</si>
  <si>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</si>
  <si>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</si>
  <si>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</si>
  <si>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</si>
  <si>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</si>
  <si>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</si>
  <si>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</si>
  <si>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</si>
  <si>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</si>
  <si>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</si>
  <si>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</si>
  <si>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</si>
  <si>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</si>
  <si>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</si>
  <si>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</si>
  <si>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</si>
  <si>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</si>
  <si>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</si>
  <si>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</si>
  <si>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</si>
  <si>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</si>
  <si>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</si>
  <si>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</si>
  <si>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</si>
  <si>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</si>
  <si>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</si>
  <si>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</si>
  <si>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</si>
  <si>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</si>
  <si>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</si>
  <si>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</si>
  <si>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</si>
  <si>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</si>
  <si>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</si>
  <si>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</si>
  <si>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</si>
  <si>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</si>
  <si>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</si>
  <si>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</si>
  <si>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</si>
  <si>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</si>
  <si>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</si>
  <si>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</si>
  <si>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</si>
  <si>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</si>
  <si>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</si>
  <si>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</si>
  <si>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</si>
  <si>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</si>
  <si>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</si>
  <si>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</si>
  <si>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</si>
  <si>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</si>
  <si>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</si>
  <si>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</si>
  <si>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</si>
  <si>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</si>
  <si>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</si>
  <si>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</si>
  <si>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</si>
  <si>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</si>
  <si>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</si>
  <si>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</si>
  <si>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</si>
  <si>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</si>
  <si>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</si>
  <si>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</si>
  <si>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</si>
  <si>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</si>
  <si>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</si>
  <si>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</si>
  <si>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</si>
  <si>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</si>
  <si>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</si>
  <si>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</si>
  <si>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</si>
  <si>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</si>
  <si>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</si>
  <si>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</si>
  <si>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</si>
  <si>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</si>
  <si>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</si>
  <si>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</si>
  <si>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</si>
  <si>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</si>
  <si>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</si>
  <si>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</si>
  <si>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</si>
  <si>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</si>
  <si>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</si>
  <si>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</si>
  <si>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</si>
  <si>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</si>
  <si>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</si>
  <si>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</si>
  <si>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</si>
  <si>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</si>
  <si>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</si>
  <si>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</si>
  <si>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</si>
  <si>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</si>
  <si>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</si>
  <si>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</si>
  <si>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</si>
  <si>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</si>
  <si>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</si>
  <si>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</si>
  <si>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</si>
  <si>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</si>
  <si>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</si>
  <si>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</si>
  <si>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</si>
  <si>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</si>
  <si>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</si>
  <si>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</si>
  <si>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</si>
  <si>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</si>
  <si>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</si>
  <si>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</si>
  <si>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</si>
  <si>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</si>
  <si>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</si>
  <si>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</si>
  <si>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</si>
  <si>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</si>
  <si>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</si>
  <si>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</si>
  <si>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</si>
  <si>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</si>
  <si>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</si>
  <si>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</si>
  <si>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</si>
  <si>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</si>
  <si>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</si>
  <si>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</si>
  <si>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</si>
  <si>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</si>
  <si>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</si>
  <si>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</si>
  <si>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</si>
  <si>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</si>
  <si>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</si>
  <si>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</si>
  <si>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</si>
  <si>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</si>
  <si>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</si>
  <si>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</si>
  <si>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</si>
  <si>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</si>
  <si>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</si>
  <si>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</si>
  <si>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</si>
  <si>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</si>
  <si>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</si>
  <si>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</si>
  <si>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</si>
  <si>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</si>
  <si>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</si>
  <si>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</si>
  <si>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</si>
  <si>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</si>
  <si>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</si>
  <si>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</si>
  <si>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</si>
  <si>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</si>
  <si>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</si>
  <si>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</si>
  <si>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</si>
  <si>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</si>
  <si>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</si>
  <si>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</si>
  <si>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</si>
  <si>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</si>
  <si>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</si>
  <si>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</si>
  <si>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</si>
  <si>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</si>
  <si>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</si>
  <si>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</si>
  <si>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</si>
  <si>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</si>
  <si>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</si>
  <si>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</si>
  <si>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</si>
  <si>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</si>
  <si>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</si>
  <si>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</si>
  <si>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</si>
  <si>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</si>
  <si>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</si>
  <si>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</si>
  <si>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</si>
  <si>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</si>
  <si>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</si>
  <si>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</si>
  <si>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</si>
  <si>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</si>
  <si>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</si>
  <si>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</si>
  <si>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</si>
  <si>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</si>
  <si>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</si>
  <si>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</si>
  <si>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</si>
  <si>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</si>
  <si>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</si>
  <si>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</si>
  <si>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</si>
  <si>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</si>
  <si>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</si>
  <si>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</si>
  <si>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</si>
  <si>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</si>
  <si>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</si>
  <si>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</si>
  <si>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</si>
  <si>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</si>
  <si>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</si>
  <si>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</si>
  <si>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</si>
  <si>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</si>
  <si>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</si>
  <si>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</si>
  <si>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</si>
  <si>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</si>
  <si>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</si>
  <si>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</si>
  <si>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</si>
  <si>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</si>
  <si>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</si>
  <si>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</si>
  <si>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</si>
  <si>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</si>
  <si>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</si>
  <si>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</si>
  <si>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</si>
  <si>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</si>
  <si>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</si>
  <si>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</si>
  <si>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</si>
  <si>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</si>
  <si>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</si>
  <si>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</si>
  <si>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</si>
  <si>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</si>
  <si>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</si>
  <si>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</si>
  <si>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</si>
  <si>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</si>
  <si>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</si>
  <si>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</si>
  <si>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</si>
  <si>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</si>
  <si>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</si>
  <si>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</si>
  <si>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</si>
  <si>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</si>
  <si>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</si>
  <si>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</si>
  <si>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</si>
  <si>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</si>
  <si>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</si>
  <si>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</si>
  <si>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</si>
  <si>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</si>
  <si>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</si>
  <si>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</si>
  <si>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</si>
  <si>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</si>
  <si>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</si>
  <si>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</si>
  <si>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</si>
  <si>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</si>
  <si>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</si>
  <si>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</si>
  <si>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</si>
  <si>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</si>
  <si>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</si>
  <si>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</si>
  <si>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</si>
  <si>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</si>
  <si>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</si>
  <si>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</si>
  <si>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</si>
  <si>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</si>
  <si>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</si>
  <si>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</si>
  <si>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</si>
  <si>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</si>
  <si>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</si>
  <si>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</si>
  <si>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</si>
  <si>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</si>
  <si>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</si>
  <si>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</si>
  <si>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</si>
  <si>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</si>
  <si>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</si>
  <si>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</si>
  <si>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</si>
  <si>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</si>
  <si>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</si>
  <si>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</si>
  <si>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</si>
  <si>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</si>
  <si>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</si>
  <si>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</si>
  <si>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</si>
  <si>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</si>
  <si>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</si>
  <si>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</si>
  <si>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</si>
  <si>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</si>
  <si>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</si>
  <si>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</si>
  <si>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</si>
  <si>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</si>
  <si>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</si>
  <si>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</si>
  <si>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</si>
  <si>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</si>
  <si>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</si>
  <si>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</si>
  <si>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</si>
  <si>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</si>
  <si>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</si>
  <si>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</si>
  <si>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</si>
  <si>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</si>
  <si>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</si>
  <si>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</si>
  <si>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</si>
  <si>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</si>
  <si>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</si>
  <si>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</si>
  <si>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</si>
  <si>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</si>
  <si>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</si>
  <si>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</si>
  <si>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</si>
  <si>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</si>
  <si>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</si>
  <si>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</si>
  <si>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</si>
  <si>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</si>
  <si>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</si>
  <si>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</si>
  <si>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</si>
  <si>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</si>
  <si>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</si>
  <si>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</si>
  <si>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</si>
  <si>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</si>
  <si>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</si>
  <si>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</si>
  <si>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</si>
  <si>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</si>
  <si>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</si>
  <si>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</si>
  <si>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</si>
  <si>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</si>
  <si>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</si>
  <si>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</si>
  <si>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</si>
  <si>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</si>
  <si>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</si>
  <si>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</si>
  <si>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</si>
  <si>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</si>
  <si>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</si>
  <si>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</si>
  <si>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</si>
  <si>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</si>
  <si>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</si>
  <si>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</si>
  <si>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</si>
  <si>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</si>
  <si>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</si>
  <si>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</si>
  <si>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</si>
  <si>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</si>
  <si>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</si>
  <si>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</si>
  <si>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</si>
  <si>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</si>
  <si>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</si>
  <si>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</si>
  <si>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</si>
  <si>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</si>
  <si>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</si>
  <si>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</si>
  <si>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</si>
  <si>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</si>
  <si>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</si>
  <si>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</si>
  <si>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</si>
  <si>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</si>
  <si>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</si>
  <si>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</si>
  <si>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</si>
  <si>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</si>
  <si>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</si>
  <si>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</si>
  <si>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</si>
  <si>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</si>
  <si>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</si>
  <si>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</si>
  <si>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</si>
  <si>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</si>
  <si>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</si>
  <si>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</si>
  <si>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</si>
  <si>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</si>
  <si>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</si>
  <si>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</si>
  <si>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</si>
  <si>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</si>
  <si>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</si>
  <si>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</si>
  <si>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</si>
  <si>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</si>
  <si>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</si>
  <si>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</si>
  <si>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</si>
  <si>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</si>
  <si>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</si>
  <si>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</si>
  <si>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</si>
  <si>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</si>
  <si>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</si>
  <si>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</si>
  <si>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</si>
  <si>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</si>
  <si>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</si>
  <si>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</si>
  <si>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</si>
  <si>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</si>
  <si>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</si>
  <si>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</si>
  <si>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</si>
  <si>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</si>
  <si>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</si>
  <si>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</si>
  <si>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</si>
  <si>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</si>
  <si>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</si>
  <si>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</si>
  <si>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</si>
  <si>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</si>
  <si>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</si>
  <si>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</si>
  <si>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</si>
  <si>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</si>
  <si>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</si>
  <si>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</si>
  <si>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</si>
  <si>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</si>
  <si>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</si>
  <si>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</si>
  <si>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</si>
  <si>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</si>
  <si>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</si>
  <si>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</si>
  <si>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</si>
  <si>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</si>
  <si>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</si>
  <si>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</si>
  <si>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</si>
  <si>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</si>
  <si>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</si>
  <si>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</si>
  <si>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</si>
  <si>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</si>
  <si>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</si>
  <si>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</si>
  <si>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</si>
  <si>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</si>
  <si>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</si>
  <si>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</si>
  <si>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</si>
  <si>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</si>
  <si>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</si>
  <si>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</si>
  <si>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</si>
  <si>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</si>
  <si>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</si>
  <si>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</si>
  <si>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</si>
  <si>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</si>
  <si>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</si>
  <si>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</si>
  <si>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</si>
  <si>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</si>
  <si>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</si>
  <si>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</si>
  <si>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</si>
  <si>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</si>
  <si>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</si>
  <si>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</si>
  <si>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</si>
  <si>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</si>
  <si>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</si>
  <si>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</si>
  <si>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</si>
  <si>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</si>
  <si>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</si>
  <si>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</si>
  <si>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</si>
  <si>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</si>
  <si>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</si>
  <si>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</si>
  <si>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</si>
  <si>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</si>
  <si>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</si>
  <si>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</si>
  <si>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</si>
  <si>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</si>
  <si>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</si>
  <si>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</si>
  <si>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</si>
  <si>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</si>
  <si>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</si>
  <si>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</si>
  <si>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</si>
  <si>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</si>
  <si>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</si>
  <si>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</si>
  <si>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</si>
  <si>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</si>
  <si>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</si>
  <si>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</si>
  <si>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</si>
  <si>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</si>
  <si>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</si>
  <si>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</si>
  <si>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</si>
  <si>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</si>
  <si>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</si>
  <si>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</si>
  <si>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</si>
  <si>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</si>
  <si>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</si>
  <si>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</si>
  <si>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</si>
  <si>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</si>
  <si>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</si>
  <si>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</si>
  <si>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</si>
  <si>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</si>
  <si>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</si>
  <si>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</si>
  <si>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</si>
  <si>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</si>
  <si>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</si>
  <si>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</si>
  <si>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</si>
  <si>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</si>
  <si>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</si>
  <si>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</si>
  <si>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</si>
  <si>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</si>
  <si>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</si>
  <si>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</si>
  <si>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</si>
  <si>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</si>
  <si>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</si>
  <si>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</si>
  <si>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</si>
  <si>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</si>
  <si>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</si>
  <si>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</si>
  <si>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</si>
  <si>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</si>
  <si>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</si>
  <si>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</si>
  <si>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</si>
  <si>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</si>
  <si>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</si>
  <si>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</si>
  <si>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</si>
  <si>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</si>
  <si>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</si>
  <si>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</si>
  <si>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</si>
  <si>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</si>
  <si>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</si>
  <si>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</si>
  <si>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</si>
  <si>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</si>
  <si>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</si>
  <si>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</si>
  <si>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</si>
  <si>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</si>
  <si>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</si>
  <si>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</si>
  <si>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</si>
  <si>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</si>
  <si>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</si>
  <si>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</si>
  <si>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</si>
  <si>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</si>
  <si>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</si>
  <si>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</si>
  <si>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</si>
  <si>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</si>
  <si>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</si>
  <si>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</si>
  <si>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</si>
  <si>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</si>
  <si>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</si>
  <si>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</si>
  <si>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</si>
  <si>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</si>
  <si>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</si>
  <si>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</si>
  <si>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</si>
  <si>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</si>
  <si>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</si>
  <si>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</si>
  <si>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</si>
  <si>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</si>
  <si>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</si>
  <si>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</si>
  <si>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</si>
  <si>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</si>
  <si>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</si>
  <si>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</si>
  <si>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</si>
  <si>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</si>
  <si>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</si>
  <si>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</si>
  <si>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</si>
  <si>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</si>
  <si>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</si>
  <si>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</si>
  <si>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</si>
  <si>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</si>
  <si>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</si>
  <si>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</si>
  <si>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</si>
  <si>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</si>
  <si>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</si>
  <si>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</si>
  <si>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</si>
  <si>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</si>
  <si>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</si>
  <si>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</si>
  <si>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</si>
  <si>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</si>
  <si>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</si>
  <si>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</si>
  <si>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</si>
  <si>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</si>
  <si>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</si>
  <si>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</si>
  <si>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</si>
  <si>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</si>
  <si>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</si>
  <si>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</si>
  <si>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</si>
  <si>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</si>
  <si>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</si>
  <si>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</si>
  <si>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</si>
  <si>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</si>
  <si>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</si>
  <si>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</si>
  <si>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</si>
  <si>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</si>
  <si>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</si>
  <si>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</si>
  <si>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</si>
  <si>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</si>
  <si>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</si>
  <si>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</si>
  <si>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</si>
  <si>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</si>
  <si>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</si>
  <si>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</si>
  <si>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</si>
  <si>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</si>
  <si>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</si>
  <si>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</si>
  <si>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</si>
  <si>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</si>
  <si>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</si>
  <si>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</si>
  <si>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</si>
  <si>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</si>
  <si>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</si>
  <si>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</si>
  <si>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</si>
  <si>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</si>
  <si>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</si>
  <si>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</si>
  <si>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</si>
  <si>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</si>
  <si>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</si>
  <si>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</si>
  <si>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</si>
  <si>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</si>
  <si>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</si>
  <si>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</si>
  <si>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</si>
  <si>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</si>
  <si>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</si>
  <si>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</si>
  <si>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</si>
  <si>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</si>
  <si>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</si>
  <si>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</si>
  <si>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</si>
  <si>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</si>
  <si>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</si>
  <si>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</si>
  <si>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</si>
  <si>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</si>
  <si>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</si>
  <si>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</si>
  <si>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</si>
  <si>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</si>
  <si>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</si>
  <si>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</si>
  <si>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</si>
  <si>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</si>
  <si>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</si>
  <si>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</si>
  <si>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</si>
  <si>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</si>
  <si>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</si>
  <si>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</si>
  <si>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</si>
  <si>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</si>
  <si>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</si>
  <si>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</si>
  <si>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</si>
  <si>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</si>
  <si>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</si>
  <si>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</si>
  <si>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</si>
  <si>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</si>
  <si>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</si>
  <si>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</si>
  <si>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</si>
  <si>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</si>
  <si>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</si>
  <si>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</si>
  <si>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</si>
  <si>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</si>
  <si>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</si>
  <si>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</si>
  <si>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</si>
  <si>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</si>
  <si>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</si>
  <si>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</si>
  <si>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</si>
  <si>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</si>
  <si>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</si>
  <si>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</si>
  <si>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</si>
  <si>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</si>
  <si>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</si>
  <si>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</si>
  <si>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</si>
  <si>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</si>
  <si>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</si>
  <si>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</si>
  <si>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</si>
  <si>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</si>
  <si>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</si>
  <si>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</si>
  <si>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</si>
  <si>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</si>
  <si>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</si>
  <si>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</si>
  <si>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</si>
  <si>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</si>
  <si>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</si>
  <si>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</si>
  <si>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</si>
  <si>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</si>
  <si>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</si>
  <si>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</si>
  <si>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</si>
  <si>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</si>
  <si>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</si>
  <si>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</si>
  <si>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</si>
  <si>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</si>
  <si>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</si>
  <si>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</si>
  <si>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</si>
  <si>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</si>
  <si>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</si>
  <si>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</si>
  <si>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</si>
  <si>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</si>
  <si>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</si>
  <si>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</si>
  <si>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</si>
  <si>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</si>
  <si>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</si>
  <si>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</si>
  <si>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</si>
  <si>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</si>
  <si>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</si>
  <si>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</si>
  <si>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</si>
  <si>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</si>
  <si>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</si>
  <si>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</si>
  <si>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</si>
  <si>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</si>
  <si>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</si>
  <si>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</si>
  <si>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</si>
  <si>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</si>
  <si>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</si>
  <si>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</si>
  <si>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</si>
  <si>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</si>
  <si>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</si>
  <si>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</si>
  <si>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</si>
  <si>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</si>
  <si>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</si>
  <si>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</si>
  <si>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</si>
  <si>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</si>
  <si>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</si>
  <si>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</si>
  <si>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</si>
  <si>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</si>
  <si>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</si>
  <si>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</si>
  <si>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</si>
  <si>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</si>
  <si>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</si>
  <si>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</si>
  <si>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</si>
  <si>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</si>
  <si>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</si>
  <si>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</si>
  <si>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</si>
  <si>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</si>
  <si>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</si>
  <si>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</si>
  <si>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</si>
  <si>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</si>
  <si>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</si>
  <si>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</si>
  <si>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</si>
  <si>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</si>
  <si>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</si>
  <si>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</si>
  <si>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</si>
  <si>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</si>
  <si>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</si>
  <si>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</si>
  <si>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</si>
  <si>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</si>
  <si>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</si>
  <si>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</si>
  <si>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</si>
  <si>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</si>
  <si>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</si>
  <si>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</si>
  <si>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</si>
  <si>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</si>
  <si>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</si>
  <si>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</si>
  <si>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</si>
  <si>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</si>
  <si>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</si>
  <si>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</si>
  <si>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</si>
  <si>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</si>
  <si>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</si>
  <si>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</si>
  <si>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</si>
  <si>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</si>
  <si>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</si>
  <si>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</si>
  <si>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</si>
  <si>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</si>
  <si>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</si>
  <si>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</si>
  <si>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</si>
  <si>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</si>
  <si>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</si>
  <si>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</si>
  <si>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</si>
  <si>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</si>
  <si>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</si>
  <si>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</si>
  <si>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</si>
  <si>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</si>
  <si>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</si>
  <si>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</si>
  <si>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</si>
  <si>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</si>
  <si>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</si>
  <si>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</si>
  <si>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</si>
  <si>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</si>
  <si>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</si>
  <si>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</si>
  <si>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</si>
  <si>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</si>
  <si>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</si>
  <si>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</si>
  <si>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</si>
  <si>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</si>
  <si>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</si>
  <si>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</si>
  <si>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</si>
  <si>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</si>
  <si>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</si>
  <si>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</si>
  <si>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</si>
  <si>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</si>
  <si>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</si>
  <si>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</si>
  <si>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</si>
  <si>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</si>
  <si>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</si>
  <si>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</si>
  <si>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</si>
  <si>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</si>
  <si>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</si>
  <si>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</si>
  <si>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</si>
  <si>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</si>
  <si>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</si>
  <si>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</si>
  <si>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</si>
  <si>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</si>
  <si>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</si>
  <si>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</si>
  <si>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</si>
  <si>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</si>
  <si>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</si>
  <si>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</si>
  <si>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</si>
  <si>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</si>
  <si>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</si>
  <si>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</si>
  <si>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</si>
  <si>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</si>
  <si>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</si>
  <si>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</si>
  <si>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</si>
  <si>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</si>
  <si>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</si>
  <si>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</si>
  <si>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</si>
  <si>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</si>
  <si>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</si>
  <si>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</si>
  <si>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</si>
  <si>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</si>
  <si>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</si>
  <si>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</si>
  <si>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</si>
  <si>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</si>
  <si>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</si>
  <si>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</si>
  <si>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</si>
  <si>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</si>
  <si>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</si>
  <si>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</si>
  <si>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</si>
  <si>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</si>
  <si>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</si>
  <si>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</si>
  <si>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</si>
  <si>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</si>
  <si>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</si>
  <si>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</si>
  <si>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</si>
  <si>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</si>
  <si>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</si>
  <si>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</si>
  <si>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</si>
  <si>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</si>
  <si>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</si>
  <si>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</si>
  <si>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</si>
  <si>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</si>
  <si>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</si>
  <si>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</si>
  <si>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</si>
  <si>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</si>
  <si>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</si>
  <si>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</si>
  <si>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</si>
  <si>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</si>
  <si>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</si>
  <si>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</si>
  <si>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</si>
  <si>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</si>
  <si>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</si>
  <si>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</si>
  <si>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</si>
  <si>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</si>
  <si>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</si>
  <si>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</si>
  <si>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</si>
  <si>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</si>
  <si>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</si>
  <si>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</si>
  <si>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</si>
  <si>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</si>
  <si>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</si>
  <si>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</si>
  <si>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</si>
  <si>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</si>
  <si>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</si>
  <si>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</si>
  <si>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</si>
  <si>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</si>
  <si>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</si>
  <si>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</si>
  <si>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</si>
  <si>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</si>
  <si>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</si>
  <si>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</si>
  <si>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</si>
  <si>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</si>
  <si>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</si>
  <si>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</si>
  <si>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</si>
  <si>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</si>
  <si>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</si>
  <si>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</si>
  <si>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</si>
  <si>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</si>
  <si>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</si>
  <si>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</si>
  <si>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</si>
  <si>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</si>
  <si>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</si>
  <si>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</si>
  <si>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</si>
  <si>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</si>
  <si>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</si>
  <si>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</si>
  <si>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</si>
  <si>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</si>
  <si>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</si>
  <si>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</si>
  <si>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</si>
  <si>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</si>
  <si>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</si>
  <si>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</si>
  <si>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</si>
  <si>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</si>
  <si>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</si>
  <si>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</si>
  <si>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</si>
  <si>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</si>
  <si>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</si>
  <si>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</si>
  <si>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</si>
  <si>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</si>
  <si>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</si>
  <si>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</si>
  <si>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</si>
  <si>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</si>
  <si>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</si>
  <si>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</si>
  <si>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</si>
  <si>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</si>
  <si>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</si>
  <si>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</si>
  <si>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</si>
  <si>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</si>
  <si>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</si>
  <si>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</si>
  <si>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</si>
  <si>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</si>
  <si>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</si>
  <si>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</si>
  <si>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</si>
  <si>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</si>
  <si>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</si>
  <si>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</si>
  <si>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</si>
  <si>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</si>
  <si>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</si>
  <si>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</si>
  <si>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</si>
  <si>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</si>
  <si>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</si>
  <si>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</si>
  <si>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</si>
  <si>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</si>
  <si>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</si>
  <si>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</si>
  <si>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</si>
  <si>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</si>
  <si>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</si>
  <si>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</si>
  <si>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</si>
  <si>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</si>
  <si>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</si>
  <si>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</si>
  <si>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</si>
  <si>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</si>
  <si>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</si>
  <si>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</si>
  <si>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</si>
  <si>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</si>
  <si>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</si>
  <si>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</si>
  <si>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</si>
  <si>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</si>
  <si>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</si>
  <si>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</si>
  <si>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</si>
  <si>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</si>
  <si>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</si>
  <si>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</si>
  <si>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</si>
  <si>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</si>
  <si>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</si>
  <si>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</si>
  <si>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</si>
  <si>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</si>
  <si>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</si>
  <si>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</si>
  <si>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</si>
  <si>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</si>
  <si>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</si>
  <si>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</si>
  <si>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</si>
  <si>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</si>
  <si>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</si>
  <si>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</si>
  <si>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</si>
  <si>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</si>
  <si>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</si>
  <si>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</si>
  <si>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</si>
  <si>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</si>
  <si>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</si>
  <si>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</si>
  <si>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</si>
  <si>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</si>
  <si>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</si>
  <si>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</si>
  <si>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</si>
  <si>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</si>
  <si>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</si>
  <si>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</si>
  <si>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</si>
  <si>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</si>
  <si>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</si>
  <si>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</si>
  <si>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</si>
  <si>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</si>
  <si>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</si>
  <si>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</si>
  <si>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</si>
  <si>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</si>
  <si>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</si>
  <si>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</si>
  <si>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</si>
  <si>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</si>
  <si>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</si>
  <si>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</si>
  <si>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</si>
  <si>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</si>
  <si>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</si>
  <si>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</si>
  <si>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</si>
  <si>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</si>
  <si>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</si>
  <si>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</si>
  <si>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</si>
  <si>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</si>
  <si>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</si>
  <si>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</si>
  <si>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</si>
  <si>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</si>
  <si>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</si>
  <si>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</si>
  <si>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</si>
  <si>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</si>
  <si>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</si>
  <si>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</si>
  <si>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</si>
  <si>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</si>
  <si>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</si>
  <si>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</si>
  <si>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</si>
  <si>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</si>
  <si>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</si>
  <si>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</si>
  <si>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</si>
  <si>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</si>
  <si>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</si>
  <si>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</si>
  <si>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</si>
  <si>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</si>
  <si>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</si>
  <si>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</si>
  <si>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</si>
  <si>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</si>
  <si>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</si>
  <si>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</si>
  <si>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</si>
  <si>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</si>
  <si>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</si>
  <si>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</si>
  <si>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</si>
  <si>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</si>
  <si>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</si>
  <si>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</si>
  <si>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</si>
  <si>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</si>
  <si>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</si>
  <si>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</si>
  <si>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</si>
  <si>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</si>
  <si>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</si>
  <si>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</si>
  <si>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</si>
  <si>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</si>
  <si>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</si>
  <si>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</si>
  <si>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</si>
  <si>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</si>
  <si>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</si>
  <si>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</si>
  <si>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</si>
  <si>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</si>
  <si>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</si>
  <si>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</si>
  <si>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</si>
  <si>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</si>
  <si>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</si>
  <si>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</si>
  <si>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</si>
  <si>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</si>
  <si>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</si>
  <si>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</si>
  <si>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</si>
  <si>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</si>
  <si>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</si>
  <si>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</si>
  <si>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</si>
  <si>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</si>
  <si>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</si>
  <si>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</si>
  <si>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</si>
  <si>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</si>
  <si>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</si>
  <si>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</si>
  <si>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</si>
  <si>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</si>
  <si>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</si>
  <si>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</si>
  <si>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</si>
  <si>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</si>
  <si>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</si>
  <si>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</si>
  <si>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</si>
  <si>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</si>
  <si>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</si>
  <si>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</si>
  <si>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</si>
  <si>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</si>
  <si>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</si>
  <si>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</si>
  <si>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</si>
  <si>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</si>
  <si>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</si>
  <si>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</si>
  <si>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</si>
  <si>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</si>
  <si>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</si>
  <si>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</si>
  <si>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</si>
  <si>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</si>
  <si>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</si>
  <si>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</si>
  <si>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</si>
  <si>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</si>
  <si>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</si>
  <si>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</si>
  <si>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</si>
  <si>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</si>
  <si>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</si>
  <si>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</si>
  <si>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</si>
  <si>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</si>
  <si>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</si>
  <si>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</si>
  <si>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</si>
  <si>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</si>
  <si>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</si>
  <si>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</si>
  <si>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</si>
  <si>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</si>
  <si>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</si>
  <si>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</si>
  <si>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</si>
  <si>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</si>
  <si>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</si>
  <si>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</si>
  <si>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</si>
  <si>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</si>
  <si>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</si>
  <si>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</si>
  <si>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</si>
  <si>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</si>
  <si>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</si>
  <si>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</si>
  <si>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</si>
  <si>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</si>
  <si>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</si>
  <si>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</si>
  <si>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</si>
  <si>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</si>
  <si>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</si>
  <si>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</si>
  <si>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</si>
  <si>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</si>
  <si>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</si>
  <si>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</si>
  <si>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</si>
  <si>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</si>
  <si>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</si>
  <si>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</si>
  <si>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</si>
  <si>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</si>
  <si>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</si>
  <si>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</si>
  <si>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</si>
  <si>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</si>
  <si>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</si>
  <si>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</si>
  <si>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</si>
  <si>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</si>
  <si>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</si>
  <si>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</si>
  <si>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</si>
  <si>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</si>
  <si>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</si>
  <si>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</si>
  <si>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</si>
  <si>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</si>
  <si>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</si>
  <si>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</si>
  <si>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</si>
  <si>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</si>
  <si>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</si>
  <si>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</si>
  <si>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</si>
  <si>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</si>
  <si>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</si>
  <si>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</si>
  <si>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</si>
  <si>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</si>
  <si>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</si>
  <si>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</si>
  <si>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</si>
  <si>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</si>
  <si>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</si>
  <si>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</si>
  <si>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</si>
  <si>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</si>
  <si>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</si>
  <si>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</si>
  <si>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</si>
  <si>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</si>
  <si>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</si>
  <si>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</si>
  <si>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</si>
  <si>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</si>
  <si>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</si>
  <si>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</si>
  <si>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</si>
  <si>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</si>
  <si>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</si>
  <si>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</si>
  <si>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</si>
  <si>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</si>
  <si>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</si>
  <si>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</si>
  <si>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</si>
  <si>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</si>
  <si>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</si>
  <si>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</si>
  <si>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</si>
  <si>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</si>
  <si>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</si>
  <si>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</si>
  <si>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</si>
  <si>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</si>
  <si>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</si>
  <si>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</si>
  <si>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</si>
  <si>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</si>
  <si>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</si>
  <si>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</si>
  <si>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</si>
  <si>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</si>
  <si>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</si>
  <si>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</si>
  <si>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</si>
  <si>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</si>
  <si>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</si>
  <si>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</si>
  <si>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</si>
  <si>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</si>
  <si>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</si>
  <si>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</si>
  <si>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</si>
  <si>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</si>
  <si>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</si>
  <si>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</si>
  <si>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</si>
  <si>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</si>
  <si>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</si>
  <si>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</si>
  <si>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</si>
  <si>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</si>
  <si>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</si>
  <si>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</si>
  <si>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</si>
  <si>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</si>
  <si>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</si>
  <si>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</si>
  <si>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</si>
  <si>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</si>
  <si>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</si>
  <si>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</si>
  <si>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</si>
  <si>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</si>
  <si>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</si>
  <si>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</si>
  <si>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</si>
  <si>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</si>
  <si>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</si>
  <si>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</si>
  <si>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</si>
  <si>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</si>
  <si>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</si>
  <si>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</si>
  <si>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</si>
  <si>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</si>
  <si>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</si>
  <si>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</si>
  <si>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</si>
  <si>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</si>
  <si>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</si>
  <si>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</si>
  <si>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</si>
  <si>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</si>
  <si>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</si>
  <si>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</si>
  <si>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</si>
  <si>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</si>
  <si>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</si>
  <si>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</si>
  <si>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</si>
  <si>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</si>
  <si>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</si>
  <si>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</si>
  <si>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</si>
  <si>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</si>
  <si>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</si>
  <si>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</si>
  <si>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</si>
  <si>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</si>
  <si>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</si>
  <si>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</si>
  <si>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</si>
  <si>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</si>
  <si>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</si>
  <si>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</si>
  <si>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</si>
  <si>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</si>
  <si>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</si>
  <si>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</si>
  <si>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</si>
  <si>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</si>
  <si>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</si>
  <si>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</si>
  <si>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</si>
  <si>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</si>
  <si>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</si>
  <si>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</si>
  <si>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</si>
  <si>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</si>
  <si>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</si>
  <si>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</si>
  <si>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</si>
  <si>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</si>
  <si>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</si>
  <si>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</si>
  <si>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</si>
  <si>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</si>
  <si>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</si>
  <si>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</si>
  <si>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</si>
  <si>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</si>
  <si>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</si>
  <si>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</si>
  <si>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</si>
  <si>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</si>
  <si>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</si>
  <si>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</si>
  <si>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</si>
  <si>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</si>
  <si>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</si>
  <si>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</si>
  <si>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</si>
  <si>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</si>
  <si>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</si>
  <si>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</si>
  <si>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</si>
  <si>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</si>
  <si>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</si>
  <si>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</si>
  <si>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</si>
  <si>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</si>
  <si>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</si>
  <si>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</si>
  <si>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</si>
  <si>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</si>
  <si>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</si>
  <si>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</si>
  <si>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</si>
  <si>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</si>
  <si>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</si>
  <si>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</si>
  <si>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</si>
  <si>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</si>
  <si>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</si>
  <si>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</si>
  <si>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</si>
  <si>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</si>
  <si>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</si>
  <si>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</si>
  <si>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</si>
  <si>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</si>
  <si>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</si>
  <si>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</si>
  <si>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</si>
  <si>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</si>
  <si>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</si>
  <si>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</si>
  <si>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</si>
  <si>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</si>
  <si>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</si>
  <si>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</si>
  <si>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</si>
  <si>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</si>
  <si>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</si>
  <si>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</si>
  <si>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</si>
  <si>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</si>
  <si>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</si>
  <si>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</si>
  <si>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</si>
  <si>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</si>
  <si>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</si>
  <si>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</si>
  <si>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</si>
  <si>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</si>
  <si>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</si>
  <si>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</si>
  <si>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</si>
  <si>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</si>
  <si>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</si>
  <si>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</si>
  <si>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</si>
  <si>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</si>
  <si>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</si>
  <si>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</si>
  <si>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</si>
  <si>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</si>
  <si>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</si>
  <si>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</si>
  <si>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</si>
  <si>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</si>
  <si>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</si>
  <si>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</si>
  <si>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</si>
  <si>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</si>
  <si>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</si>
  <si>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</si>
  <si>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</si>
  <si>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</si>
  <si>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</si>
  <si>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</si>
  <si>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</si>
  <si>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</si>
  <si>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</si>
  <si>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</si>
  <si>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</si>
  <si>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</si>
  <si>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</si>
  <si>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</si>
  <si>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</si>
  <si>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</si>
  <si>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</si>
  <si>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</si>
  <si>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</si>
  <si>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</si>
  <si>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</si>
  <si>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</si>
  <si>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</si>
  <si>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</si>
  <si>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</si>
  <si>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</si>
  <si>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</si>
  <si>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</si>
  <si>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</si>
  <si>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</si>
  <si>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</si>
  <si>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</si>
  <si>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</si>
  <si>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</si>
  <si>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</si>
  <si>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</si>
  <si>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</si>
  <si>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</si>
  <si>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</si>
  <si>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</si>
  <si>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</si>
  <si>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</si>
  <si>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</si>
  <si>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</si>
  <si>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</si>
  <si>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</si>
  <si>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</si>
  <si>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</si>
  <si>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</si>
  <si>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</si>
  <si>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</si>
  <si>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</si>
  <si>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</si>
  <si>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</si>
  <si>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</si>
  <si>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</si>
  <si>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</si>
  <si>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</si>
  <si>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</si>
  <si>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</si>
  <si>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</si>
  <si>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</si>
  <si>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</si>
  <si>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</si>
  <si>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</si>
  <si>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</si>
  <si>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</si>
  <si>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</si>
  <si>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</si>
  <si>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</si>
  <si>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</si>
  <si>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</si>
  <si>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</si>
  <si>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</si>
  <si>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</si>
  <si>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</si>
  <si>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</si>
  <si>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</si>
  <si>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</si>
  <si>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</si>
  <si>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</si>
  <si>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</si>
  <si>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</si>
  <si>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</si>
  <si>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</si>
  <si>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</si>
  <si>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</si>
  <si>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</si>
  <si>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</si>
  <si>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</si>
  <si>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</si>
  <si>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</si>
  <si>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</si>
  <si>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</si>
  <si>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</si>
  <si>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</si>
  <si>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</si>
  <si>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</si>
  <si>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</si>
  <si>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</si>
  <si>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</si>
  <si>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</si>
  <si>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</si>
  <si>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</si>
  <si>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</si>
  <si>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</si>
  <si>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</si>
  <si>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</si>
  <si>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</si>
  <si>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</si>
  <si>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</si>
  <si>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</si>
  <si>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</si>
  <si>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</si>
  <si>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</si>
  <si>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</si>
  <si>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</si>
  <si>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</si>
  <si>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</si>
  <si>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</si>
  <si>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</si>
  <si>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</si>
  <si>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</si>
  <si>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</si>
  <si>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</si>
  <si>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</si>
  <si>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</si>
  <si>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</si>
  <si>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</si>
  <si>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</si>
  <si>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</si>
  <si>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</si>
  <si>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</si>
  <si>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</si>
  <si>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</si>
  <si>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</si>
  <si>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</si>
  <si>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</si>
  <si>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</si>
  <si>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</si>
  <si>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</si>
  <si>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</si>
  <si>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</si>
  <si>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</si>
  <si>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</si>
  <si>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</si>
  <si>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</si>
  <si>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</si>
  <si>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</si>
  <si>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</si>
  <si>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</si>
  <si>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</si>
  <si>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</si>
  <si>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</si>
  <si>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</si>
  <si>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</si>
  <si>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</si>
  <si>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</si>
  <si>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</si>
  <si>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</si>
  <si>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</si>
  <si>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</si>
  <si>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</si>
  <si>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</si>
  <si>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</si>
  <si>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</si>
  <si>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</si>
  <si>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</si>
  <si>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</si>
  <si>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</si>
  <si>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</si>
  <si>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</si>
  <si>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</si>
  <si>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</si>
  <si>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</si>
  <si>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</si>
  <si>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</si>
  <si>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</si>
  <si>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</si>
  <si>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</si>
  <si>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</si>
  <si>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</si>
  <si>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</si>
  <si>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</si>
  <si>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</si>
  <si>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</si>
  <si>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</si>
  <si>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</si>
  <si>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</si>
  <si>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</si>
  <si>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</si>
  <si>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</si>
  <si>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</si>
  <si>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</si>
  <si>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</si>
  <si>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</si>
  <si>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</si>
  <si>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</si>
  <si>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</si>
  <si>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</si>
  <si>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</si>
  <si>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</si>
  <si>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</si>
  <si>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</si>
  <si>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</si>
  <si>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</si>
  <si>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</si>
  <si>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</si>
  <si>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</si>
  <si>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</si>
  <si>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</si>
  <si>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</si>
  <si>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</si>
  <si>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</si>
  <si>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</si>
  <si>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</si>
  <si>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</si>
  <si>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</si>
  <si>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</si>
  <si>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</si>
  <si>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</si>
  <si>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</si>
  <si>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</si>
  <si>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</si>
  <si>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</si>
  <si>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</si>
  <si>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</si>
  <si>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</si>
  <si>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</si>
  <si>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</si>
  <si>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</si>
  <si>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</si>
  <si>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</si>
  <si>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</si>
  <si>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</si>
  <si>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</si>
  <si>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</si>
  <si>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</si>
  <si>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</si>
  <si>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</si>
  <si>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</si>
  <si>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</si>
  <si>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</si>
  <si>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</si>
  <si>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</si>
  <si>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</si>
  <si>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</si>
  <si>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</si>
  <si>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</si>
  <si>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</si>
  <si>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</si>
  <si>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</si>
  <si>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</si>
  <si>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</si>
  <si>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</si>
  <si>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</si>
  <si>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</si>
  <si>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</si>
  <si>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</si>
  <si>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</si>
  <si>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</si>
  <si>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</si>
  <si>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</si>
  <si>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</si>
  <si>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</si>
  <si>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</si>
  <si>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</si>
  <si>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</si>
  <si>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</si>
  <si>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</si>
  <si>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</si>
  <si>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</si>
  <si>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</si>
  <si>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</si>
  <si>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</si>
  <si>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</si>
  <si>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</si>
  <si>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</si>
  <si>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</si>
  <si>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</si>
  <si>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</si>
  <si>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</si>
  <si>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</si>
  <si>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</si>
  <si>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</si>
  <si>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</si>
  <si>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</si>
  <si>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</si>
  <si>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</si>
  <si>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</si>
  <si>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</si>
  <si>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</si>
  <si>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</si>
  <si>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</si>
  <si>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</si>
  <si>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</si>
  <si>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</si>
  <si>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</si>
  <si>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</si>
  <si>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</si>
  <si>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</si>
  <si>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</si>
  <si>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</si>
  <si>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</si>
  <si>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</si>
  <si>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</si>
  <si>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</si>
  <si>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</si>
  <si>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</si>
  <si>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</si>
  <si>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</si>
  <si>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</si>
  <si>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</si>
  <si>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</si>
  <si>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</si>
  <si>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</si>
  <si>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</si>
  <si>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</si>
  <si>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</si>
  <si>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</si>
  <si>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</si>
  <si>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</si>
  <si>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</si>
  <si>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</si>
  <si>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</si>
  <si>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</si>
  <si>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</si>
  <si>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</si>
  <si>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</si>
  <si>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</si>
  <si>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</si>
  <si>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</si>
  <si>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</si>
  <si>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</si>
  <si>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</si>
  <si>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</si>
  <si>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</si>
  <si>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</si>
  <si>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</si>
  <si>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</si>
  <si>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</si>
  <si>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</si>
  <si>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</si>
  <si>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</si>
  <si>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</si>
  <si>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</si>
  <si>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</si>
  <si>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</si>
  <si>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</si>
  <si>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</si>
  <si>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</si>
  <si>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</si>
  <si>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</si>
  <si>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</si>
  <si>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</si>
  <si>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</si>
  <si>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</si>
  <si>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</si>
  <si>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</si>
  <si>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</si>
  <si>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</si>
  <si>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</si>
  <si>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</si>
  <si>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</si>
  <si>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</si>
  <si>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</si>
  <si>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</si>
  <si>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</si>
  <si>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</si>
  <si>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</si>
  <si>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</si>
  <si>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</si>
  <si>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</si>
  <si>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</si>
  <si>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</si>
  <si>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</si>
  <si>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</si>
  <si>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</si>
  <si>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</si>
  <si>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</si>
  <si>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</si>
  <si>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</si>
  <si>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</si>
  <si>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</si>
  <si>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</si>
  <si>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</si>
  <si>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</si>
  <si>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</si>
  <si>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</si>
  <si>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</si>
  <si>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</si>
  <si>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</si>
  <si>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</si>
  <si>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</si>
  <si>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</si>
  <si>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</si>
  <si>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</si>
  <si>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</si>
  <si>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</si>
  <si>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</si>
  <si>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</si>
  <si>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</si>
  <si>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</si>
  <si>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</si>
  <si>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</si>
  <si>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</si>
  <si>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</si>
  <si>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</si>
  <si>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</si>
  <si>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</si>
  <si>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</si>
  <si>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</si>
  <si>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</si>
  <si>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</si>
  <si>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</si>
  <si>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</si>
  <si>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</si>
  <si>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</si>
  <si>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</si>
  <si>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</si>
  <si>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</si>
  <si>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</si>
  <si>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</si>
  <si>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</si>
  <si>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</si>
  <si>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</si>
  <si>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</si>
  <si>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</si>
  <si>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</si>
  <si>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</si>
  <si>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</si>
  <si>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</si>
  <si>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</si>
  <si>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</si>
  <si>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</si>
  <si>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</si>
  <si>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</si>
  <si>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</si>
  <si>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</si>
  <si>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</si>
  <si>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</si>
  <si>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</si>
  <si>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</si>
  <si>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</si>
  <si>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</si>
  <si>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</si>
  <si>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</si>
  <si>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</si>
  <si>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</si>
  <si>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</si>
  <si>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</si>
  <si>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</si>
  <si>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</si>
  <si>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</si>
  <si>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</si>
  <si>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</si>
  <si>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</si>
  <si>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</si>
  <si>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</si>
  <si>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</si>
  <si>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</si>
  <si>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</si>
  <si>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</si>
  <si>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</si>
  <si>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</si>
  <si>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</si>
  <si>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</si>
  <si>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</si>
  <si>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</si>
  <si>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</si>
  <si>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</si>
  <si>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</si>
  <si>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</si>
  <si>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</si>
  <si>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</si>
  <si>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</si>
  <si>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</si>
  <si>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</si>
  <si>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</si>
  <si>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</si>
  <si>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</si>
  <si>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</si>
  <si>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</si>
  <si>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</si>
  <si>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</si>
  <si>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</si>
  <si>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</si>
  <si>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</si>
  <si>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</si>
  <si>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Categories</t>
  </si>
  <si>
    <t>States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</si>
  <si>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</si>
  <si>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</si>
  <si>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</si>
  <si>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</si>
  <si>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</si>
  <si>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</si>
  <si>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</si>
  <si>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</si>
  <si>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</si>
  <si>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</si>
  <si>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</si>
  <si>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</si>
  <si>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</si>
  <si>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</si>
  <si>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</si>
  <si>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</si>
  <si>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</si>
  <si>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</si>
  <si>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</si>
  <si>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</si>
  <si>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</si>
  <si>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</si>
  <si>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</si>
  <si>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</si>
  <si>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</si>
  <si>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</si>
  <si>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</si>
  <si>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</si>
  <si>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</si>
  <si>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</si>
  <si>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</si>
  <si>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</si>
  <si>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</si>
  <si>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</si>
  <si>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</si>
  <si>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</si>
  <si>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</si>
  <si>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</si>
  <si>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</si>
  <si>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</si>
  <si>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</si>
  <si>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</si>
  <si>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 xml:space="preserve">Country </t>
  </si>
  <si>
    <t>Sub-Categories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</si>
  <si>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</si>
  <si>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</si>
  <si>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</si>
  <si>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</si>
  <si>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</si>
  <si>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</si>
  <si>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</si>
  <si>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</si>
  <si>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</si>
  <si>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</si>
  <si>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</si>
  <si>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</si>
  <si>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</si>
  <si>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</si>
  <si>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</si>
  <si>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Dates</t>
  </si>
  <si>
    <t>Country of Outcome</t>
  </si>
  <si>
    <t>Count of Outcome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</si>
  <si>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</si>
  <si>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</si>
  <si>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</si>
  <si>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</si>
  <si>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</si>
  <si>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</si>
  <si>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</si>
  <si>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</si>
  <si>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</si>
  <si>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</si>
  <si>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</si>
  <si>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</si>
  <si>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</si>
  <si>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</si>
  <si>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Percentage Failed</t>
  </si>
  <si>
    <t>Number Successful</t>
  </si>
  <si>
    <t>Number Failed</t>
  </si>
  <si>
    <t>Number Canceled</t>
  </si>
  <si>
    <t>Total Projects</t>
  </si>
  <si>
    <t>Percentage Successful</t>
  </si>
  <si>
    <t>Count of state</t>
  </si>
  <si>
    <t>Not picked by the staff</t>
  </si>
  <si>
    <t>Picked by the staff</t>
  </si>
  <si>
    <t>Is Staff-picked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</si>
</sst>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0" fontId="0" fillId="0" borderId="0" xfId="0" applyNumberFormat="1" applyAlignment="1">
      <alignment vertical="center"/>
    </xf>
    <xf numFmtId="14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pivotButton="1" applyFont="1"/>
    <xf numFmtId="0" fontId="0" fillId="0" borderId="0" xfId="0" applyAlignment="1">
      <alignment horizontal="center"/>
    </xf>
    <xf numFmtId="0" fontId="0" fillId="0" borderId="0" xfId="0" pivotButton="1" applyAlignment="1">
      <alignment horizontal="left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0" fontId="2" fillId="0" borderId="0" xfId="0" pivotButton="1" applyFont="1"/>
    <xf numFmtId="2" fontId="0" fillId="0" borderId="0" xfId="0" applyNumberFormat="1"/>
    <xf numFmtId="10" fontId="0" fillId="0" borderId="0" xfId="0" applyNumberFormat="1"/>
    <xf numFmtId="0" fontId="1" fillId="0" borderId="1" xfId="0" applyFont="1" applyBorder="1"/>
  </cellXfs>
  <cellStyles count="1">
    <cellStyle name="Normal" xfId="0" builtinId="0"/>
  </cellStyles>
  <dxfs count="14">
    <dxf>
      <font>
        <b/>
      </font>
    </dxf>
    <dxf>
      <font>
        <b/>
        <charset val="204"/>
      </font>
    </dxf>
    <dxf>
      <font>
        <b/>
        <charset val="204"/>
      </font>
    </dxf>
    <dxf>
      <font>
        <b/>
      </font>
    </dxf>
    <dxf>
      <font>
        <b/>
      </font>
    </dxf>
    <dxf>
      <alignment horizontal="center"/>
    </dxf>
    <dxf>
      <alignment horizontal="left"/>
    </dxf>
    <dxf>
      <alignment horizontal="center"/>
    </dxf>
    <dxf>
      <alignment horizontal="center"/>
    </dxf>
    <dxf>
      <font>
        <b/>
      </font>
    </dxf>
    <dxf>
      <font>
        <color theme="0"/>
      </font>
      <fill>
        <patternFill>
          <bgColor rgb="FFFF5050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  <vertical/>
        <horizontal/>
      </border>
    </dxf>
    <dxf>
      <fill>
        <patternFill>
          <bgColor rgb="FFFFCC99"/>
        </patternFill>
      </fill>
      <border>
        <left style="thin">
          <color rgb="FFFFC000"/>
        </left>
        <right style="thin">
          <color rgb="FFFFC000"/>
        </right>
        <top style="thin">
          <color rgb="FFFFC000"/>
        </top>
        <bottom style="thin">
          <color rgb="FFFFC000"/>
        </bottom>
        <vertical/>
        <horizontal/>
      </border>
    </dxf>
    <dxf>
      <font>
        <color theme="0"/>
      </font>
      <fill>
        <patternFill>
          <bgColor rgb="FF00B050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ont>
        <color theme="0"/>
      </font>
      <fill>
        <patternFill>
          <bgColor rgb="FF00B0F0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vertical/>
        <horizontal/>
      </border>
    </dxf>
  </dxfs>
  <tableStyles count="0" defaultTableStyle="TableStyleMedium2" defaultPivotStyle="PivotStyleLight16"/>
  <colors>
    <mruColors>
      <color rgb="FFFFCC99"/>
      <color rgb="FFFF5050"/>
      <color rgb="FFFF0000"/>
      <color rgb="FF0594FF"/>
      <color rgb="FF03F31A"/>
      <color rgb="FFFFFF00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Success Analysis.xlsx]Outcomes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2-4C20-902F-F63044578CD7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2-4C20-902F-F63044578CD7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B2-4C20-902F-F63044578CD7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B2-4C20-902F-F63044578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879408"/>
        <c:axId val="493879736"/>
      </c:barChart>
      <c:catAx>
        <c:axId val="493879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79736"/>
        <c:crosses val="autoZero"/>
        <c:auto val="1"/>
        <c:lblAlgn val="ctr"/>
        <c:lblOffset val="100"/>
        <c:noMultiLvlLbl val="0"/>
      </c:catAx>
      <c:valAx>
        <c:axId val="49387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baseline="0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7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>
      <a:outerShdw blurRad="63500" dist="63500" dir="2700000" algn="ctr" rotWithShape="0">
        <a:srgbClr val="000000">
          <a:alpha val="40000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Success Analysis.xlsx]Outcomes by Sub-Category!PivotTable1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Outcomes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C-4F48-B218-55BCE8B31637}"/>
            </c:ext>
          </c:extLst>
        </c:ser>
        <c:ser>
          <c:idx val="1"/>
          <c:order val="1"/>
          <c:tx>
            <c:strRef>
              <c:f>'Outcomes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7C-4F48-B218-55BCE8B31637}"/>
            </c:ext>
          </c:extLst>
        </c:ser>
        <c:ser>
          <c:idx val="2"/>
          <c:order val="2"/>
          <c:tx>
            <c:strRef>
              <c:f>'Outcomes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7C-4F48-B218-55BCE8B31637}"/>
            </c:ext>
          </c:extLst>
        </c:ser>
        <c:ser>
          <c:idx val="3"/>
          <c:order val="3"/>
          <c:tx>
            <c:strRef>
              <c:f>'Outcomes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7C-4F48-B218-55BCE8B31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942032"/>
        <c:axId val="585949248"/>
      </c:barChart>
      <c:catAx>
        <c:axId val="58594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949248"/>
        <c:crosses val="autoZero"/>
        <c:auto val="1"/>
        <c:lblAlgn val="ctr"/>
        <c:lblOffset val="100"/>
        <c:noMultiLvlLbl val="0"/>
      </c:catAx>
      <c:valAx>
        <c:axId val="58594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94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Success Analysis.xlsx]Outcomes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3-4EB5-9341-CD630DB5C7F5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3-4EB5-9341-CD630DB5C7F5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3-4EB5-9341-CD630DB5C7F5}"/>
            </c:ext>
          </c:extLst>
        </c:ser>
        <c:ser>
          <c:idx val="3"/>
          <c:order val="3"/>
          <c:tx>
            <c:strRef>
              <c:f>'Outcomes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93-4EB5-9341-CD630DB5C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86040"/>
        <c:axId val="493390632"/>
      </c:lineChart>
      <c:catAx>
        <c:axId val="493386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baseline="0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390632"/>
        <c:crosses val="autoZero"/>
        <c:auto val="1"/>
        <c:lblAlgn val="ctr"/>
        <c:lblOffset val="100"/>
        <c:noMultiLvlLbl val="0"/>
      </c:catAx>
      <c:valAx>
        <c:axId val="49339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baseline="0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38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by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1D-4246-8F55-4AF541B048BD}"/>
            </c:ext>
          </c:extLst>
        </c:ser>
        <c:ser>
          <c:idx val="1"/>
          <c:order val="1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1D-4246-8F55-4AF541B048BD}"/>
            </c:ext>
          </c:extLst>
        </c:ser>
        <c:ser>
          <c:idx val="2"/>
          <c:order val="2"/>
          <c:tx>
            <c:strRef>
              <c:f>'Outcomes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1D-4246-8F55-4AF541B04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796288"/>
        <c:axId val="606800224"/>
      </c:lineChart>
      <c:catAx>
        <c:axId val="606796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00224"/>
        <c:crosses val="autoZero"/>
        <c:auto val="1"/>
        <c:lblAlgn val="ctr"/>
        <c:lblOffset val="100"/>
        <c:noMultiLvlLbl val="0"/>
      </c:catAx>
      <c:valAx>
        <c:axId val="60680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79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Success Analysis.xlsx]Success by Extra Attention!PivotTable3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Influence</a:t>
            </a:r>
            <a:r>
              <a:rPr lang="en-US" b="1" baseline="0"/>
              <a:t> of Staff-pick on Project State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'Success by Extra Attention'!$B$3:$B$4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Extra Attention'!$A$5:$A$7</c:f>
              <c:strCache>
                <c:ptCount val="2"/>
                <c:pt idx="0">
                  <c:v>Not picked by the staff</c:v>
                </c:pt>
                <c:pt idx="1">
                  <c:v>Picked by the staff</c:v>
                </c:pt>
              </c:strCache>
            </c:strRef>
          </c:cat>
          <c:val>
            <c:numRef>
              <c:f>'Success by Extra Attention'!$B$5:$B$7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45-4509-864F-3F1C54B79AE0}"/>
            </c:ext>
          </c:extLst>
        </c:ser>
        <c:ser>
          <c:idx val="1"/>
          <c:order val="1"/>
          <c:tx>
            <c:strRef>
              <c:f>'Success by Extra Attention'!$C$3:$C$4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Extra Attention'!$A$5:$A$7</c:f>
              <c:strCache>
                <c:ptCount val="2"/>
                <c:pt idx="0">
                  <c:v>Not picked by the staff</c:v>
                </c:pt>
                <c:pt idx="1">
                  <c:v>Picked by the staff</c:v>
                </c:pt>
              </c:strCache>
            </c:strRef>
          </c:cat>
          <c:val>
            <c:numRef>
              <c:f>'Success by Extra Attention'!$C$5:$C$7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45-4509-864F-3F1C54B79AE0}"/>
            </c:ext>
          </c:extLst>
        </c:ser>
        <c:ser>
          <c:idx val="2"/>
          <c:order val="2"/>
          <c:tx>
            <c:strRef>
              <c:f>'Success by Extra Attention'!$D$3:$D$4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Extra Attention'!$A$5:$A$7</c:f>
              <c:strCache>
                <c:ptCount val="2"/>
                <c:pt idx="0">
                  <c:v>Not picked by the staff</c:v>
                </c:pt>
                <c:pt idx="1">
                  <c:v>Picked by the staff</c:v>
                </c:pt>
              </c:strCache>
            </c:strRef>
          </c:cat>
          <c:val>
            <c:numRef>
              <c:f>'Success by Extra Attention'!$D$5:$D$7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45-4509-864F-3F1C54B79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0762416"/>
        <c:axId val="670762744"/>
      </c:barChart>
      <c:catAx>
        <c:axId val="67076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762744"/>
        <c:crosses val="autoZero"/>
        <c:auto val="1"/>
        <c:lblAlgn val="ctr"/>
        <c:lblOffset val="100"/>
        <c:noMultiLvlLbl val="0"/>
      </c:catAx>
      <c:valAx>
        <c:axId val="67076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76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21</xdr:col>
      <xdr:colOff>38100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C98A4-1816-429C-BFD8-7F7B43DF9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3</xdr:row>
      <xdr:rowOff>4761</xdr:rowOff>
    </xdr:from>
    <xdr:to>
      <xdr:col>24</xdr:col>
      <xdr:colOff>11114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D151A-68B2-4360-BEB7-49F8B81E4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3</xdr:row>
      <xdr:rowOff>14287</xdr:rowOff>
    </xdr:from>
    <xdr:to>
      <xdr:col>20</xdr:col>
      <xdr:colOff>609599</xdr:colOff>
      <xdr:row>29</xdr:row>
      <xdr:rowOff>173355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66C22-6FB1-42A7-8AA7-9FAB1914A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</xdr:row>
      <xdr:rowOff>4761</xdr:rowOff>
    </xdr:from>
    <xdr:to>
      <xdr:col>5</xdr:col>
      <xdr:colOff>1343024</xdr:colOff>
      <xdr:row>37</xdr:row>
      <xdr:rowOff>52386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D0562-80C5-4D8B-9D53-3EF16E870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</xdr:colOff>
      <xdr:row>8</xdr:row>
      <xdr:rowOff>4762</xdr:rowOff>
    </xdr:from>
    <xdr:to>
      <xdr:col>10</xdr:col>
      <xdr:colOff>0</xdr:colOff>
      <xdr:row>37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A9A44-F98C-4189-BB0F-EAF4CDB84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 Chaplygin" refreshedDate="43308.792150578702" createdVersion="6" refreshedVersion="6" minRefreshableVersion="3" recordCount="4114" xr:uid="{058FFF54-A91D-40C7-9885-768EC1B5FC4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 Chaplygin" refreshedDate="43309.000240740737" createdVersion="6" refreshedVersion="6" minRefreshableVersion="3" recordCount="4114" xr:uid="{F3C63CA8-1712-442B-9C86-5AD1101B6C50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2" base="18">
        <rangePr groupBy="months" startDate="2009-05-16T19:55:13" endDate="2017-03-15T07:30:07"/>
        <groupItems count="14">
          <s v="&lt;16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19:55:13" endDate="2017-03-15T07:30:07"/>
        <groupItems count="6">
          <s v="&lt;16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16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 pivotCacheId="133428142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 Chaplygin" refreshedDate="43310.991063310183" createdVersion="6" refreshedVersion="6" minRefreshableVersion="3" recordCount="4114" xr:uid="{A144C4AA-4922-4D53-B52C-F04A5045A86C}">
  <cacheSource type="worksheet">
    <worksheetSource name="Data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2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5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1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0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7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5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0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5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5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1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8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4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1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2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5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6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09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0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8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1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0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6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5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6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8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1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6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8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5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8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0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2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2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1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8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6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3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3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8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7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0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7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8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1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4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2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5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2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1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7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09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2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3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x v="0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x v="1"/>
    <x v="0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x v="2"/>
    <x v="0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x v="3"/>
    <x v="0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x v="4"/>
    <x v="0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x v="5"/>
    <x v="0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x v="6"/>
    <x v="0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x v="7"/>
    <x v="0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x v="8"/>
    <x v="0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x v="9"/>
    <x v="0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x v="10"/>
    <x v="0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x v="11"/>
    <x v="0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x v="12"/>
    <x v="0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x v="13"/>
    <x v="0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x v="14"/>
    <x v="0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x v="15"/>
    <x v="0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x v="16"/>
    <x v="0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x v="17"/>
    <x v="0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x v="18"/>
    <x v="0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x v="19"/>
    <x v="0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x v="20"/>
    <x v="0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x v="21"/>
    <x v="0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x v="22"/>
    <x v="0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x v="23"/>
    <x v="0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x v="24"/>
    <x v="0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x v="25"/>
    <x v="0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x v="10"/>
    <x v="0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x v="3"/>
    <x v="0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x v="26"/>
    <x v="0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x v="27"/>
    <x v="0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x v="28"/>
    <x v="0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x v="29"/>
    <x v="0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x v="30"/>
    <x v="0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x v="31"/>
    <x v="0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x v="32"/>
    <x v="0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x v="33"/>
    <x v="0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x v="34"/>
    <x v="0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x v="35"/>
    <x v="0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x v="36"/>
    <x v="0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x v="37"/>
    <x v="0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x v="38"/>
    <x v="0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x v="10"/>
    <x v="0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x v="39"/>
    <x v="0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x v="40"/>
    <x v="0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x v="41"/>
    <x v="0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x v="42"/>
    <x v="0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x v="43"/>
    <x v="0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x v="16"/>
    <x v="0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x v="44"/>
    <x v="0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x v="45"/>
    <x v="0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x v="19"/>
    <x v="0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x v="46"/>
    <x v="0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x v="47"/>
    <x v="0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x v="27"/>
    <x v="0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x v="47"/>
    <x v="0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x v="48"/>
    <x v="0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x v="49"/>
    <x v="0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x v="50"/>
    <x v="0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x v="11"/>
    <x v="0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x v="51"/>
    <x v="0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x v="52"/>
    <x v="0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x v="23"/>
    <x v="0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x v="53"/>
    <x v="0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x v="31"/>
    <x v="0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x v="54"/>
    <x v="0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x v="7"/>
    <x v="0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x v="55"/>
    <x v="0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x v="9"/>
    <x v="0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x v="17"/>
    <x v="0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x v="56"/>
    <x v="0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x v="57"/>
    <x v="0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x v="58"/>
    <x v="0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x v="14"/>
    <x v="0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x v="59"/>
    <x v="0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x v="60"/>
    <x v="0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x v="5"/>
    <x v="0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x v="41"/>
    <x v="0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x v="55"/>
    <x v="0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x v="2"/>
    <x v="0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x v="14"/>
    <x v="0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x v="5"/>
    <x v="0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x v="33"/>
    <x v="0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x v="61"/>
    <x v="0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x v="62"/>
    <x v="0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x v="63"/>
    <x v="0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x v="64"/>
    <x v="0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x v="57"/>
    <x v="0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x v="20"/>
    <x v="0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x v="65"/>
    <x v="0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x v="66"/>
    <x v="0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x v="38"/>
    <x v="0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x v="67"/>
    <x v="0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x v="68"/>
    <x v="0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x v="41"/>
    <x v="0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x v="8"/>
    <x v="0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x v="64"/>
    <x v="0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x v="69"/>
    <x v="0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x v="22"/>
    <x v="0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x v="65"/>
    <x v="0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x v="70"/>
    <x v="0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x v="55"/>
    <x v="0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x v="2"/>
    <x v="0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x v="71"/>
    <x v="0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x v="72"/>
    <x v="0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x v="73"/>
    <x v="0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x v="65"/>
    <x v="0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s v="US"/>
    <s v="USD"/>
    <n v="1333391901"/>
    <n v="1332182301"/>
    <x v="0"/>
    <x v="74"/>
    <x v="0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x v="50"/>
    <x v="0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x v="5"/>
    <x v="0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x v="5"/>
    <x v="0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x v="55"/>
    <x v="0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x v="28"/>
    <x v="0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x v="75"/>
    <x v="0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x v="76"/>
    <x v="0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x v="2"/>
    <x v="0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x v="19"/>
    <x v="0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x v="7"/>
    <x v="0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x v="74"/>
    <x v="0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x v="70"/>
    <x v="0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x v="77"/>
    <x v="0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x v="29"/>
    <x v="1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x v="29"/>
    <x v="1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x v="78"/>
    <x v="1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x v="79"/>
    <x v="1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x v="78"/>
    <x v="1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x v="79"/>
    <x v="1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x v="62"/>
    <x v="1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x v="80"/>
    <x v="1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x v="79"/>
    <x v="1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x v="78"/>
    <x v="1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x v="78"/>
    <x v="1"/>
    <s v="film &amp; video/science fiction"/>
    <n v="0"/>
    <n v="0"/>
    <s v="film &amp; video"/>
    <x v="2"/>
  </r>
  <r>
    <n v="131"/>
    <s v="I (Canceled)"/>
    <s v="I"/>
    <n v="1200"/>
    <n v="0"/>
    <x v="1"/>
    <s v="US"/>
    <s v="USD"/>
    <n v="1467763200"/>
    <n v="1466453161"/>
    <x v="0"/>
    <x v="78"/>
    <x v="1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x v="75"/>
    <x v="1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x v="78"/>
    <x v="1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x v="78"/>
    <x v="1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x v="81"/>
    <x v="1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x v="78"/>
    <x v="1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x v="78"/>
    <x v="1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x v="6"/>
    <x v="1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x v="29"/>
    <x v="1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x v="78"/>
    <x v="1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x v="33"/>
    <x v="1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x v="29"/>
    <x v="1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x v="78"/>
    <x v="1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x v="77"/>
    <x v="1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x v="82"/>
    <x v="1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x v="83"/>
    <x v="1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x v="78"/>
    <x v="1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x v="84"/>
    <x v="1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x v="79"/>
    <x v="1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x v="85"/>
    <x v="1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x v="81"/>
    <x v="1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x v="84"/>
    <x v="1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x v="73"/>
    <x v="1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x v="83"/>
    <x v="1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x v="80"/>
    <x v="1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x v="41"/>
    <x v="1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x v="84"/>
    <x v="1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x v="78"/>
    <x v="1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x v="29"/>
    <x v="1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x v="78"/>
    <x v="1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x v="29"/>
    <x v="1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x v="73"/>
    <x v="1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x v="78"/>
    <x v="1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x v="63"/>
    <x v="1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x v="78"/>
    <x v="1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x v="29"/>
    <x v="1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x v="84"/>
    <x v="1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x v="83"/>
    <x v="1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x v="73"/>
    <x v="1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x v="73"/>
    <x v="1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x v="29"/>
    <x v="1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x v="78"/>
    <x v="1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x v="78"/>
    <x v="1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x v="78"/>
    <x v="1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x v="55"/>
    <x v="1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x v="78"/>
    <x v="1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x v="63"/>
    <x v="1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x v="78"/>
    <x v="1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x v="84"/>
    <x v="1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x v="62"/>
    <x v="1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x v="80"/>
    <x v="1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x v="78"/>
    <x v="1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s v="GB"/>
    <s v="GBP"/>
    <n v="1417033610"/>
    <n v="1414438010"/>
    <x v="0"/>
    <x v="8"/>
    <x v="1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x v="84"/>
    <x v="1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s v="NO"/>
    <s v="NOK"/>
    <n v="1471557139"/>
    <n v="1468965139"/>
    <x v="0"/>
    <x v="73"/>
    <x v="1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x v="78"/>
    <x v="1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x v="81"/>
    <x v="1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x v="78"/>
    <x v="1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x v="81"/>
    <x v="1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s v="US"/>
    <s v="USD"/>
    <n v="1466091446"/>
    <n v="1465227446"/>
    <x v="0"/>
    <x v="29"/>
    <x v="1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x v="83"/>
    <x v="1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x v="83"/>
    <x v="1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x v="78"/>
    <x v="1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x v="83"/>
    <x v="1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x v="78"/>
    <x v="1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x v="10"/>
    <x v="1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x v="22"/>
    <x v="1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x v="79"/>
    <x v="1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x v="78"/>
    <x v="1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x v="59"/>
    <x v="1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x v="63"/>
    <x v="1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s v="US"/>
    <s v="USD"/>
    <n v="1444337940"/>
    <n v="1441750564"/>
    <x v="0"/>
    <x v="78"/>
    <x v="1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x v="22"/>
    <x v="1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x v="86"/>
    <x v="1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x v="57"/>
    <x v="1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x v="78"/>
    <x v="1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x v="62"/>
    <x v="1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x v="78"/>
    <x v="1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x v="78"/>
    <x v="1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x v="51"/>
    <x v="1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x v="8"/>
    <x v="1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x v="29"/>
    <x v="1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x v="29"/>
    <x v="1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x v="29"/>
    <x v="1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x v="29"/>
    <x v="1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x v="87"/>
    <x v="1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s v="SE"/>
    <s v="SEK"/>
    <n v="1419780149"/>
    <n v="1417101749"/>
    <x v="0"/>
    <x v="44"/>
    <x v="1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x v="29"/>
    <x v="1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x v="88"/>
    <x v="1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x v="83"/>
    <x v="1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s v="US"/>
    <s v="USD"/>
    <n v="1427569564"/>
    <n v="1422389164"/>
    <x v="0"/>
    <x v="78"/>
    <x v="1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x v="84"/>
    <x v="1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x v="78"/>
    <x v="1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x v="78"/>
    <x v="1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x v="78"/>
    <x v="1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x v="84"/>
    <x v="1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x v="78"/>
    <x v="1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x v="78"/>
    <x v="1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x v="78"/>
    <x v="1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x v="84"/>
    <x v="1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x v="78"/>
    <x v="1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x v="63"/>
    <x v="1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x v="78"/>
    <x v="1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x v="81"/>
    <x v="1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x v="78"/>
    <x v="1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x v="78"/>
    <x v="1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x v="29"/>
    <x v="1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x v="78"/>
    <x v="1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x v="81"/>
    <x v="1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x v="89"/>
    <x v="0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x v="90"/>
    <x v="0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x v="91"/>
    <x v="0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x v="92"/>
    <x v="0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x v="87"/>
    <x v="0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x v="93"/>
    <x v="0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x v="94"/>
    <x v="0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x v="95"/>
    <x v="0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x v="96"/>
    <x v="0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x v="97"/>
    <x v="0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x v="98"/>
    <x v="0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x v="99"/>
    <x v="0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x v="52"/>
    <x v="0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x v="63"/>
    <x v="0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x v="100"/>
    <x v="0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x v="101"/>
    <x v="0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x v="102"/>
    <x v="0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x v="103"/>
    <x v="0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x v="104"/>
    <x v="0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x v="105"/>
    <x v="0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x v="106"/>
    <x v="0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x v="107"/>
    <x v="0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x v="108"/>
    <x v="0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x v="109"/>
    <x v="0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x v="110"/>
    <x v="0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x v="6"/>
    <x v="0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x v="17"/>
    <x v="0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x v="111"/>
    <x v="0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x v="112"/>
    <x v="0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x v="113"/>
    <x v="0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x v="42"/>
    <x v="0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x v="114"/>
    <x v="0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x v="71"/>
    <x v="0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x v="115"/>
    <x v="0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x v="116"/>
    <x v="0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x v="117"/>
    <x v="0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x v="95"/>
    <x v="0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x v="118"/>
    <x v="0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x v="119"/>
    <x v="0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x v="120"/>
    <x v="0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x v="121"/>
    <x v="0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x v="1"/>
    <x v="0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x v="122"/>
    <x v="0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x v="91"/>
    <x v="0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x v="123"/>
    <x v="0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x v="124"/>
    <x v="0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x v="125"/>
    <x v="0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x v="126"/>
    <x v="0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x v="127"/>
    <x v="0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x v="128"/>
    <x v="0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x v="129"/>
    <x v="0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x v="130"/>
    <x v="0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x v="131"/>
    <x v="0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x v="132"/>
    <x v="0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x v="133"/>
    <x v="0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x v="134"/>
    <x v="0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x v="135"/>
    <x v="0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x v="136"/>
    <x v="0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x v="137"/>
    <x v="0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x v="138"/>
    <x v="0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x v="139"/>
    <x v="0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x v="140"/>
    <x v="0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x v="52"/>
    <x v="0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x v="141"/>
    <x v="0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x v="142"/>
    <x v="0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x v="143"/>
    <x v="0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x v="144"/>
    <x v="0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s v="US"/>
    <s v="USD"/>
    <n v="1360276801"/>
    <n v="1357684801"/>
    <x v="1"/>
    <x v="145"/>
    <x v="0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x v="91"/>
    <x v="0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x v="146"/>
    <x v="0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x v="17"/>
    <x v="0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x v="3"/>
    <x v="0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x v="96"/>
    <x v="0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x v="147"/>
    <x v="0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x v="148"/>
    <x v="0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x v="149"/>
    <x v="0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x v="150"/>
    <x v="0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x v="151"/>
    <x v="0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x v="4"/>
    <x v="0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x v="13"/>
    <x v="0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x v="150"/>
    <x v="0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x v="152"/>
    <x v="0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x v="153"/>
    <x v="0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x v="6"/>
    <x v="0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x v="141"/>
    <x v="0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x v="154"/>
    <x v="0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x v="155"/>
    <x v="0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x v="69"/>
    <x v="0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x v="156"/>
    <x v="0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x v="157"/>
    <x v="0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x v="158"/>
    <x v="0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x v="159"/>
    <x v="0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x v="160"/>
    <x v="0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x v="161"/>
    <x v="0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x v="50"/>
    <x v="0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x v="144"/>
    <x v="0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x v="131"/>
    <x v="0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x v="162"/>
    <x v="0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x v="163"/>
    <x v="0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x v="30"/>
    <x v="0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x v="164"/>
    <x v="0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x v="165"/>
    <x v="0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x v="166"/>
    <x v="0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x v="167"/>
    <x v="0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x v="168"/>
    <x v="0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x v="122"/>
    <x v="0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x v="101"/>
    <x v="0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x v="169"/>
    <x v="0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x v="46"/>
    <x v="0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x v="157"/>
    <x v="0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x v="170"/>
    <x v="0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x v="171"/>
    <x v="0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x v="172"/>
    <x v="0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x v="173"/>
    <x v="0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x v="60"/>
    <x v="0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x v="111"/>
    <x v="0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x v="174"/>
    <x v="0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x v="175"/>
    <x v="0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x v="176"/>
    <x v="0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x v="177"/>
    <x v="0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x v="45"/>
    <x v="0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x v="178"/>
    <x v="0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x v="48"/>
    <x v="0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x v="55"/>
    <x v="0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x v="116"/>
    <x v="0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x v="71"/>
    <x v="0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x v="179"/>
    <x v="0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x v="46"/>
    <x v="0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x v="180"/>
    <x v="0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x v="157"/>
    <x v="0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x v="68"/>
    <x v="0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x v="181"/>
    <x v="0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x v="82"/>
    <x v="0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x v="30"/>
    <x v="0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x v="49"/>
    <x v="0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x v="25"/>
    <x v="0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x v="53"/>
    <x v="0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x v="182"/>
    <x v="0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x v="183"/>
    <x v="0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x v="184"/>
    <x v="0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x v="72"/>
    <x v="0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x v="140"/>
    <x v="0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x v="19"/>
    <x v="0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x v="53"/>
    <x v="0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x v="185"/>
    <x v="0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x v="186"/>
    <x v="0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x v="62"/>
    <x v="0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x v="187"/>
    <x v="0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x v="26"/>
    <x v="0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x v="188"/>
    <x v="0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x v="25"/>
    <x v="0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x v="189"/>
    <x v="0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x v="190"/>
    <x v="0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x v="191"/>
    <x v="0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x v="133"/>
    <x v="0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x v="192"/>
    <x v="0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x v="193"/>
    <x v="0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x v="194"/>
    <x v="0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x v="85"/>
    <x v="0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x v="195"/>
    <x v="0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x v="95"/>
    <x v="0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x v="196"/>
    <x v="0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x v="68"/>
    <x v="0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x v="16"/>
    <x v="0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x v="197"/>
    <x v="0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x v="165"/>
    <x v="0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x v="2"/>
    <x v="0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x v="19"/>
    <x v="0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x v="44"/>
    <x v="0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x v="41"/>
    <x v="0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x v="63"/>
    <x v="0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x v="198"/>
    <x v="0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x v="165"/>
    <x v="0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x v="199"/>
    <x v="0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x v="200"/>
    <x v="0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x v="64"/>
    <x v="0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x v="20"/>
    <x v="0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x v="47"/>
    <x v="0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x v="201"/>
    <x v="0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x v="196"/>
    <x v="0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x v="83"/>
    <x v="1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x v="79"/>
    <x v="1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x v="8"/>
    <x v="1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x v="62"/>
    <x v="1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x v="81"/>
    <x v="1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x v="84"/>
    <x v="1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x v="22"/>
    <x v="1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x v="78"/>
    <x v="1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x v="62"/>
    <x v="1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x v="78"/>
    <x v="1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x v="81"/>
    <x v="1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x v="22"/>
    <x v="1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x v="22"/>
    <x v="1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x v="78"/>
    <x v="1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x v="84"/>
    <x v="1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x v="83"/>
    <x v="1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x v="78"/>
    <x v="1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x v="78"/>
    <x v="1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x v="202"/>
    <x v="1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x v="78"/>
    <x v="1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x v="29"/>
    <x v="1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x v="78"/>
    <x v="1"/>
    <s v="film &amp; video/animation"/>
    <n v="0"/>
    <n v="0"/>
    <s v="film &amp; video"/>
    <x v="5"/>
  </r>
  <r>
    <n v="442"/>
    <s v="The Paranormal Idiot"/>
    <s v="Doomsday is here"/>
    <n v="17000"/>
    <n v="6691"/>
    <x v="2"/>
    <s v="US"/>
    <s v="USD"/>
    <n v="1424380783"/>
    <n v="1421788783"/>
    <x v="0"/>
    <x v="57"/>
    <x v="1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x v="84"/>
    <x v="1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x v="29"/>
    <x v="1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x v="84"/>
    <x v="1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x v="38"/>
    <x v="1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x v="29"/>
    <x v="1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x v="80"/>
    <x v="1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x v="81"/>
    <x v="1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x v="63"/>
    <x v="1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x v="78"/>
    <x v="1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x v="8"/>
    <x v="1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x v="84"/>
    <x v="1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x v="81"/>
    <x v="1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x v="84"/>
    <x v="1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x v="83"/>
    <x v="1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x v="78"/>
    <x v="1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x v="72"/>
    <x v="1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x v="29"/>
    <x v="1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x v="84"/>
    <x v="1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x v="78"/>
    <x v="1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x v="78"/>
    <x v="1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x v="202"/>
    <x v="1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x v="29"/>
    <x v="1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x v="22"/>
    <x v="1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x v="81"/>
    <x v="1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x v="70"/>
    <x v="1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x v="78"/>
    <x v="1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x v="78"/>
    <x v="1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x v="84"/>
    <x v="1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x v="203"/>
    <x v="1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x v="81"/>
    <x v="1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x v="25"/>
    <x v="1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x v="29"/>
    <x v="1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x v="78"/>
    <x v="1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x v="204"/>
    <x v="1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x v="78"/>
    <x v="1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x v="78"/>
    <x v="1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x v="165"/>
    <x v="1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x v="205"/>
    <x v="1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x v="64"/>
    <x v="1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x v="29"/>
    <x v="1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x v="206"/>
    <x v="1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x v="202"/>
    <x v="1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x v="207"/>
    <x v="1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x v="29"/>
    <x v="1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x v="78"/>
    <x v="1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x v="78"/>
    <x v="1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x v="83"/>
    <x v="1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s v="US"/>
    <s v="USD"/>
    <n v="1345677285"/>
    <n v="1343085285"/>
    <x v="0"/>
    <x v="78"/>
    <x v="1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x v="78"/>
    <x v="1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x v="78"/>
    <x v="1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x v="78"/>
    <x v="1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x v="83"/>
    <x v="1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x v="78"/>
    <x v="1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x v="29"/>
    <x v="1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s v="US"/>
    <s v="USD"/>
    <n v="1419483600"/>
    <n v="1414889665"/>
    <x v="0"/>
    <x v="83"/>
    <x v="1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x v="19"/>
    <x v="1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x v="55"/>
    <x v="1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x v="80"/>
    <x v="1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x v="78"/>
    <x v="1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x v="80"/>
    <x v="1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x v="82"/>
    <x v="1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x v="81"/>
    <x v="1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x v="25"/>
    <x v="1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x v="29"/>
    <x v="1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x v="73"/>
    <x v="1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x v="83"/>
    <x v="1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x v="29"/>
    <x v="1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x v="78"/>
    <x v="1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x v="81"/>
    <x v="1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x v="84"/>
    <x v="1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x v="32"/>
    <x v="1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x v="83"/>
    <x v="1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x v="69"/>
    <x v="1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x v="78"/>
    <x v="1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x v="83"/>
    <x v="1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x v="78"/>
    <x v="1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x v="16"/>
    <x v="1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x v="69"/>
    <x v="0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x v="66"/>
    <x v="0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x v="162"/>
    <x v="0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x v="87"/>
    <x v="0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x v="208"/>
    <x v="0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x v="8"/>
    <x v="0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x v="23"/>
    <x v="0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x v="150"/>
    <x v="0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x v="209"/>
    <x v="0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x v="59"/>
    <x v="0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x v="60"/>
    <x v="0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x v="162"/>
    <x v="0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x v="210"/>
    <x v="0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x v="57"/>
    <x v="0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x v="53"/>
    <x v="0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x v="211"/>
    <x v="0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x v="70"/>
    <x v="0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x v="211"/>
    <x v="0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x v="65"/>
    <x v="0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x v="9"/>
    <x v="0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x v="29"/>
    <x v="1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x v="29"/>
    <x v="1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x v="29"/>
    <x v="1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x v="84"/>
    <x v="1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x v="84"/>
    <x v="1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x v="69"/>
    <x v="1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x v="84"/>
    <x v="1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x v="78"/>
    <x v="1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x v="29"/>
    <x v="1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x v="22"/>
    <x v="1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x v="80"/>
    <x v="1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x v="33"/>
    <x v="1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x v="78"/>
    <x v="1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x v="79"/>
    <x v="1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x v="19"/>
    <x v="1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x v="78"/>
    <x v="1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x v="29"/>
    <x v="1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x v="9"/>
    <x v="1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x v="78"/>
    <x v="1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x v="29"/>
    <x v="1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x v="83"/>
    <x v="1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x v="84"/>
    <x v="1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x v="78"/>
    <x v="1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x v="84"/>
    <x v="1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x v="29"/>
    <x v="1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x v="78"/>
    <x v="1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x v="29"/>
    <x v="1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x v="78"/>
    <x v="1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x v="81"/>
    <x v="1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x v="29"/>
    <x v="1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x v="29"/>
    <x v="1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x v="84"/>
    <x v="1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x v="78"/>
    <x v="1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x v="82"/>
    <x v="1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x v="80"/>
    <x v="1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x v="80"/>
    <x v="1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x v="29"/>
    <x v="1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x v="29"/>
    <x v="1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x v="63"/>
    <x v="1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x v="81"/>
    <x v="1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x v="29"/>
    <x v="1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x v="78"/>
    <x v="1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x v="78"/>
    <x v="1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x v="29"/>
    <x v="1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x v="84"/>
    <x v="1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x v="78"/>
    <x v="1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x v="80"/>
    <x v="1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x v="63"/>
    <x v="1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x v="84"/>
    <x v="1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s v="US"/>
    <s v="USD"/>
    <n v="1436366699"/>
    <n v="1435070699"/>
    <x v="0"/>
    <x v="29"/>
    <x v="1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x v="82"/>
    <x v="1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x v="84"/>
    <x v="1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x v="29"/>
    <x v="1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x v="63"/>
    <x v="1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x v="84"/>
    <x v="1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x v="22"/>
    <x v="1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x v="84"/>
    <x v="1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x v="84"/>
    <x v="1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x v="63"/>
    <x v="1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x v="84"/>
    <x v="1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x v="29"/>
    <x v="1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x v="79"/>
    <x v="1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x v="78"/>
    <x v="1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x v="62"/>
    <x v="1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x v="78"/>
    <x v="1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x v="22"/>
    <x v="1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x v="29"/>
    <x v="1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x v="78"/>
    <x v="1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x v="81"/>
    <x v="1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x v="29"/>
    <x v="1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x v="78"/>
    <x v="1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x v="78"/>
    <x v="1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x v="78"/>
    <x v="1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x v="212"/>
    <x v="1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x v="78"/>
    <x v="1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x v="78"/>
    <x v="1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x v="78"/>
    <x v="1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x v="83"/>
    <x v="1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x v="78"/>
    <x v="1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x v="29"/>
    <x v="1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x v="29"/>
    <x v="1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x v="83"/>
    <x v="1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x v="82"/>
    <x v="1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x v="78"/>
    <x v="1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x v="78"/>
    <x v="1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x v="78"/>
    <x v="1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x v="70"/>
    <x v="1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x v="29"/>
    <x v="1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x v="78"/>
    <x v="1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x v="83"/>
    <x v="1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x v="29"/>
    <x v="1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x v="82"/>
    <x v="1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x v="78"/>
    <x v="1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x v="20"/>
    <x v="1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x v="29"/>
    <x v="1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x v="29"/>
    <x v="1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x v="29"/>
    <x v="1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x v="78"/>
    <x v="1"/>
    <s v="technology/web"/>
    <n v="0"/>
    <n v="0"/>
    <s v="technology"/>
    <x v="7"/>
  </r>
  <r>
    <n v="638"/>
    <s v="W (Canceled)"/>
    <s v="O0"/>
    <n v="200000"/>
    <n v="18"/>
    <x v="1"/>
    <s v="DE"/>
    <s v="EUR"/>
    <n v="1490447662"/>
    <n v="1485267262"/>
    <x v="0"/>
    <x v="79"/>
    <x v="1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x v="29"/>
    <x v="1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x v="84"/>
    <x v="0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x v="213"/>
    <x v="0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x v="214"/>
    <x v="0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x v="215"/>
    <x v="0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x v="216"/>
    <x v="0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x v="186"/>
    <x v="0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x v="74"/>
    <x v="0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x v="57"/>
    <x v="0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x v="74"/>
    <x v="0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x v="141"/>
    <x v="0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x v="53"/>
    <x v="0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x v="217"/>
    <x v="0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x v="33"/>
    <x v="0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x v="218"/>
    <x v="0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x v="219"/>
    <x v="0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x v="220"/>
    <x v="0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x v="45"/>
    <x v="0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x v="221"/>
    <x v="0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x v="222"/>
    <x v="0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s v="US"/>
    <s v="USD"/>
    <n v="1440339295"/>
    <n v="1437747295"/>
    <x v="0"/>
    <x v="64"/>
    <x v="0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x v="59"/>
    <x v="1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x v="82"/>
    <x v="1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x v="80"/>
    <x v="1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x v="63"/>
    <x v="1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x v="60"/>
    <x v="1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x v="8"/>
    <x v="1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x v="80"/>
    <x v="1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x v="33"/>
    <x v="1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x v="20"/>
    <x v="1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x v="33"/>
    <x v="1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x v="223"/>
    <x v="1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x v="41"/>
    <x v="1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x v="224"/>
    <x v="1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x v="83"/>
    <x v="1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x v="84"/>
    <x v="1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x v="55"/>
    <x v="1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x v="54"/>
    <x v="1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x v="93"/>
    <x v="1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x v="57"/>
    <x v="1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x v="225"/>
    <x v="1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x v="135"/>
    <x v="1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x v="29"/>
    <x v="1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x v="80"/>
    <x v="1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x v="83"/>
    <x v="1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x v="125"/>
    <x v="1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x v="73"/>
    <x v="1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x v="78"/>
    <x v="1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x v="79"/>
    <x v="1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x v="17"/>
    <x v="1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x v="226"/>
    <x v="1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x v="69"/>
    <x v="1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x v="73"/>
    <x v="1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x v="227"/>
    <x v="1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x v="228"/>
    <x v="1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x v="63"/>
    <x v="1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x v="63"/>
    <x v="1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x v="29"/>
    <x v="1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x v="229"/>
    <x v="1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x v="60"/>
    <x v="1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x v="230"/>
    <x v="1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x v="162"/>
    <x v="1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x v="64"/>
    <x v="1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x v="77"/>
    <x v="1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x v="63"/>
    <x v="1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x v="80"/>
    <x v="1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x v="81"/>
    <x v="1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x v="78"/>
    <x v="1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x v="231"/>
    <x v="1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x v="232"/>
    <x v="1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x v="84"/>
    <x v="1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x v="78"/>
    <x v="1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x v="233"/>
    <x v="1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x v="80"/>
    <x v="1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x v="29"/>
    <x v="1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x v="33"/>
    <x v="1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x v="8"/>
    <x v="1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x v="38"/>
    <x v="1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s v="US"/>
    <s v="USD"/>
    <n v="1409949002"/>
    <n v="1407357002"/>
    <x v="0"/>
    <x v="80"/>
    <x v="1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x v="80"/>
    <x v="1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x v="73"/>
    <x v="1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x v="14"/>
    <x v="0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x v="46"/>
    <x v="0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x v="234"/>
    <x v="0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x v="61"/>
    <x v="0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x v="235"/>
    <x v="0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x v="205"/>
    <x v="0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x v="2"/>
    <x v="0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x v="184"/>
    <x v="0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x v="208"/>
    <x v="0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x v="148"/>
    <x v="0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x v="236"/>
    <x v="0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x v="26"/>
    <x v="0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x v="62"/>
    <x v="0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x v="39"/>
    <x v="0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x v="7"/>
    <x v="0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x v="194"/>
    <x v="0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x v="52"/>
    <x v="0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x v="52"/>
    <x v="0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x v="14"/>
    <x v="0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x v="237"/>
    <x v="0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x v="10"/>
    <x v="0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x v="225"/>
    <x v="0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x v="23"/>
    <x v="0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x v="41"/>
    <x v="0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x v="95"/>
    <x v="0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x v="142"/>
    <x v="0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x v="174"/>
    <x v="0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x v="165"/>
    <x v="0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x v="34"/>
    <x v="0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x v="238"/>
    <x v="0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x v="211"/>
    <x v="0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x v="95"/>
    <x v="0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x v="217"/>
    <x v="0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x v="55"/>
    <x v="0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x v="72"/>
    <x v="0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x v="32"/>
    <x v="0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x v="19"/>
    <x v="0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x v="59"/>
    <x v="0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x v="10"/>
    <x v="0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x v="221"/>
    <x v="0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x v="78"/>
    <x v="1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x v="79"/>
    <x v="1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x v="78"/>
    <x v="1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x v="29"/>
    <x v="1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x v="78"/>
    <x v="1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x v="34"/>
    <x v="1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x v="78"/>
    <x v="1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x v="83"/>
    <x v="1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x v="78"/>
    <x v="1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x v="47"/>
    <x v="1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x v="78"/>
    <x v="1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x v="29"/>
    <x v="1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x v="29"/>
    <x v="1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x v="84"/>
    <x v="1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x v="82"/>
    <x v="1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x v="81"/>
    <x v="1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x v="7"/>
    <x v="1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x v="83"/>
    <x v="1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x v="29"/>
    <x v="1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x v="79"/>
    <x v="1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x v="74"/>
    <x v="0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x v="20"/>
    <x v="0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x v="25"/>
    <x v="0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x v="2"/>
    <x v="0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x v="73"/>
    <x v="0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x v="60"/>
    <x v="0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x v="34"/>
    <x v="0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x v="57"/>
    <x v="0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x v="69"/>
    <x v="0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x v="25"/>
    <x v="0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x v="239"/>
    <x v="0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x v="130"/>
    <x v="0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x v="65"/>
    <x v="0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x v="58"/>
    <x v="0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x v="28"/>
    <x v="0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x v="192"/>
    <x v="0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x v="240"/>
    <x v="0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x v="26"/>
    <x v="0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x v="45"/>
    <x v="0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x v="33"/>
    <x v="0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x v="66"/>
    <x v="0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x v="13"/>
    <x v="0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x v="11"/>
    <x v="0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x v="44"/>
    <x v="0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x v="59"/>
    <x v="0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x v="241"/>
    <x v="0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x v="26"/>
    <x v="0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x v="7"/>
    <x v="0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x v="68"/>
    <x v="0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x v="47"/>
    <x v="0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x v="74"/>
    <x v="0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x v="8"/>
    <x v="0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x v="51"/>
    <x v="0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x v="93"/>
    <x v="0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x v="33"/>
    <x v="0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x v="68"/>
    <x v="0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x v="242"/>
    <x v="0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x v="23"/>
    <x v="0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x v="10"/>
    <x v="0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s v="US"/>
    <s v="USD"/>
    <n v="1387601040"/>
    <n v="1386806254"/>
    <x v="0"/>
    <x v="25"/>
    <x v="0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x v="44"/>
    <x v="0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x v="76"/>
    <x v="0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x v="50"/>
    <x v="0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x v="51"/>
    <x v="0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x v="241"/>
    <x v="0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x v="221"/>
    <x v="0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x v="72"/>
    <x v="0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x v="202"/>
    <x v="0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x v="44"/>
    <x v="0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x v="38"/>
    <x v="0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x v="58"/>
    <x v="0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x v="9"/>
    <x v="0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x v="243"/>
    <x v="0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s v="US"/>
    <s v="USD"/>
    <n v="1397941475"/>
    <n v="1395349475"/>
    <x v="0"/>
    <x v="14"/>
    <x v="0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x v="11"/>
    <x v="0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x v="244"/>
    <x v="0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x v="67"/>
    <x v="0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x v="95"/>
    <x v="0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x v="42"/>
    <x v="0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x v="93"/>
    <x v="0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x v="245"/>
    <x v="0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x v="225"/>
    <x v="0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x v="70"/>
    <x v="0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x v="246"/>
    <x v="0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x v="180"/>
    <x v="0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x v="247"/>
    <x v="0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x v="5"/>
    <x v="0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s v="US"/>
    <s v="USD"/>
    <n v="1436555376"/>
    <n v="1433963376"/>
    <x v="0"/>
    <x v="29"/>
    <x v="0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x v="38"/>
    <x v="0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x v="248"/>
    <x v="0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x v="182"/>
    <x v="0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x v="16"/>
    <x v="0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x v="95"/>
    <x v="0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x v="73"/>
    <x v="0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x v="249"/>
    <x v="0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x v="5"/>
    <x v="0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x v="33"/>
    <x v="0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x v="54"/>
    <x v="0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x v="88"/>
    <x v="0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x v="15"/>
    <x v="0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x v="53"/>
    <x v="1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x v="84"/>
    <x v="1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x v="80"/>
    <x v="1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x v="81"/>
    <x v="1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x v="1"/>
    <x v="1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x v="84"/>
    <x v="1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x v="202"/>
    <x v="1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x v="202"/>
    <x v="1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x v="29"/>
    <x v="1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x v="83"/>
    <x v="1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x v="81"/>
    <x v="1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x v="8"/>
    <x v="1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x v="84"/>
    <x v="1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x v="81"/>
    <x v="1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x v="64"/>
    <x v="1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x v="78"/>
    <x v="1"/>
    <s v="music/jazz"/>
    <n v="0"/>
    <n v="0"/>
    <s v="music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x v="0"/>
    <x v="43"/>
    <x v="1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x v="60"/>
    <x v="1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x v="84"/>
    <x v="1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x v="209"/>
    <x v="1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x v="22"/>
    <x v="1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x v="29"/>
    <x v="1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x v="25"/>
    <x v="1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x v="54"/>
    <x v="1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x v="84"/>
    <x v="1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x v="64"/>
    <x v="1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x v="63"/>
    <x v="1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x v="78"/>
    <x v="1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x v="80"/>
    <x v="1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x v="58"/>
    <x v="1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x v="80"/>
    <x v="1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x v="82"/>
    <x v="1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x v="57"/>
    <x v="1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x v="81"/>
    <x v="1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x v="28"/>
    <x v="1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x v="63"/>
    <x v="1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x v="250"/>
    <x v="1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x v="78"/>
    <x v="1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x v="84"/>
    <x v="1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x v="22"/>
    <x v="1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x v="84"/>
    <x v="1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x v="78"/>
    <x v="1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x v="83"/>
    <x v="1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x v="80"/>
    <x v="1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x v="83"/>
    <x v="1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x v="79"/>
    <x v="1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x v="78"/>
    <x v="1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x v="78"/>
    <x v="1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x v="78"/>
    <x v="1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x v="22"/>
    <x v="1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x v="81"/>
    <x v="1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x v="78"/>
    <x v="1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x v="84"/>
    <x v="1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x v="54"/>
    <x v="1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x v="78"/>
    <x v="1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x v="82"/>
    <x v="1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x v="78"/>
    <x v="1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x v="29"/>
    <x v="1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x v="73"/>
    <x v="1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s v="US"/>
    <s v="USD"/>
    <n v="1355930645"/>
    <n v="1352906645"/>
    <x v="0"/>
    <x v="29"/>
    <x v="1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x v="78"/>
    <x v="1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x v="9"/>
    <x v="1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x v="209"/>
    <x v="1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x v="79"/>
    <x v="1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x v="41"/>
    <x v="1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x v="81"/>
    <x v="1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x v="78"/>
    <x v="1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x v="78"/>
    <x v="1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x v="33"/>
    <x v="1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x v="78"/>
    <x v="1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x v="81"/>
    <x v="1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x v="63"/>
    <x v="1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x v="209"/>
    <x v="1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x v="84"/>
    <x v="1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x v="209"/>
    <x v="1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x v="84"/>
    <x v="1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x v="78"/>
    <x v="1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x v="84"/>
    <x v="1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x v="29"/>
    <x v="1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x v="84"/>
    <x v="1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x v="25"/>
    <x v="1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x v="162"/>
    <x v="1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x v="38"/>
    <x v="1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x v="8"/>
    <x v="1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x v="93"/>
    <x v="1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x v="38"/>
    <x v="1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x v="81"/>
    <x v="1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x v="78"/>
    <x v="1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x v="22"/>
    <x v="1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x v="63"/>
    <x v="1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x v="54"/>
    <x v="1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s v="US"/>
    <s v="USD"/>
    <n v="1465054872"/>
    <n v="1461166872"/>
    <x v="0"/>
    <x v="212"/>
    <x v="1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x v="193"/>
    <x v="1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x v="81"/>
    <x v="1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x v="196"/>
    <x v="1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x v="251"/>
    <x v="1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x v="57"/>
    <x v="1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x v="63"/>
    <x v="1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x v="57"/>
    <x v="1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x v="199"/>
    <x v="1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x v="101"/>
    <x v="1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x v="238"/>
    <x v="1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x v="77"/>
    <x v="1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x v="82"/>
    <x v="1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x v="60"/>
    <x v="1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x v="79"/>
    <x v="1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x v="209"/>
    <x v="1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x v="75"/>
    <x v="1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x v="80"/>
    <x v="1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x v="202"/>
    <x v="1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x v="25"/>
    <x v="1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x v="81"/>
    <x v="1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x v="43"/>
    <x v="1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x v="22"/>
    <x v="1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x v="83"/>
    <x v="1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x v="54"/>
    <x v="1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x v="59"/>
    <x v="1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x v="8"/>
    <x v="1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x v="252"/>
    <x v="1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x v="93"/>
    <x v="1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x v="162"/>
    <x v="1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x v="80"/>
    <x v="1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x v="83"/>
    <x v="1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x v="122"/>
    <x v="1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x v="83"/>
    <x v="1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x v="23"/>
    <x v="1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x v="23"/>
    <x v="1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x v="14"/>
    <x v="1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x v="78"/>
    <x v="1"/>
    <s v="technology/wearables"/>
    <n v="0"/>
    <n v="0"/>
    <s v="technology"/>
    <x v="8"/>
  </r>
  <r>
    <n v="989"/>
    <s v="Power Rope"/>
    <s v="The most useful phone charger you will ever buy"/>
    <n v="10000"/>
    <n v="1677"/>
    <x v="2"/>
    <s v="US"/>
    <s v="USD"/>
    <n v="1475101495"/>
    <n v="1472509495"/>
    <x v="0"/>
    <x v="58"/>
    <x v="1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x v="84"/>
    <x v="1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x v="63"/>
    <x v="1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x v="80"/>
    <x v="1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x v="193"/>
    <x v="1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x v="202"/>
    <x v="1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x v="82"/>
    <x v="1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x v="81"/>
    <x v="1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x v="22"/>
    <x v="1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x v="194"/>
    <x v="1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x v="244"/>
    <x v="1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x v="79"/>
    <x v="1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x v="80"/>
    <x v="1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x v="19"/>
    <x v="1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x v="41"/>
    <x v="1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x v="195"/>
    <x v="1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x v="253"/>
    <x v="1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x v="22"/>
    <x v="1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x v="88"/>
    <x v="1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x v="29"/>
    <x v="1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x v="21"/>
    <x v="1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x v="80"/>
    <x v="1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x v="29"/>
    <x v="1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x v="254"/>
    <x v="1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x v="240"/>
    <x v="1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x v="38"/>
    <x v="1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x v="79"/>
    <x v="1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x v="44"/>
    <x v="1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x v="255"/>
    <x v="1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x v="63"/>
    <x v="1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x v="256"/>
    <x v="1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x v="209"/>
    <x v="0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x v="257"/>
    <x v="0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x v="142"/>
    <x v="0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x v="132"/>
    <x v="0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x v="42"/>
    <x v="0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x v="258"/>
    <x v="0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x v="259"/>
    <x v="0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x v="112"/>
    <x v="0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x v="260"/>
    <x v="0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x v="261"/>
    <x v="0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x v="180"/>
    <x v="0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x v="221"/>
    <x v="0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x v="93"/>
    <x v="0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x v="74"/>
    <x v="0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x v="262"/>
    <x v="0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x v="88"/>
    <x v="0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x v="263"/>
    <x v="0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x v="64"/>
    <x v="0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x v="42"/>
    <x v="0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x v="209"/>
    <x v="0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x v="29"/>
    <x v="1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x v="78"/>
    <x v="1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x v="29"/>
    <x v="1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x v="264"/>
    <x v="1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x v="84"/>
    <x v="1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x v="22"/>
    <x v="1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x v="78"/>
    <x v="1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x v="29"/>
    <x v="1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x v="80"/>
    <x v="1"/>
    <s v="journalism/audio"/>
    <n v="1.4133333333333333E-2"/>
    <n v="53"/>
    <s v="journalism"/>
    <x v="16"/>
  </r>
  <r>
    <n v="1049"/>
    <s v="J1 (Canceled)"/>
    <s v="------"/>
    <n v="12000"/>
    <n v="0"/>
    <x v="1"/>
    <s v="US"/>
    <s v="USD"/>
    <n v="1455272445"/>
    <n v="1452680445"/>
    <x v="0"/>
    <x v="78"/>
    <x v="1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x v="78"/>
    <x v="1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x v="78"/>
    <x v="1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x v="78"/>
    <x v="1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x v="29"/>
    <x v="1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x v="78"/>
    <x v="1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x v="78"/>
    <x v="1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x v="78"/>
    <x v="1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x v="78"/>
    <x v="1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x v="78"/>
    <x v="1"/>
    <s v="journalism/audio"/>
    <n v="0"/>
    <n v="0"/>
    <s v="journalism"/>
    <x v="16"/>
  </r>
  <r>
    <n v="1059"/>
    <s v="Voice Over Artist (Canceled)"/>
    <s v="Turning myself into a vocal artist."/>
    <n v="1100"/>
    <n v="0"/>
    <x v="1"/>
    <s v="US"/>
    <s v="USD"/>
    <n v="1426269456"/>
    <n v="1423681056"/>
    <x v="0"/>
    <x v="78"/>
    <x v="1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x v="29"/>
    <x v="1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x v="78"/>
    <x v="1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s v="US"/>
    <s v="USD"/>
    <n v="1468351341"/>
    <n v="1467746541"/>
    <x v="0"/>
    <x v="80"/>
    <x v="1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x v="78"/>
    <x v="1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x v="252"/>
    <x v="1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x v="81"/>
    <x v="1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x v="265"/>
    <x v="1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x v="73"/>
    <x v="1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x v="80"/>
    <x v="1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x v="64"/>
    <x v="1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x v="84"/>
    <x v="1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x v="78"/>
    <x v="1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x v="80"/>
    <x v="1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x v="29"/>
    <x v="1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x v="209"/>
    <x v="1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x v="83"/>
    <x v="1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x v="266"/>
    <x v="1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x v="157"/>
    <x v="1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x v="81"/>
    <x v="1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x v="59"/>
    <x v="1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x v="15"/>
    <x v="1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x v="80"/>
    <x v="1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x v="83"/>
    <x v="1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x v="29"/>
    <x v="1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s v="US"/>
    <s v="USD"/>
    <n v="1407534804"/>
    <n v="1404942804"/>
    <x v="0"/>
    <x v="78"/>
    <x v="1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x v="82"/>
    <x v="1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s v="US"/>
    <s v="USD"/>
    <n v="1408913291"/>
    <n v="1406321291"/>
    <x v="0"/>
    <x v="84"/>
    <x v="1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x v="78"/>
    <x v="1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x v="206"/>
    <x v="1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x v="72"/>
    <x v="1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x v="29"/>
    <x v="1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x v="84"/>
    <x v="1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x v="63"/>
    <x v="1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x v="80"/>
    <x v="1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x v="74"/>
    <x v="1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x v="225"/>
    <x v="1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x v="60"/>
    <x v="1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x v="63"/>
    <x v="1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x v="19"/>
    <x v="1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x v="29"/>
    <x v="1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x v="73"/>
    <x v="1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x v="79"/>
    <x v="1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x v="54"/>
    <x v="1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x v="41"/>
    <x v="1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x v="77"/>
    <x v="1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x v="9"/>
    <x v="1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x v="63"/>
    <x v="1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x v="78"/>
    <x v="1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x v="64"/>
    <x v="1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x v="83"/>
    <x v="1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x v="202"/>
    <x v="1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x v="29"/>
    <x v="1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x v="267"/>
    <x v="1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x v="29"/>
    <x v="1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x v="83"/>
    <x v="1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x v="80"/>
    <x v="1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x v="73"/>
    <x v="1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x v="22"/>
    <x v="1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x v="83"/>
    <x v="1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x v="29"/>
    <x v="1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x v="78"/>
    <x v="1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x v="81"/>
    <x v="1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x v="78"/>
    <x v="1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x v="83"/>
    <x v="1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x v="63"/>
    <x v="1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x v="78"/>
    <x v="1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x v="84"/>
    <x v="1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x v="23"/>
    <x v="1"/>
    <s v="games/mobile games"/>
    <n v="1.6714285714285713E-2"/>
    <n v="25.434782608695652"/>
    <s v="games"/>
    <x v="18"/>
  </r>
  <r>
    <n v="1128"/>
    <s v="Flying Turds"/>
    <s v="#havingfunFTW"/>
    <n v="1000"/>
    <n v="1"/>
    <x v="2"/>
    <s v="GB"/>
    <s v="GBP"/>
    <n v="1407425717"/>
    <n v="1404833717"/>
    <x v="0"/>
    <x v="29"/>
    <x v="1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x v="84"/>
    <x v="1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x v="83"/>
    <x v="1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x v="78"/>
    <x v="1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x v="62"/>
    <x v="1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x v="29"/>
    <x v="1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x v="29"/>
    <x v="1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x v="29"/>
    <x v="1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x v="79"/>
    <x v="1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x v="70"/>
    <x v="1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x v="80"/>
    <x v="1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x v="29"/>
    <x v="1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x v="78"/>
    <x v="1"/>
    <s v="games/mobile games"/>
    <n v="0"/>
    <n v="0"/>
    <s v="games"/>
    <x v="18"/>
  </r>
  <r>
    <n v="1141"/>
    <s v="Arena Z - Zombie Survival"/>
    <s v="I think this will be a great game!"/>
    <n v="500"/>
    <n v="0"/>
    <x v="2"/>
    <s v="DE"/>
    <s v="EUR"/>
    <n v="1436460450"/>
    <n v="1433868450"/>
    <x v="0"/>
    <x v="78"/>
    <x v="1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x v="78"/>
    <x v="1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x v="22"/>
    <x v="1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x v="78"/>
    <x v="1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x v="29"/>
    <x v="1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x v="8"/>
    <x v="1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x v="78"/>
    <x v="1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x v="83"/>
    <x v="1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x v="84"/>
    <x v="1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x v="79"/>
    <x v="1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x v="78"/>
    <x v="1"/>
    <s v="food/food trucks"/>
    <n v="0"/>
    <n v="0"/>
    <s v="food"/>
    <x v="19"/>
  </r>
  <r>
    <n v="1152"/>
    <s v="Peruvian King Food Truck"/>
    <s v="Peruvian food truck with an LA twist."/>
    <n v="16000"/>
    <n v="911"/>
    <x v="2"/>
    <s v="US"/>
    <s v="USD"/>
    <n v="1431709312"/>
    <n v="1429117312"/>
    <x v="0"/>
    <x v="41"/>
    <x v="1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x v="29"/>
    <x v="1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x v="83"/>
    <x v="1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x v="22"/>
    <x v="1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x v="78"/>
    <x v="1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x v="83"/>
    <x v="1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x v="83"/>
    <x v="1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x v="78"/>
    <x v="1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x v="10"/>
    <x v="1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x v="78"/>
    <x v="1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x v="84"/>
    <x v="1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x v="78"/>
    <x v="1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x v="78"/>
    <x v="1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x v="20"/>
    <x v="1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x v="22"/>
    <x v="1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x v="38"/>
    <x v="1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x v="83"/>
    <x v="1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x v="83"/>
    <x v="1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x v="84"/>
    <x v="1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x v="29"/>
    <x v="1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x v="78"/>
    <x v="1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x v="29"/>
    <x v="1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x v="10"/>
    <x v="1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x v="82"/>
    <x v="1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x v="29"/>
    <x v="1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x v="78"/>
    <x v="1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x v="29"/>
    <x v="1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x v="81"/>
    <x v="1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x v="268"/>
    <x v="1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x v="83"/>
    <x v="1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x v="80"/>
    <x v="1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x v="83"/>
    <x v="1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x v="269"/>
    <x v="0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x v="112"/>
    <x v="0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x v="252"/>
    <x v="0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x v="16"/>
    <x v="0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x v="268"/>
    <x v="0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x v="48"/>
    <x v="0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x v="62"/>
    <x v="0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x v="51"/>
    <x v="0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x v="41"/>
    <x v="0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x v="270"/>
    <x v="0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x v="271"/>
    <x v="0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x v="203"/>
    <x v="0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x v="272"/>
    <x v="0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x v="100"/>
    <x v="0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x v="157"/>
    <x v="0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x v="82"/>
    <x v="0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x v="273"/>
    <x v="0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x v="112"/>
    <x v="0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x v="197"/>
    <x v="0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x v="21"/>
    <x v="0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x v="7"/>
    <x v="0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x v="95"/>
    <x v="0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x v="58"/>
    <x v="0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x v="261"/>
    <x v="0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x v="11"/>
    <x v="0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x v="67"/>
    <x v="0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x v="273"/>
    <x v="0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x v="79"/>
    <x v="0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x v="183"/>
    <x v="0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x v="52"/>
    <x v="0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x v="20"/>
    <x v="0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x v="274"/>
    <x v="0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x v="147"/>
    <x v="0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x v="275"/>
    <x v="0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x v="30"/>
    <x v="0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x v="35"/>
    <x v="0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x v="205"/>
    <x v="0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x v="273"/>
    <x v="0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x v="276"/>
    <x v="0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x v="277"/>
    <x v="0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x v="59"/>
    <x v="1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x v="83"/>
    <x v="1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x v="244"/>
    <x v="1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x v="78"/>
    <x v="1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x v="54"/>
    <x v="1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x v="29"/>
    <x v="1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x v="78"/>
    <x v="1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x v="78"/>
    <x v="1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x v="29"/>
    <x v="1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x v="79"/>
    <x v="1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x v="78"/>
    <x v="1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x v="79"/>
    <x v="1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x v="78"/>
    <x v="1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x v="78"/>
    <x v="1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x v="83"/>
    <x v="1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x v="78"/>
    <x v="1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x v="22"/>
    <x v="1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x v="69"/>
    <x v="1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x v="29"/>
    <x v="1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x v="44"/>
    <x v="1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x v="43"/>
    <x v="0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x v="57"/>
    <x v="0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x v="162"/>
    <x v="0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x v="133"/>
    <x v="0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x v="211"/>
    <x v="0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x v="75"/>
    <x v="0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x v="278"/>
    <x v="0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x v="142"/>
    <x v="0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x v="261"/>
    <x v="0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x v="279"/>
    <x v="0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x v="261"/>
    <x v="0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x v="280"/>
    <x v="0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x v="281"/>
    <x v="0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x v="282"/>
    <x v="0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x v="283"/>
    <x v="0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x v="93"/>
    <x v="0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x v="142"/>
    <x v="0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x v="47"/>
    <x v="0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x v="217"/>
    <x v="0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x v="14"/>
    <x v="0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x v="69"/>
    <x v="0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x v="36"/>
    <x v="0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x v="133"/>
    <x v="0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x v="180"/>
    <x v="0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x v="0"/>
    <x v="0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x v="190"/>
    <x v="0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x v="39"/>
    <x v="0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x v="162"/>
    <x v="0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x v="33"/>
    <x v="0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x v="241"/>
    <x v="0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x v="284"/>
    <x v="0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x v="285"/>
    <x v="0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x v="32"/>
    <x v="0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x v="286"/>
    <x v="0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x v="245"/>
    <x v="0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x v="143"/>
    <x v="0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x v="208"/>
    <x v="0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x v="142"/>
    <x v="0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x v="220"/>
    <x v="0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x v="19"/>
    <x v="0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x v="162"/>
    <x v="0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x v="287"/>
    <x v="0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x v="9"/>
    <x v="0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x v="20"/>
    <x v="0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x v="42"/>
    <x v="0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x v="47"/>
    <x v="0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x v="48"/>
    <x v="0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x v="288"/>
    <x v="0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x v="47"/>
    <x v="0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x v="148"/>
    <x v="0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x v="19"/>
    <x v="0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x v="31"/>
    <x v="0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x v="23"/>
    <x v="0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x v="146"/>
    <x v="0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x v="51"/>
    <x v="0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x v="58"/>
    <x v="0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x v="54"/>
    <x v="0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x v="60"/>
    <x v="0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x v="133"/>
    <x v="0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x v="52"/>
    <x v="0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x v="201"/>
    <x v="1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x v="48"/>
    <x v="1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x v="289"/>
    <x v="1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x v="43"/>
    <x v="1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x v="44"/>
    <x v="1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x v="2"/>
    <x v="1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x v="54"/>
    <x v="1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x v="61"/>
    <x v="1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x v="29"/>
    <x v="1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x v="259"/>
    <x v="1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x v="202"/>
    <x v="1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x v="290"/>
    <x v="1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x v="29"/>
    <x v="1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x v="10"/>
    <x v="1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x v="125"/>
    <x v="1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x v="82"/>
    <x v="1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x v="83"/>
    <x v="1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x v="63"/>
    <x v="1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x v="80"/>
    <x v="1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x v="34"/>
    <x v="1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x v="240"/>
    <x v="1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x v="22"/>
    <x v="1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x v="202"/>
    <x v="1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x v="14"/>
    <x v="1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x v="41"/>
    <x v="1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x v="82"/>
    <x v="1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x v="133"/>
    <x v="1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x v="69"/>
    <x v="1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x v="78"/>
    <x v="1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x v="78"/>
    <x v="1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x v="222"/>
    <x v="1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x v="38"/>
    <x v="1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x v="291"/>
    <x v="1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x v="205"/>
    <x v="1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x v="41"/>
    <x v="1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x v="77"/>
    <x v="1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x v="78"/>
    <x v="1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x v="67"/>
    <x v="1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x v="29"/>
    <x v="1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x v="292"/>
    <x v="1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x v="237"/>
    <x v="0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x v="63"/>
    <x v="0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x v="184"/>
    <x v="0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x v="162"/>
    <x v="0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x v="55"/>
    <x v="0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x v="293"/>
    <x v="0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x v="76"/>
    <x v="0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x v="148"/>
    <x v="0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x v="294"/>
    <x v="0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x v="288"/>
    <x v="0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x v="31"/>
    <x v="0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x v="212"/>
    <x v="0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x v="45"/>
    <x v="0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x v="71"/>
    <x v="0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x v="72"/>
    <x v="0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x v="10"/>
    <x v="0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x v="75"/>
    <x v="0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x v="295"/>
    <x v="0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x v="20"/>
    <x v="0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x v="81"/>
    <x v="0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x v="296"/>
    <x v="0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x v="297"/>
    <x v="0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x v="206"/>
    <x v="0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x v="240"/>
    <x v="0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x v="45"/>
    <x v="0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x v="298"/>
    <x v="0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x v="9"/>
    <x v="0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x v="16"/>
    <x v="0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x v="38"/>
    <x v="0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x v="47"/>
    <x v="0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x v="36"/>
    <x v="0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x v="280"/>
    <x v="0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x v="129"/>
    <x v="0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x v="162"/>
    <x v="0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s v="GB"/>
    <s v="GBP"/>
    <n v="1470075210"/>
    <n v="1468779210"/>
    <x v="0"/>
    <x v="182"/>
    <x v="0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x v="299"/>
    <x v="0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x v="81"/>
    <x v="0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x v="196"/>
    <x v="0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x v="265"/>
    <x v="0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x v="251"/>
    <x v="0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x v="287"/>
    <x v="0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x v="179"/>
    <x v="0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x v="25"/>
    <x v="0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x v="76"/>
    <x v="0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x v="300"/>
    <x v="0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x v="69"/>
    <x v="0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x v="10"/>
    <x v="0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x v="62"/>
    <x v="0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x v="201"/>
    <x v="0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x v="47"/>
    <x v="0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x v="57"/>
    <x v="0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x v="141"/>
    <x v="0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x v="196"/>
    <x v="0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x v="150"/>
    <x v="0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x v="71"/>
    <x v="0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x v="192"/>
    <x v="0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x v="69"/>
    <x v="0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x v="301"/>
    <x v="0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x v="116"/>
    <x v="0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x v="36"/>
    <x v="0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x v="81"/>
    <x v="1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x v="57"/>
    <x v="1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x v="83"/>
    <x v="1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x v="84"/>
    <x v="1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x v="79"/>
    <x v="1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x v="78"/>
    <x v="1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x v="29"/>
    <x v="1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x v="83"/>
    <x v="1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x v="62"/>
    <x v="1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x v="29"/>
    <x v="1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x v="29"/>
    <x v="1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x v="82"/>
    <x v="1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x v="78"/>
    <x v="1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x v="84"/>
    <x v="1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x v="29"/>
    <x v="1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x v="73"/>
    <x v="1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x v="83"/>
    <x v="1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x v="84"/>
    <x v="1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x v="84"/>
    <x v="1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x v="29"/>
    <x v="1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x v="25"/>
    <x v="1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x v="78"/>
    <x v="1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x v="78"/>
    <x v="1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x v="80"/>
    <x v="1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x v="83"/>
    <x v="1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x v="78"/>
    <x v="1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x v="81"/>
    <x v="1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x v="5"/>
    <x v="1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x v="78"/>
    <x v="1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x v="73"/>
    <x v="1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x v="202"/>
    <x v="1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x v="84"/>
    <x v="1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x v="84"/>
    <x v="1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x v="19"/>
    <x v="1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x v="22"/>
    <x v="1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x v="79"/>
    <x v="1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x v="29"/>
    <x v="1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x v="83"/>
    <x v="1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x v="78"/>
    <x v="1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x v="78"/>
    <x v="1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x v="78"/>
    <x v="1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x v="78"/>
    <x v="1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x v="78"/>
    <x v="1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x v="83"/>
    <x v="1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x v="78"/>
    <x v="1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x v="78"/>
    <x v="1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x v="29"/>
    <x v="1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x v="84"/>
    <x v="1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x v="78"/>
    <x v="1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x v="78"/>
    <x v="1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x v="29"/>
    <x v="1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x v="63"/>
    <x v="1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x v="83"/>
    <x v="1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x v="78"/>
    <x v="1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x v="78"/>
    <x v="1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x v="78"/>
    <x v="1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x v="78"/>
    <x v="1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x v="158"/>
    <x v="0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x v="3"/>
    <x v="0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x v="20"/>
    <x v="0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s v="US"/>
    <s v="USD"/>
    <n v="1361029958"/>
    <n v="1358437958"/>
    <x v="1"/>
    <x v="302"/>
    <x v="0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x v="303"/>
    <x v="0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x v="290"/>
    <x v="0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x v="304"/>
    <x v="0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x v="305"/>
    <x v="0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x v="306"/>
    <x v="0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x v="75"/>
    <x v="0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x v="307"/>
    <x v="0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x v="226"/>
    <x v="0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s v="US"/>
    <s v="USD"/>
    <n v="1330644639"/>
    <n v="1328052639"/>
    <x v="1"/>
    <x v="5"/>
    <x v="0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x v="88"/>
    <x v="0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x v="308"/>
    <x v="0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x v="309"/>
    <x v="0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x v="232"/>
    <x v="0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x v="310"/>
    <x v="0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x v="26"/>
    <x v="0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x v="311"/>
    <x v="0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x v="79"/>
    <x v="1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x v="29"/>
    <x v="1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x v="84"/>
    <x v="1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x v="78"/>
    <x v="1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x v="83"/>
    <x v="1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x v="83"/>
    <x v="1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x v="78"/>
    <x v="1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x v="79"/>
    <x v="1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x v="78"/>
    <x v="1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x v="10"/>
    <x v="1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x v="29"/>
    <x v="1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x v="84"/>
    <x v="1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x v="78"/>
    <x v="1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x v="202"/>
    <x v="1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x v="78"/>
    <x v="1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x v="78"/>
    <x v="1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x v="29"/>
    <x v="1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x v="83"/>
    <x v="1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x v="29"/>
    <x v="1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x v="41"/>
    <x v="1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x v="312"/>
    <x v="0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x v="313"/>
    <x v="0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x v="26"/>
    <x v="0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x v="314"/>
    <x v="0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x v="315"/>
    <x v="0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x v="68"/>
    <x v="0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x v="51"/>
    <x v="0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x v="263"/>
    <x v="0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x v="193"/>
    <x v="0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x v="316"/>
    <x v="0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x v="190"/>
    <x v="0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x v="317"/>
    <x v="0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x v="224"/>
    <x v="0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x v="282"/>
    <x v="0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x v="160"/>
    <x v="0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x v="318"/>
    <x v="0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x v="319"/>
    <x v="0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x v="163"/>
    <x v="0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x v="108"/>
    <x v="0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x v="157"/>
    <x v="0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x v="97"/>
    <x v="0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x v="320"/>
    <x v="0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x v="198"/>
    <x v="0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x v="33"/>
    <x v="0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x v="205"/>
    <x v="0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x v="321"/>
    <x v="0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x v="16"/>
    <x v="0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x v="322"/>
    <x v="0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x v="261"/>
    <x v="0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x v="323"/>
    <x v="0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x v="196"/>
    <x v="0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x v="324"/>
    <x v="0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x v="325"/>
    <x v="0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x v="232"/>
    <x v="0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x v="238"/>
    <x v="0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x v="326"/>
    <x v="0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x v="291"/>
    <x v="0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x v="67"/>
    <x v="0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x v="4"/>
    <x v="0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x v="15"/>
    <x v="0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x v="84"/>
    <x v="1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x v="29"/>
    <x v="1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x v="29"/>
    <x v="1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x v="78"/>
    <x v="1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x v="29"/>
    <x v="1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x v="202"/>
    <x v="1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x v="78"/>
    <x v="1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x v="29"/>
    <x v="1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x v="79"/>
    <x v="1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x v="63"/>
    <x v="1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x v="78"/>
    <x v="1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x v="38"/>
    <x v="1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x v="78"/>
    <x v="1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x v="78"/>
    <x v="1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x v="78"/>
    <x v="1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x v="8"/>
    <x v="1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x v="29"/>
    <x v="1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x v="83"/>
    <x v="1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x v="29"/>
    <x v="1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x v="80"/>
    <x v="1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x v="29"/>
    <x v="1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x v="78"/>
    <x v="1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x v="84"/>
    <x v="1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x v="29"/>
    <x v="1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x v="29"/>
    <x v="1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x v="211"/>
    <x v="1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x v="62"/>
    <x v="1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x v="19"/>
    <x v="1"/>
    <s v="publishing/art books"/>
    <n v="0.13639999999999999"/>
    <n v="155"/>
    <s v="publishing"/>
    <x v="25"/>
  </r>
  <r>
    <n v="1569"/>
    <s v="to be removed (Canceled)"/>
    <s v="to be removed"/>
    <n v="30000"/>
    <n v="0"/>
    <x v="1"/>
    <s v="US"/>
    <s v="USD"/>
    <n v="1369498714"/>
    <n v="1366906714"/>
    <x v="0"/>
    <x v="78"/>
    <x v="1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x v="47"/>
    <x v="1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x v="80"/>
    <x v="1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x v="83"/>
    <x v="1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x v="83"/>
    <x v="1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x v="79"/>
    <x v="1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x v="2"/>
    <x v="1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x v="73"/>
    <x v="1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x v="84"/>
    <x v="1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x v="80"/>
    <x v="1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x v="84"/>
    <x v="1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x v="78"/>
    <x v="1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x v="29"/>
    <x v="1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x v="83"/>
    <x v="1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x v="29"/>
    <x v="1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x v="78"/>
    <x v="1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x v="8"/>
    <x v="1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x v="78"/>
    <x v="1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x v="29"/>
    <x v="1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x v="78"/>
    <x v="1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x v="78"/>
    <x v="1"/>
    <s v="photography/places"/>
    <n v="0"/>
    <n v="0"/>
    <s v="photography"/>
    <x v="26"/>
  </r>
  <r>
    <n v="1590"/>
    <s v="An Italian Adventure"/>
    <s v="Discover Italy through photography."/>
    <n v="60000"/>
    <n v="1020"/>
    <x v="2"/>
    <s v="IT"/>
    <s v="EUR"/>
    <n v="1443040464"/>
    <n v="1440448464"/>
    <x v="0"/>
    <x v="84"/>
    <x v="1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x v="297"/>
    <x v="1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x v="78"/>
    <x v="1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x v="83"/>
    <x v="1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x v="73"/>
    <x v="1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x v="63"/>
    <x v="1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x v="83"/>
    <x v="1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x v="78"/>
    <x v="1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x v="29"/>
    <x v="1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x v="78"/>
    <x v="1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x v="82"/>
    <x v="1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x v="66"/>
    <x v="0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x v="58"/>
    <x v="0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x v="209"/>
    <x v="0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x v="16"/>
    <x v="0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x v="34"/>
    <x v="0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x v="297"/>
    <x v="0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x v="242"/>
    <x v="0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x v="23"/>
    <x v="0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x v="80"/>
    <x v="0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x v="300"/>
    <x v="0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x v="74"/>
    <x v="0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x v="202"/>
    <x v="0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x v="55"/>
    <x v="0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x v="99"/>
    <x v="0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x v="327"/>
    <x v="0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x v="328"/>
    <x v="0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x v="150"/>
    <x v="0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x v="74"/>
    <x v="0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x v="23"/>
    <x v="0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x v="57"/>
    <x v="0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x v="77"/>
    <x v="0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x v="71"/>
    <x v="0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x v="59"/>
    <x v="0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x v="20"/>
    <x v="0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x v="201"/>
    <x v="0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x v="52"/>
    <x v="0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x v="44"/>
    <x v="0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x v="106"/>
    <x v="0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x v="141"/>
    <x v="0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x v="149"/>
    <x v="0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x v="182"/>
    <x v="0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x v="5"/>
    <x v="0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x v="6"/>
    <x v="0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x v="58"/>
    <x v="0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x v="77"/>
    <x v="0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x v="45"/>
    <x v="0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x v="41"/>
    <x v="0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x v="74"/>
    <x v="0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x v="10"/>
    <x v="0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x v="57"/>
    <x v="0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x v="55"/>
    <x v="0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x v="33"/>
    <x v="0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x v="77"/>
    <x v="0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x v="130"/>
    <x v="0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x v="73"/>
    <x v="0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x v="183"/>
    <x v="0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x v="67"/>
    <x v="0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x v="240"/>
    <x v="0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x v="75"/>
    <x v="0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x v="58"/>
    <x v="0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x v="9"/>
    <x v="0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x v="16"/>
    <x v="0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x v="129"/>
    <x v="0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x v="69"/>
    <x v="0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x v="53"/>
    <x v="0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x v="53"/>
    <x v="0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x v="170"/>
    <x v="0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x v="329"/>
    <x v="0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x v="43"/>
    <x v="0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x v="17"/>
    <x v="0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x v="21"/>
    <x v="0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x v="95"/>
    <x v="0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x v="58"/>
    <x v="0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x v="30"/>
    <x v="0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x v="251"/>
    <x v="0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x v="15"/>
    <x v="0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x v="141"/>
    <x v="0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x v="318"/>
    <x v="0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x v="47"/>
    <x v="0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x v="23"/>
    <x v="0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x v="99"/>
    <x v="0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x v="72"/>
    <x v="0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x v="211"/>
    <x v="0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x v="116"/>
    <x v="0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x v="69"/>
    <x v="0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x v="288"/>
    <x v="0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x v="288"/>
    <x v="0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x v="72"/>
    <x v="0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x v="66"/>
    <x v="0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x v="20"/>
    <x v="0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x v="330"/>
    <x v="1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x v="78"/>
    <x v="1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x v="73"/>
    <x v="1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x v="21"/>
    <x v="1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x v="41"/>
    <x v="1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x v="29"/>
    <x v="1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x v="70"/>
    <x v="1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x v="63"/>
    <x v="1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s v="US"/>
    <s v="USD"/>
    <n v="1489700230"/>
    <n v="1487111830"/>
    <x v="0"/>
    <x v="25"/>
    <x v="1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x v="202"/>
    <x v="1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x v="44"/>
    <x v="1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x v="41"/>
    <x v="1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x v="22"/>
    <x v="1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x v="29"/>
    <x v="1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x v="23"/>
    <x v="1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x v="78"/>
    <x v="1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x v="19"/>
    <x v="1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x v="78"/>
    <x v="1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x v="80"/>
    <x v="1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x v="1"/>
    <x v="1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x v="84"/>
    <x v="1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x v="29"/>
    <x v="1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x v="84"/>
    <x v="1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x v="202"/>
    <x v="1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x v="78"/>
    <x v="1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x v="78"/>
    <x v="1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x v="82"/>
    <x v="1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x v="78"/>
    <x v="1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x v="80"/>
    <x v="1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x v="29"/>
    <x v="1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x v="84"/>
    <x v="1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x v="78"/>
    <x v="1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x v="29"/>
    <x v="1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x v="57"/>
    <x v="1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x v="84"/>
    <x v="1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x v="83"/>
    <x v="1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x v="14"/>
    <x v="1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s v="US"/>
    <s v="USD"/>
    <n v="1463201940"/>
    <n v="1459435149"/>
    <x v="0"/>
    <x v="84"/>
    <x v="1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x v="83"/>
    <x v="1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x v="22"/>
    <x v="1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x v="78"/>
    <x v="1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x v="29"/>
    <x v="1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x v="83"/>
    <x v="1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x v="80"/>
    <x v="1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x v="82"/>
    <x v="1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x v="38"/>
    <x v="1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x v="29"/>
    <x v="1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x v="63"/>
    <x v="1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x v="78"/>
    <x v="1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x v="78"/>
    <x v="1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x v="78"/>
    <x v="1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x v="78"/>
    <x v="1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x v="78"/>
    <x v="1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x v="29"/>
    <x v="1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x v="84"/>
    <x v="1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x v="29"/>
    <x v="1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x v="41"/>
    <x v="1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x v="29"/>
    <x v="1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x v="29"/>
    <x v="1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x v="78"/>
    <x v="1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x v="47"/>
    <x v="0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x v="69"/>
    <x v="0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x v="85"/>
    <x v="0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x v="16"/>
    <x v="0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x v="30"/>
    <x v="0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x v="329"/>
    <x v="0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x v="180"/>
    <x v="0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x v="331"/>
    <x v="0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x v="132"/>
    <x v="0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x v="207"/>
    <x v="0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x v="42"/>
    <x v="0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x v="240"/>
    <x v="0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x v="2"/>
    <x v="0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x v="240"/>
    <x v="0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x v="80"/>
    <x v="0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x v="148"/>
    <x v="0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x v="25"/>
    <x v="0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x v="74"/>
    <x v="0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x v="72"/>
    <x v="0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x v="332"/>
    <x v="0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x v="83"/>
    <x v="0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x v="20"/>
    <x v="0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x v="115"/>
    <x v="0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x v="70"/>
    <x v="1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x v="273"/>
    <x v="1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x v="78"/>
    <x v="1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x v="70"/>
    <x v="1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x v="41"/>
    <x v="1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x v="19"/>
    <x v="1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x v="297"/>
    <x v="1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x v="20"/>
    <x v="1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x v="10"/>
    <x v="1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x v="10"/>
    <x v="1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x v="62"/>
    <x v="1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x v="204"/>
    <x v="1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x v="80"/>
    <x v="1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x v="73"/>
    <x v="1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x v="41"/>
    <x v="1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x v="44"/>
    <x v="1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x v="215"/>
    <x v="1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x v="54"/>
    <x v="1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x v="88"/>
    <x v="1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x v="333"/>
    <x v="1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x v="51"/>
    <x v="1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x v="52"/>
    <x v="1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x v="60"/>
    <x v="1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x v="54"/>
    <x v="1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x v="80"/>
    <x v="1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x v="80"/>
    <x v="1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x v="41"/>
    <x v="1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x v="80"/>
    <x v="1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x v="237"/>
    <x v="1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x v="84"/>
    <x v="1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x v="59"/>
    <x v="1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x v="75"/>
    <x v="1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x v="48"/>
    <x v="1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x v="205"/>
    <x v="1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x v="77"/>
    <x v="1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x v="79"/>
    <x v="1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x v="116"/>
    <x v="1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x v="77"/>
    <x v="1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x v="59"/>
    <x v="1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x v="11"/>
    <x v="1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x v="47"/>
    <x v="1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x v="259"/>
    <x v="1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x v="22"/>
    <x v="1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x v="22"/>
    <x v="1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x v="93"/>
    <x v="1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x v="82"/>
    <x v="1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x v="84"/>
    <x v="1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x v="55"/>
    <x v="1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x v="23"/>
    <x v="1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x v="78"/>
    <x v="1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x v="205"/>
    <x v="1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x v="78"/>
    <x v="1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x v="79"/>
    <x v="1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x v="61"/>
    <x v="1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x v="78"/>
    <x v="1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x v="80"/>
    <x v="1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x v="22"/>
    <x v="1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x v="7"/>
    <x v="0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x v="202"/>
    <x v="0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x v="51"/>
    <x v="0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s v="US"/>
    <s v="USD"/>
    <n v="1389146880"/>
    <n v="1387403967"/>
    <x v="0"/>
    <x v="244"/>
    <x v="0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x v="133"/>
    <x v="0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x v="44"/>
    <x v="0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x v="93"/>
    <x v="0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x v="53"/>
    <x v="0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x v="51"/>
    <x v="0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x v="334"/>
    <x v="0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x v="25"/>
    <x v="0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x v="9"/>
    <x v="0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x v="20"/>
    <x v="0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x v="240"/>
    <x v="0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x v="202"/>
    <x v="0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x v="165"/>
    <x v="0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x v="209"/>
    <x v="0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x v="33"/>
    <x v="0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x v="43"/>
    <x v="0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x v="62"/>
    <x v="0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x v="244"/>
    <x v="0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x v="64"/>
    <x v="0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x v="179"/>
    <x v="0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x v="9"/>
    <x v="0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x v="10"/>
    <x v="0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x v="335"/>
    <x v="0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x v="44"/>
    <x v="0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x v="54"/>
    <x v="0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x v="22"/>
    <x v="0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x v="122"/>
    <x v="0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x v="55"/>
    <x v="0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x v="132"/>
    <x v="0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x v="25"/>
    <x v="0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x v="49"/>
    <x v="0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x v="277"/>
    <x v="0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x v="44"/>
    <x v="0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x v="19"/>
    <x v="0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x v="184"/>
    <x v="0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x v="66"/>
    <x v="0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x v="10"/>
    <x v="0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x v="78"/>
    <x v="1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x v="38"/>
    <x v="1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x v="84"/>
    <x v="1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x v="53"/>
    <x v="1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x v="84"/>
    <x v="1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x v="84"/>
    <x v="1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x v="29"/>
    <x v="1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x v="57"/>
    <x v="1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x v="78"/>
    <x v="1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x v="202"/>
    <x v="1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x v="195"/>
    <x v="1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x v="62"/>
    <x v="1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x v="84"/>
    <x v="1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x v="84"/>
    <x v="1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x v="83"/>
    <x v="1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x v="78"/>
    <x v="1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x v="78"/>
    <x v="1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x v="78"/>
    <x v="1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x v="84"/>
    <x v="1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x v="54"/>
    <x v="1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x v="16"/>
    <x v="0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x v="75"/>
    <x v="0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x v="58"/>
    <x v="0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x v="55"/>
    <x v="0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x v="217"/>
    <x v="0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x v="60"/>
    <x v="0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x v="22"/>
    <x v="0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x v="30"/>
    <x v="0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x v="34"/>
    <x v="0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x v="336"/>
    <x v="0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x v="148"/>
    <x v="0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x v="55"/>
    <x v="0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x v="43"/>
    <x v="0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x v="9"/>
    <x v="0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x v="5"/>
    <x v="0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x v="62"/>
    <x v="0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x v="275"/>
    <x v="0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x v="64"/>
    <x v="0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x v="288"/>
    <x v="0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x v="241"/>
    <x v="0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x v="20"/>
    <x v="1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x v="83"/>
    <x v="1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x v="14"/>
    <x v="1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x v="84"/>
    <x v="1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x v="80"/>
    <x v="1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x v="221"/>
    <x v="1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x v="80"/>
    <x v="1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x v="80"/>
    <x v="1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x v="44"/>
    <x v="1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x v="168"/>
    <x v="1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x v="29"/>
    <x v="1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x v="288"/>
    <x v="1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x v="55"/>
    <x v="1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x v="84"/>
    <x v="1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x v="80"/>
    <x v="1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x v="79"/>
    <x v="1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x v="16"/>
    <x v="1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x v="82"/>
    <x v="1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x v="22"/>
    <x v="1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x v="217"/>
    <x v="1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x v="44"/>
    <x v="0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x v="31"/>
    <x v="0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x v="62"/>
    <x v="0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x v="51"/>
    <x v="0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x v="47"/>
    <x v="0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x v="329"/>
    <x v="0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s v="US"/>
    <s v="USD"/>
    <n v="1331182740"/>
    <n v="1329856839"/>
    <x v="0"/>
    <x v="202"/>
    <x v="0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x v="69"/>
    <x v="0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x v="11"/>
    <x v="0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x v="55"/>
    <x v="0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x v="133"/>
    <x v="0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x v="144"/>
    <x v="0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x v="238"/>
    <x v="0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x v="99"/>
    <x v="0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x v="133"/>
    <x v="0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x v="108"/>
    <x v="0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x v="60"/>
    <x v="0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x v="229"/>
    <x v="0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x v="93"/>
    <x v="0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x v="162"/>
    <x v="0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x v="337"/>
    <x v="0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x v="195"/>
    <x v="0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x v="338"/>
    <x v="0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x v="339"/>
    <x v="0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x v="340"/>
    <x v="0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x v="16"/>
    <x v="0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x v="23"/>
    <x v="0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x v="341"/>
    <x v="0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x v="342"/>
    <x v="0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x v="343"/>
    <x v="0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x v="344"/>
    <x v="0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x v="345"/>
    <x v="0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x v="206"/>
    <x v="0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x v="119"/>
    <x v="0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x v="126"/>
    <x v="0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x v="346"/>
    <x v="0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x v="347"/>
    <x v="0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x v="348"/>
    <x v="0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x v="349"/>
    <x v="0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x v="51"/>
    <x v="0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x v="350"/>
    <x v="0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x v="351"/>
    <x v="0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x v="242"/>
    <x v="0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x v="352"/>
    <x v="0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x v="273"/>
    <x v="0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x v="353"/>
    <x v="0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x v="316"/>
    <x v="0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x v="354"/>
    <x v="0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x v="355"/>
    <x v="0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x v="356"/>
    <x v="0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x v="357"/>
    <x v="0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x v="146"/>
    <x v="0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x v="358"/>
    <x v="0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x v="359"/>
    <x v="0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x v="35"/>
    <x v="0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x v="360"/>
    <x v="0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x v="361"/>
    <x v="0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x v="362"/>
    <x v="0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x v="363"/>
    <x v="0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x v="364"/>
    <x v="0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x v="8"/>
    <x v="1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x v="78"/>
    <x v="1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x v="38"/>
    <x v="1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x v="63"/>
    <x v="1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x v="80"/>
    <x v="1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x v="29"/>
    <x v="1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x v="33"/>
    <x v="1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s v="US"/>
    <s v="USD"/>
    <n v="1440094742"/>
    <n v="1437502742"/>
    <x v="0"/>
    <x v="29"/>
    <x v="1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x v="29"/>
    <x v="1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x v="81"/>
    <x v="1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x v="83"/>
    <x v="1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x v="84"/>
    <x v="1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x v="78"/>
    <x v="1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x v="78"/>
    <x v="1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x v="83"/>
    <x v="1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x v="78"/>
    <x v="1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x v="78"/>
    <x v="1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x v="83"/>
    <x v="1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x v="63"/>
    <x v="1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x v="20"/>
    <x v="1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x v="365"/>
    <x v="0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x v="366"/>
    <x v="0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x v="57"/>
    <x v="0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x v="178"/>
    <x v="0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x v="277"/>
    <x v="0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x v="175"/>
    <x v="0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x v="89"/>
    <x v="0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x v="14"/>
    <x v="0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x v="367"/>
    <x v="0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x v="368"/>
    <x v="0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x v="369"/>
    <x v="0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x v="275"/>
    <x v="0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x v="370"/>
    <x v="0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x v="371"/>
    <x v="0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x v="372"/>
    <x v="0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x v="373"/>
    <x v="0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x v="374"/>
    <x v="0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x v="375"/>
    <x v="0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x v="376"/>
    <x v="0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x v="259"/>
    <x v="0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x v="195"/>
    <x v="0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x v="166"/>
    <x v="0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x v="377"/>
    <x v="0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x v="217"/>
    <x v="0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x v="378"/>
    <x v="0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x v="379"/>
    <x v="0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x v="380"/>
    <x v="0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x v="1"/>
    <x v="0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x v="225"/>
    <x v="0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x v="381"/>
    <x v="0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x v="278"/>
    <x v="0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x v="382"/>
    <x v="0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x v="150"/>
    <x v="0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x v="278"/>
    <x v="0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x v="383"/>
    <x v="0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x v="384"/>
    <x v="0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x v="385"/>
    <x v="0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x v="386"/>
    <x v="0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x v="169"/>
    <x v="0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x v="197"/>
    <x v="0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x v="148"/>
    <x v="0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x v="205"/>
    <x v="0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x v="189"/>
    <x v="0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x v="387"/>
    <x v="0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x v="40"/>
    <x v="0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x v="37"/>
    <x v="0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x v="388"/>
    <x v="0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x v="389"/>
    <x v="0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x v="390"/>
    <x v="0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x v="203"/>
    <x v="0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x v="391"/>
    <x v="0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x v="392"/>
    <x v="0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x v="212"/>
    <x v="0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x v="393"/>
    <x v="0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x v="21"/>
    <x v="0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x v="394"/>
    <x v="0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x v="395"/>
    <x v="0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x v="396"/>
    <x v="0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x v="269"/>
    <x v="0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x v="397"/>
    <x v="0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x v="2"/>
    <x v="0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x v="398"/>
    <x v="0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x v="72"/>
    <x v="0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x v="399"/>
    <x v="0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x v="400"/>
    <x v="0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x v="71"/>
    <x v="0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x v="73"/>
    <x v="0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x v="88"/>
    <x v="0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x v="40"/>
    <x v="0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x v="401"/>
    <x v="0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x v="402"/>
    <x v="0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x v="403"/>
    <x v="0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x v="404"/>
    <x v="0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x v="83"/>
    <x v="0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x v="405"/>
    <x v="0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x v="406"/>
    <x v="0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x v="101"/>
    <x v="0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x v="53"/>
    <x v="0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x v="407"/>
    <x v="0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x v="133"/>
    <x v="0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x v="165"/>
    <x v="0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x v="44"/>
    <x v="0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x v="20"/>
    <x v="0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x v="67"/>
    <x v="0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x v="183"/>
    <x v="0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x v="2"/>
    <x v="0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x v="20"/>
    <x v="0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x v="11"/>
    <x v="0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x v="95"/>
    <x v="0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x v="322"/>
    <x v="0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x v="336"/>
    <x v="0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x v="165"/>
    <x v="0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x v="23"/>
    <x v="0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x v="250"/>
    <x v="0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x v="19"/>
    <x v="0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x v="25"/>
    <x v="0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x v="44"/>
    <x v="0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x v="58"/>
    <x v="0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s v="US"/>
    <s v="USD"/>
    <n v="1435808400"/>
    <n v="1434650084"/>
    <x v="0"/>
    <x v="287"/>
    <x v="0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x v="74"/>
    <x v="0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x v="34"/>
    <x v="0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x v="44"/>
    <x v="0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x v="248"/>
    <x v="0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x v="77"/>
    <x v="0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x v="221"/>
    <x v="0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x v="34"/>
    <x v="0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x v="6"/>
    <x v="0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x v="277"/>
    <x v="0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x v="244"/>
    <x v="0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x v="44"/>
    <x v="0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x v="70"/>
    <x v="0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x v="202"/>
    <x v="0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x v="329"/>
    <x v="0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x v="206"/>
    <x v="0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x v="17"/>
    <x v="0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x v="297"/>
    <x v="0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x v="2"/>
    <x v="0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x v="57"/>
    <x v="0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x v="19"/>
    <x v="0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x v="50"/>
    <x v="0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x v="73"/>
    <x v="1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x v="83"/>
    <x v="1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x v="81"/>
    <x v="1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x v="81"/>
    <x v="1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x v="74"/>
    <x v="1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x v="84"/>
    <x v="1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x v="163"/>
    <x v="1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x v="29"/>
    <x v="1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x v="8"/>
    <x v="1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x v="80"/>
    <x v="1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x v="83"/>
    <x v="1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x v="221"/>
    <x v="1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x v="83"/>
    <x v="1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x v="83"/>
    <x v="1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x v="19"/>
    <x v="1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x v="80"/>
    <x v="1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x v="408"/>
    <x v="1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x v="8"/>
    <x v="1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x v="66"/>
    <x v="1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x v="202"/>
    <x v="1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x v="78"/>
    <x v="1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x v="8"/>
    <x v="1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x v="81"/>
    <x v="1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x v="54"/>
    <x v="1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x v="30"/>
    <x v="1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x v="29"/>
    <x v="1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x v="0"/>
    <x v="165"/>
    <x v="1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x v="84"/>
    <x v="1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x v="78"/>
    <x v="1"/>
    <s v="games/video games"/>
    <n v="0"/>
    <n v="0"/>
    <s v="games"/>
    <x v="17"/>
  </r>
  <r>
    <n v="2150"/>
    <s v="The Unknown Door"/>
    <s v="A pixel styled open world detective game."/>
    <n v="50000"/>
    <n v="405"/>
    <x v="2"/>
    <s v="NO"/>
    <s v="NOK"/>
    <n v="1468392599"/>
    <n v="1465800599"/>
    <x v="0"/>
    <x v="80"/>
    <x v="1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x v="79"/>
    <x v="1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x v="80"/>
    <x v="1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x v="80"/>
    <x v="1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x v="84"/>
    <x v="1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x v="81"/>
    <x v="1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x v="183"/>
    <x v="1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x v="7"/>
    <x v="1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x v="409"/>
    <x v="1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x v="84"/>
    <x v="1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x v="38"/>
    <x v="1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x v="62"/>
    <x v="0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x v="6"/>
    <x v="0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x v="34"/>
    <x v="0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x v="183"/>
    <x v="0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x v="27"/>
    <x v="0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x v="58"/>
    <x v="0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x v="22"/>
    <x v="0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x v="158"/>
    <x v="0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x v="63"/>
    <x v="0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x v="10"/>
    <x v="0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x v="5"/>
    <x v="0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x v="62"/>
    <x v="0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x v="240"/>
    <x v="0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x v="287"/>
    <x v="0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x v="55"/>
    <x v="0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x v="26"/>
    <x v="0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x v="44"/>
    <x v="0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x v="410"/>
    <x v="0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x v="64"/>
    <x v="0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x v="76"/>
    <x v="0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x v="28"/>
    <x v="0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x v="289"/>
    <x v="0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x v="411"/>
    <x v="0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x v="161"/>
    <x v="0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x v="412"/>
    <x v="0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x v="413"/>
    <x v="0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x v="414"/>
    <x v="0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x v="415"/>
    <x v="0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x v="106"/>
    <x v="0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x v="416"/>
    <x v="0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x v="20"/>
    <x v="0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x v="417"/>
    <x v="0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x v="418"/>
    <x v="0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x v="419"/>
    <x v="0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x v="248"/>
    <x v="0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x v="302"/>
    <x v="0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x v="420"/>
    <x v="0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x v="421"/>
    <x v="0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x v="140"/>
    <x v="0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x v="40"/>
    <x v="0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x v="33"/>
    <x v="0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x v="422"/>
    <x v="0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x v="133"/>
    <x v="0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x v="196"/>
    <x v="0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x v="74"/>
    <x v="0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x v="69"/>
    <x v="0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x v="63"/>
    <x v="0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x v="54"/>
    <x v="0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x v="41"/>
    <x v="0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x v="250"/>
    <x v="0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x v="148"/>
    <x v="0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x v="252"/>
    <x v="0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x v="29"/>
    <x v="0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x v="54"/>
    <x v="0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x v="51"/>
    <x v="0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x v="25"/>
    <x v="0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x v="82"/>
    <x v="0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x v="88"/>
    <x v="0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x v="10"/>
    <x v="0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x v="50"/>
    <x v="0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x v="423"/>
    <x v="0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x v="209"/>
    <x v="0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x v="61"/>
    <x v="0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x v="228"/>
    <x v="0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x v="424"/>
    <x v="0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x v="306"/>
    <x v="0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x v="425"/>
    <x v="0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x v="296"/>
    <x v="0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x v="380"/>
    <x v="0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x v="156"/>
    <x v="0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x v="426"/>
    <x v="0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x v="427"/>
    <x v="0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x v="428"/>
    <x v="0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x v="33"/>
    <x v="0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x v="206"/>
    <x v="0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x v="340"/>
    <x v="0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x v="429"/>
    <x v="0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x v="1"/>
    <x v="0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x v="374"/>
    <x v="0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x v="93"/>
    <x v="0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x v="430"/>
    <x v="0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x v="431"/>
    <x v="0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x v="432"/>
    <x v="0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x v="126"/>
    <x v="0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x v="433"/>
    <x v="0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x v="7"/>
    <x v="0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x v="434"/>
    <x v="0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x v="130"/>
    <x v="0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x v="387"/>
    <x v="0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x v="435"/>
    <x v="0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x v="436"/>
    <x v="0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x v="437"/>
    <x v="0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x v="87"/>
    <x v="0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x v="438"/>
    <x v="0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x v="197"/>
    <x v="0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x v="133"/>
    <x v="0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x v="39"/>
    <x v="0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x v="242"/>
    <x v="0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x v="190"/>
    <x v="0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x v="87"/>
    <x v="0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x v="439"/>
    <x v="0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x v="331"/>
    <x v="0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x v="65"/>
    <x v="0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x v="440"/>
    <x v="0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x v="57"/>
    <x v="0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x v="441"/>
    <x v="0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x v="442"/>
    <x v="0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x v="441"/>
    <x v="0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x v="443"/>
    <x v="0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x v="444"/>
    <x v="0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x v="445"/>
    <x v="0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x v="446"/>
    <x v="0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x v="206"/>
    <x v="0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x v="221"/>
    <x v="0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x v="1"/>
    <x v="0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x v="11"/>
    <x v="0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x v="447"/>
    <x v="0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x v="332"/>
    <x v="0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x v="58"/>
    <x v="0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x v="436"/>
    <x v="0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x v="202"/>
    <x v="0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x v="8"/>
    <x v="0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x v="53"/>
    <x v="0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x v="211"/>
    <x v="0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x v="1"/>
    <x v="0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x v="25"/>
    <x v="0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x v="448"/>
    <x v="0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x v="20"/>
    <x v="0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x v="20"/>
    <x v="0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x v="60"/>
    <x v="0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x v="68"/>
    <x v="0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x v="67"/>
    <x v="0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x v="74"/>
    <x v="0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x v="300"/>
    <x v="0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x v="69"/>
    <x v="0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x v="108"/>
    <x v="0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x v="10"/>
    <x v="0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x v="449"/>
    <x v="0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x v="25"/>
    <x v="0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x v="63"/>
    <x v="0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x v="263"/>
    <x v="0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x v="268"/>
    <x v="0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x v="273"/>
    <x v="0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x v="116"/>
    <x v="0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x v="157"/>
    <x v="0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x v="196"/>
    <x v="0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x v="11"/>
    <x v="0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x v="450"/>
    <x v="0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x v="329"/>
    <x v="0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x v="451"/>
    <x v="0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x v="201"/>
    <x v="0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x v="1"/>
    <x v="0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x v="328"/>
    <x v="0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x v="133"/>
    <x v="0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x v="31"/>
    <x v="0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x v="452"/>
    <x v="0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x v="19"/>
    <x v="0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x v="430"/>
    <x v="0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x v="99"/>
    <x v="0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x v="30"/>
    <x v="0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x v="31"/>
    <x v="1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x v="80"/>
    <x v="1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x v="80"/>
    <x v="1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x v="42"/>
    <x v="1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x v="63"/>
    <x v="1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x v="29"/>
    <x v="1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x v="453"/>
    <x v="0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x v="416"/>
    <x v="0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x v="207"/>
    <x v="0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x v="430"/>
    <x v="0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x v="454"/>
    <x v="0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x v="455"/>
    <x v="0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x v="225"/>
    <x v="0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x v="85"/>
    <x v="0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x v="170"/>
    <x v="0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x v="456"/>
    <x v="0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x v="122"/>
    <x v="0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x v="252"/>
    <x v="0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x v="457"/>
    <x v="0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x v="458"/>
    <x v="0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x v="78"/>
    <x v="1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x v="78"/>
    <x v="1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x v="29"/>
    <x v="1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x v="29"/>
    <x v="1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x v="78"/>
    <x v="1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x v="83"/>
    <x v="1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x v="29"/>
    <x v="1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x v="81"/>
    <x v="1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x v="78"/>
    <x v="1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x v="78"/>
    <x v="1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x v="63"/>
    <x v="1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x v="78"/>
    <x v="1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x v="78"/>
    <x v="1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x v="29"/>
    <x v="1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x v="84"/>
    <x v="1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x v="78"/>
    <x v="1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x v="78"/>
    <x v="1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x v="78"/>
    <x v="1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x v="83"/>
    <x v="1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x v="29"/>
    <x v="1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x v="78"/>
    <x v="1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x v="84"/>
    <x v="1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x v="78"/>
    <x v="1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x v="78"/>
    <x v="1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x v="78"/>
    <x v="1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x v="74"/>
    <x v="1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x v="25"/>
    <x v="1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x v="84"/>
    <x v="1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x v="78"/>
    <x v="1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x v="80"/>
    <x v="1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x v="78"/>
    <x v="1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x v="79"/>
    <x v="1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x v="29"/>
    <x v="1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x v="29"/>
    <x v="1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x v="78"/>
    <x v="1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x v="80"/>
    <x v="1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x v="78"/>
    <x v="1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x v="78"/>
    <x v="1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x v="78"/>
    <x v="1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x v="83"/>
    <x v="1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x v="63"/>
    <x v="1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x v="84"/>
    <x v="1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x v="83"/>
    <x v="1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x v="22"/>
    <x v="1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x v="63"/>
    <x v="1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x v="78"/>
    <x v="1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x v="83"/>
    <x v="1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x v="22"/>
    <x v="1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x v="29"/>
    <x v="1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x v="78"/>
    <x v="1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x v="29"/>
    <x v="1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x v="78"/>
    <x v="1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x v="29"/>
    <x v="1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x v="84"/>
    <x v="1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x v="78"/>
    <x v="1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x v="29"/>
    <x v="1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x v="78"/>
    <x v="1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x v="78"/>
    <x v="1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x v="78"/>
    <x v="1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x v="78"/>
    <x v="1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x v="82"/>
    <x v="1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x v="29"/>
    <x v="1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x v="8"/>
    <x v="1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x v="78"/>
    <x v="1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x v="9"/>
    <x v="1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x v="38"/>
    <x v="1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x v="51"/>
    <x v="1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x v="84"/>
    <x v="1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x v="79"/>
    <x v="1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x v="78"/>
    <x v="1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x v="83"/>
    <x v="1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x v="78"/>
    <x v="1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x v="83"/>
    <x v="1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x v="62"/>
    <x v="1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x v="79"/>
    <x v="1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x v="29"/>
    <x v="1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x v="78"/>
    <x v="1"/>
    <s v="food/food trucks"/>
    <n v="0"/>
    <n v="0"/>
    <s v="food"/>
    <x v="19"/>
  </r>
  <r>
    <n v="2418"/>
    <s v="Mexican food truck"/>
    <s v="I want to start my food truck business."/>
    <n v="25000"/>
    <n v="5"/>
    <x v="2"/>
    <s v="US"/>
    <s v="USD"/>
    <n v="1427225644"/>
    <n v="1422045244"/>
    <x v="0"/>
    <x v="81"/>
    <x v="1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x v="78"/>
    <x v="1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x v="17"/>
    <x v="1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x v="29"/>
    <x v="1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x v="29"/>
    <x v="1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x v="29"/>
    <x v="1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x v="82"/>
    <x v="1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x v="29"/>
    <x v="1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x v="78"/>
    <x v="1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x v="29"/>
    <x v="1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x v="29"/>
    <x v="1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x v="80"/>
    <x v="1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x v="84"/>
    <x v="1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x v="84"/>
    <x v="1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x v="84"/>
    <x v="1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x v="78"/>
    <x v="1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x v="84"/>
    <x v="1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x v="80"/>
    <x v="1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x v="84"/>
    <x v="1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x v="78"/>
    <x v="1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x v="29"/>
    <x v="1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x v="78"/>
    <x v="1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x v="84"/>
    <x v="1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x v="280"/>
    <x v="0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x v="459"/>
    <x v="0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x v="409"/>
    <x v="0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x v="42"/>
    <x v="0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x v="248"/>
    <x v="0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x v="112"/>
    <x v="0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x v="152"/>
    <x v="0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x v="82"/>
    <x v="0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x v="148"/>
    <x v="0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x v="332"/>
    <x v="0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x v="153"/>
    <x v="0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x v="41"/>
    <x v="0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x v="85"/>
    <x v="0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x v="208"/>
    <x v="0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x v="38"/>
    <x v="0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x v="85"/>
    <x v="0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x v="204"/>
    <x v="0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x v="144"/>
    <x v="0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x v="460"/>
    <x v="0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x v="32"/>
    <x v="0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x v="48"/>
    <x v="0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x v="248"/>
    <x v="0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x v="11"/>
    <x v="0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x v="68"/>
    <x v="0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x v="53"/>
    <x v="0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x v="47"/>
    <x v="0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x v="68"/>
    <x v="0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x v="6"/>
    <x v="0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x v="5"/>
    <x v="0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x v="17"/>
    <x v="0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x v="57"/>
    <x v="0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x v="201"/>
    <x v="0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x v="5"/>
    <x v="0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x v="44"/>
    <x v="0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x v="75"/>
    <x v="0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x v="165"/>
    <x v="0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x v="14"/>
    <x v="0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x v="1"/>
    <x v="0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x v="38"/>
    <x v="0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x v="22"/>
    <x v="0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x v="195"/>
    <x v="0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x v="20"/>
    <x v="0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x v="10"/>
    <x v="0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x v="240"/>
    <x v="0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x v="14"/>
    <x v="0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x v="209"/>
    <x v="0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x v="44"/>
    <x v="0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x v="71"/>
    <x v="0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x v="11"/>
    <x v="0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x v="38"/>
    <x v="0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x v="73"/>
    <x v="0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x v="74"/>
    <x v="0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x v="461"/>
    <x v="0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x v="70"/>
    <x v="0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x v="288"/>
    <x v="0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x v="73"/>
    <x v="0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x v="66"/>
    <x v="0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x v="9"/>
    <x v="0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x v="203"/>
    <x v="0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x v="60"/>
    <x v="0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x v="63"/>
    <x v="1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x v="81"/>
    <x v="1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x v="78"/>
    <x v="1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x v="78"/>
    <x v="1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x v="78"/>
    <x v="1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x v="84"/>
    <x v="1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x v="78"/>
    <x v="1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x v="78"/>
    <x v="1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x v="33"/>
    <x v="1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x v="84"/>
    <x v="1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x v="78"/>
    <x v="1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x v="78"/>
    <x v="1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x v="78"/>
    <x v="1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x v="80"/>
    <x v="1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x v="8"/>
    <x v="1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x v="78"/>
    <x v="1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x v="51"/>
    <x v="1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x v="78"/>
    <x v="1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x v="80"/>
    <x v="1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x v="78"/>
    <x v="1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x v="462"/>
    <x v="0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x v="74"/>
    <x v="0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x v="55"/>
    <x v="0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x v="68"/>
    <x v="0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x v="144"/>
    <x v="0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x v="51"/>
    <x v="0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x v="26"/>
    <x v="0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x v="75"/>
    <x v="0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s v="US"/>
    <s v="USD"/>
    <n v="1332636975"/>
    <n v="1328752575"/>
    <x v="0"/>
    <x v="88"/>
    <x v="0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x v="53"/>
    <x v="0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x v="42"/>
    <x v="0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x v="65"/>
    <x v="0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x v="327"/>
    <x v="0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x v="25"/>
    <x v="0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s v="US"/>
    <s v="USD"/>
    <n v="1417463945"/>
    <n v="1414781945"/>
    <x v="0"/>
    <x v="76"/>
    <x v="0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x v="80"/>
    <x v="0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x v="202"/>
    <x v="0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x v="333"/>
    <x v="0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x v="211"/>
    <x v="0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x v="74"/>
    <x v="0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x v="287"/>
    <x v="0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x v="62"/>
    <x v="0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x v="62"/>
    <x v="0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x v="7"/>
    <x v="0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x v="42"/>
    <x v="0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x v="71"/>
    <x v="0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x v="179"/>
    <x v="0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x v="77"/>
    <x v="0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x v="77"/>
    <x v="0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x v="3"/>
    <x v="0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x v="66"/>
    <x v="0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x v="59"/>
    <x v="0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x v="65"/>
    <x v="0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x v="85"/>
    <x v="0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x v="2"/>
    <x v="0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x v="69"/>
    <x v="0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x v="17"/>
    <x v="0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x v="59"/>
    <x v="0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x v="20"/>
    <x v="0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x v="64"/>
    <x v="0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x v="78"/>
    <x v="1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x v="83"/>
    <x v="1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x v="78"/>
    <x v="1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x v="78"/>
    <x v="1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x v="29"/>
    <x v="1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x v="78"/>
    <x v="1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x v="84"/>
    <x v="1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x v="29"/>
    <x v="1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x v="84"/>
    <x v="1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x v="84"/>
    <x v="1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x v="80"/>
    <x v="1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x v="78"/>
    <x v="1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x v="78"/>
    <x v="1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x v="78"/>
    <x v="1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x v="78"/>
    <x v="1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x v="78"/>
    <x v="1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x v="78"/>
    <x v="1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x v="78"/>
    <x v="1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x v="8"/>
    <x v="1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x v="84"/>
    <x v="1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x v="202"/>
    <x v="1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x v="29"/>
    <x v="1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x v="81"/>
    <x v="1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x v="78"/>
    <x v="1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x v="29"/>
    <x v="1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x v="29"/>
    <x v="1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x v="79"/>
    <x v="1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x v="22"/>
    <x v="1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x v="29"/>
    <x v="1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x v="78"/>
    <x v="1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x v="84"/>
    <x v="1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x v="29"/>
    <x v="1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x v="78"/>
    <x v="1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x v="29"/>
    <x v="1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x v="10"/>
    <x v="1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x v="74"/>
    <x v="1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x v="63"/>
    <x v="1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x v="25"/>
    <x v="1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x v="81"/>
    <x v="1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x v="209"/>
    <x v="1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x v="299"/>
    <x v="0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x v="463"/>
    <x v="0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x v="133"/>
    <x v="0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x v="306"/>
    <x v="0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x v="464"/>
    <x v="0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x v="465"/>
    <x v="0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x v="367"/>
    <x v="0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x v="466"/>
    <x v="0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x v="467"/>
    <x v="0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x v="468"/>
    <x v="0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x v="469"/>
    <x v="0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x v="324"/>
    <x v="0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x v="33"/>
    <x v="0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x v="61"/>
    <x v="0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x v="250"/>
    <x v="0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x v="146"/>
    <x v="0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x v="180"/>
    <x v="0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x v="99"/>
    <x v="0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x v="28"/>
    <x v="0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x v="470"/>
    <x v="0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x v="471"/>
    <x v="0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x v="142"/>
    <x v="0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x v="95"/>
    <x v="0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x v="472"/>
    <x v="0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x v="47"/>
    <x v="0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x v="133"/>
    <x v="0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x v="43"/>
    <x v="0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x v="64"/>
    <x v="0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x v="61"/>
    <x v="0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x v="75"/>
    <x v="0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x v="172"/>
    <x v="0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x v="288"/>
    <x v="0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x v="473"/>
    <x v="0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x v="20"/>
    <x v="0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x v="87"/>
    <x v="0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x v="133"/>
    <x v="0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x v="55"/>
    <x v="0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x v="25"/>
    <x v="0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x v="72"/>
    <x v="0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x v="50"/>
    <x v="0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x v="29"/>
    <x v="1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x v="78"/>
    <x v="1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x v="474"/>
    <x v="1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x v="47"/>
    <x v="1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x v="23"/>
    <x v="1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x v="475"/>
    <x v="1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x v="83"/>
    <x v="1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x v="79"/>
    <x v="1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x v="83"/>
    <x v="1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x v="81"/>
    <x v="1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x v="57"/>
    <x v="1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x v="202"/>
    <x v="1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x v="16"/>
    <x v="1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x v="79"/>
    <x v="1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s v="US"/>
    <s v="USD"/>
    <n v="1455048000"/>
    <n v="1452631647"/>
    <x v="0"/>
    <x v="68"/>
    <x v="1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x v="215"/>
    <x v="1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x v="211"/>
    <x v="1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x v="80"/>
    <x v="1"/>
    <s v="technology/space exploration"/>
    <n v="9.2857142857142856E-4"/>
    <n v="22.75"/>
    <s v="technology"/>
    <x v="36"/>
  </r>
  <r>
    <n v="2659"/>
    <s v="test (Canceled)"/>
    <s v="test"/>
    <n v="49000"/>
    <n v="1333"/>
    <x v="1"/>
    <s v="US"/>
    <s v="USD"/>
    <n v="1429321210"/>
    <n v="1426729210"/>
    <x v="0"/>
    <x v="73"/>
    <x v="1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x v="81"/>
    <x v="1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x v="65"/>
    <x v="0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x v="144"/>
    <x v="0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x v="66"/>
    <x v="0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x v="201"/>
    <x v="0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x v="67"/>
    <x v="0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x v="190"/>
    <x v="0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x v="59"/>
    <x v="0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x v="33"/>
    <x v="0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x v="202"/>
    <x v="0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x v="65"/>
    <x v="1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x v="87"/>
    <x v="1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x v="5"/>
    <x v="1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x v="36"/>
    <x v="1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x v="199"/>
    <x v="1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x v="60"/>
    <x v="1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x v="82"/>
    <x v="1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x v="74"/>
    <x v="1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x v="84"/>
    <x v="1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x v="83"/>
    <x v="1"/>
    <s v="technology/makerspaces"/>
    <n v="3.3E-3"/>
    <n v="44"/>
    <s v="technology"/>
    <x v="37"/>
  </r>
  <r>
    <n v="2680"/>
    <s v="iHeart Pillow"/>
    <s v="iHeartPillow, Connecting loved ones"/>
    <n v="32000"/>
    <n v="276"/>
    <x v="2"/>
    <s v="ES"/>
    <s v="EUR"/>
    <n v="1459915491"/>
    <n v="1457327091"/>
    <x v="0"/>
    <x v="80"/>
    <x v="1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x v="84"/>
    <x v="1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x v="9"/>
    <x v="1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x v="83"/>
    <x v="1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x v="80"/>
    <x v="1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x v="29"/>
    <x v="1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x v="78"/>
    <x v="1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x v="78"/>
    <x v="1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x v="25"/>
    <x v="1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x v="29"/>
    <x v="1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x v="115"/>
    <x v="1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x v="84"/>
    <x v="1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x v="29"/>
    <x v="1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x v="83"/>
    <x v="1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x v="29"/>
    <x v="1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x v="83"/>
    <x v="1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x v="44"/>
    <x v="1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x v="47"/>
    <x v="1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x v="84"/>
    <x v="1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x v="78"/>
    <x v="1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x v="80"/>
    <x v="1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x v="67"/>
    <x v="1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x v="55"/>
    <x v="1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x v="43"/>
    <x v="1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x v="63"/>
    <x v="1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x v="22"/>
    <x v="1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x v="40"/>
    <x v="0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x v="476"/>
    <x v="0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x v="477"/>
    <x v="0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x v="478"/>
    <x v="0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x v="479"/>
    <x v="0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x v="196"/>
    <x v="0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x v="235"/>
    <x v="0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x v="480"/>
    <x v="0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x v="120"/>
    <x v="0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x v="481"/>
    <x v="0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x v="482"/>
    <x v="0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x v="166"/>
    <x v="0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x v="265"/>
    <x v="0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x v="50"/>
    <x v="0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x v="210"/>
    <x v="0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x v="314"/>
    <x v="0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x v="333"/>
    <x v="0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x v="282"/>
    <x v="0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x v="483"/>
    <x v="0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x v="116"/>
    <x v="0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x v="442"/>
    <x v="0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x v="484"/>
    <x v="0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x v="413"/>
    <x v="0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x v="23"/>
    <x v="0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x v="345"/>
    <x v="0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x v="77"/>
    <x v="0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x v="96"/>
    <x v="0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x v="46"/>
    <x v="0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x v="430"/>
    <x v="0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x v="485"/>
    <x v="0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x v="6"/>
    <x v="0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x v="231"/>
    <x v="0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x v="41"/>
    <x v="0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x v="277"/>
    <x v="0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x v="57"/>
    <x v="0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x v="80"/>
    <x v="1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x v="59"/>
    <x v="1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x v="78"/>
    <x v="1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x v="19"/>
    <x v="1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x v="72"/>
    <x v="1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x v="10"/>
    <x v="1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x v="80"/>
    <x v="1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x v="80"/>
    <x v="1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x v="84"/>
    <x v="1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x v="78"/>
    <x v="1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x v="78"/>
    <x v="1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x v="25"/>
    <x v="1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x v="22"/>
    <x v="1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x v="78"/>
    <x v="1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x v="41"/>
    <x v="1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x v="51"/>
    <x v="1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x v="84"/>
    <x v="1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x v="79"/>
    <x v="1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x v="84"/>
    <x v="1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x v="78"/>
    <x v="1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x v="80"/>
    <x v="1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x v="29"/>
    <x v="1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x v="83"/>
    <x v="1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x v="80"/>
    <x v="1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x v="78"/>
    <x v="1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x v="80"/>
    <x v="1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x v="83"/>
    <x v="1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x v="69"/>
    <x v="1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x v="84"/>
    <x v="1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x v="51"/>
    <x v="1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x v="78"/>
    <x v="1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x v="78"/>
    <x v="1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x v="29"/>
    <x v="1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x v="62"/>
    <x v="1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x v="84"/>
    <x v="1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x v="17"/>
    <x v="1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x v="29"/>
    <x v="1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x v="41"/>
    <x v="1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x v="29"/>
    <x v="1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x v="78"/>
    <x v="1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x v="33"/>
    <x v="0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x v="59"/>
    <x v="0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x v="42"/>
    <x v="0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x v="52"/>
    <x v="0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x v="136"/>
    <x v="0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x v="142"/>
    <x v="0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x v="44"/>
    <x v="0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x v="9"/>
    <x v="0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x v="54"/>
    <x v="0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x v="36"/>
    <x v="0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x v="33"/>
    <x v="0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x v="54"/>
    <x v="0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x v="196"/>
    <x v="0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x v="83"/>
    <x v="0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x v="9"/>
    <x v="0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x v="64"/>
    <x v="0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x v="225"/>
    <x v="0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x v="237"/>
    <x v="0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x v="208"/>
    <x v="0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x v="162"/>
    <x v="0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x v="62"/>
    <x v="0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x v="240"/>
    <x v="0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x v="261"/>
    <x v="0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x v="23"/>
    <x v="0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x v="59"/>
    <x v="0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x v="88"/>
    <x v="0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x v="251"/>
    <x v="0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x v="50"/>
    <x v="0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x v="64"/>
    <x v="0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x v="7"/>
    <x v="0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x v="52"/>
    <x v="0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x v="183"/>
    <x v="0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x v="93"/>
    <x v="0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x v="31"/>
    <x v="0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x v="25"/>
    <x v="0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x v="39"/>
    <x v="0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x v="51"/>
    <x v="0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x v="332"/>
    <x v="0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x v="201"/>
    <x v="0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x v="9"/>
    <x v="0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x v="2"/>
    <x v="0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x v="225"/>
    <x v="0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x v="25"/>
    <x v="0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x v="41"/>
    <x v="0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x v="13"/>
    <x v="0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x v="10"/>
    <x v="0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x v="23"/>
    <x v="0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x v="174"/>
    <x v="0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x v="88"/>
    <x v="0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x v="202"/>
    <x v="0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x v="47"/>
    <x v="0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x v="195"/>
    <x v="0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s v="US"/>
    <s v="USD"/>
    <n v="1444528800"/>
    <n v="1442804633"/>
    <x v="0"/>
    <x v="2"/>
    <x v="0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x v="64"/>
    <x v="0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x v="251"/>
    <x v="0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x v="202"/>
    <x v="0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x v="64"/>
    <x v="0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x v="241"/>
    <x v="0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x v="162"/>
    <x v="0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x v="462"/>
    <x v="0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x v="29"/>
    <x v="1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x v="78"/>
    <x v="1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x v="78"/>
    <x v="1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x v="29"/>
    <x v="1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x v="70"/>
    <x v="1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x v="78"/>
    <x v="1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x v="78"/>
    <x v="1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x v="83"/>
    <x v="1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x v="29"/>
    <x v="1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x v="62"/>
    <x v="1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x v="78"/>
    <x v="1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x v="79"/>
    <x v="1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x v="78"/>
    <x v="1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x v="25"/>
    <x v="1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x v="81"/>
    <x v="1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x v="79"/>
    <x v="1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x v="41"/>
    <x v="1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x v="78"/>
    <x v="1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x v="29"/>
    <x v="1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x v="82"/>
    <x v="1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x v="83"/>
    <x v="1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x v="83"/>
    <x v="1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x v="29"/>
    <x v="1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x v="83"/>
    <x v="1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x v="78"/>
    <x v="1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x v="84"/>
    <x v="1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x v="73"/>
    <x v="1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x v="65"/>
    <x v="1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x v="81"/>
    <x v="1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x v="82"/>
    <x v="1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x v="62"/>
    <x v="1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x v="78"/>
    <x v="1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x v="22"/>
    <x v="1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x v="83"/>
    <x v="1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x v="83"/>
    <x v="1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x v="78"/>
    <x v="1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x v="79"/>
    <x v="1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x v="80"/>
    <x v="1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x v="29"/>
    <x v="1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x v="60"/>
    <x v="1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x v="78"/>
    <x v="1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x v="80"/>
    <x v="1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x v="81"/>
    <x v="1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x v="80"/>
    <x v="1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x v="81"/>
    <x v="1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x v="29"/>
    <x v="1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x v="29"/>
    <x v="1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x v="78"/>
    <x v="1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x v="25"/>
    <x v="1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x v="83"/>
    <x v="1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x v="73"/>
    <x v="1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x v="57"/>
    <x v="1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x v="84"/>
    <x v="1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x v="78"/>
    <x v="1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x v="80"/>
    <x v="1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x v="8"/>
    <x v="1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x v="83"/>
    <x v="1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x v="8"/>
    <x v="1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x v="78"/>
    <x v="1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x v="63"/>
    <x v="1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x v="84"/>
    <x v="1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x v="29"/>
    <x v="1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x v="80"/>
    <x v="1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x v="80"/>
    <x v="1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x v="57"/>
    <x v="1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x v="63"/>
    <x v="1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x v="84"/>
    <x v="1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x v="81"/>
    <x v="1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x v="29"/>
    <x v="1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x v="29"/>
    <x v="1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x v="25"/>
    <x v="1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x v="55"/>
    <x v="1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x v="84"/>
    <x v="1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x v="29"/>
    <x v="1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x v="83"/>
    <x v="1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x v="63"/>
    <x v="1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x v="82"/>
    <x v="1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x v="9"/>
    <x v="1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x v="79"/>
    <x v="1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x v="62"/>
    <x v="1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x v="83"/>
    <x v="0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x v="79"/>
    <x v="0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x v="73"/>
    <x v="0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x v="206"/>
    <x v="0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x v="473"/>
    <x v="0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x v="133"/>
    <x v="0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x v="64"/>
    <x v="0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x v="54"/>
    <x v="0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x v="58"/>
    <x v="0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x v="95"/>
    <x v="0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x v="82"/>
    <x v="0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x v="44"/>
    <x v="0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x v="241"/>
    <x v="0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x v="77"/>
    <x v="0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x v="70"/>
    <x v="0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x v="69"/>
    <x v="0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x v="165"/>
    <x v="0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x v="58"/>
    <x v="0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x v="20"/>
    <x v="0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x v="51"/>
    <x v="0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x v="29"/>
    <x v="1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x v="91"/>
    <x v="1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x v="78"/>
    <x v="1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x v="29"/>
    <x v="1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x v="78"/>
    <x v="1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x v="84"/>
    <x v="1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x v="62"/>
    <x v="1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x v="82"/>
    <x v="1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x v="84"/>
    <x v="1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x v="78"/>
    <x v="1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x v="6"/>
    <x v="1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x v="22"/>
    <x v="1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x v="83"/>
    <x v="1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x v="78"/>
    <x v="1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x v="202"/>
    <x v="1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x v="9"/>
    <x v="1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x v="83"/>
    <x v="1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x v="78"/>
    <x v="1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x v="78"/>
    <x v="1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x v="78"/>
    <x v="1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x v="52"/>
    <x v="0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x v="9"/>
    <x v="0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x v="15"/>
    <x v="0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x v="193"/>
    <x v="0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x v="70"/>
    <x v="0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x v="130"/>
    <x v="0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x v="26"/>
    <x v="0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x v="5"/>
    <x v="0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x v="57"/>
    <x v="0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x v="110"/>
    <x v="0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x v="68"/>
    <x v="0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x v="57"/>
    <x v="0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x v="51"/>
    <x v="0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x v="45"/>
    <x v="0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x v="116"/>
    <x v="0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x v="25"/>
    <x v="0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x v="209"/>
    <x v="0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x v="38"/>
    <x v="0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x v="67"/>
    <x v="0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x v="54"/>
    <x v="0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x v="174"/>
    <x v="0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x v="211"/>
    <x v="0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x v="486"/>
    <x v="0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x v="423"/>
    <x v="0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x v="112"/>
    <x v="0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x v="66"/>
    <x v="0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x v="236"/>
    <x v="0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x v="33"/>
    <x v="0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x v="0"/>
    <x v="487"/>
    <x v="0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x v="74"/>
    <x v="0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x v="251"/>
    <x v="0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x v="31"/>
    <x v="0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x v="19"/>
    <x v="0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x v="211"/>
    <x v="0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x v="437"/>
    <x v="0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x v="413"/>
    <x v="0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x v="248"/>
    <x v="0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x v="488"/>
    <x v="0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x v="9"/>
    <x v="0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x v="22"/>
    <x v="0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x v="489"/>
    <x v="0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x v="201"/>
    <x v="0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x v="57"/>
    <x v="0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x v="490"/>
    <x v="0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x v="115"/>
    <x v="0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x v="174"/>
    <x v="0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s v="US"/>
    <s v="USD"/>
    <n v="1429938683"/>
    <n v="1428124283"/>
    <x v="0"/>
    <x v="9"/>
    <x v="0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x v="55"/>
    <x v="0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x v="130"/>
    <x v="0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x v="41"/>
    <x v="0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x v="20"/>
    <x v="0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x v="165"/>
    <x v="0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x v="329"/>
    <x v="0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x v="491"/>
    <x v="0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x v="244"/>
    <x v="0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x v="17"/>
    <x v="0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x v="180"/>
    <x v="0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x v="14"/>
    <x v="0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x v="334"/>
    <x v="0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x v="209"/>
    <x v="0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x v="273"/>
    <x v="0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x v="95"/>
    <x v="0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x v="79"/>
    <x v="0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x v="0"/>
    <x v="0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x v="108"/>
    <x v="0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x v="20"/>
    <x v="0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x v="492"/>
    <x v="0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x v="221"/>
    <x v="0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x v="493"/>
    <x v="0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x v="14"/>
    <x v="0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x v="60"/>
    <x v="0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x v="20"/>
    <x v="0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x v="23"/>
    <x v="0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x v="494"/>
    <x v="0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x v="495"/>
    <x v="0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x v="313"/>
    <x v="0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x v="58"/>
    <x v="0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x v="74"/>
    <x v="0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x v="163"/>
    <x v="0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x v="288"/>
    <x v="0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x v="195"/>
    <x v="0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x v="77"/>
    <x v="0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x v="130"/>
    <x v="0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x v="239"/>
    <x v="0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x v="31"/>
    <x v="0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x v="6"/>
    <x v="0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x v="9"/>
    <x v="0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x v="5"/>
    <x v="0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x v="241"/>
    <x v="0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x v="82"/>
    <x v="0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x v="2"/>
    <x v="1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x v="84"/>
    <x v="1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x v="83"/>
    <x v="1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x v="78"/>
    <x v="1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x v="29"/>
    <x v="1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x v="78"/>
    <x v="1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x v="78"/>
    <x v="1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x v="83"/>
    <x v="1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x v="202"/>
    <x v="1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x v="79"/>
    <x v="1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s v="US"/>
    <s v="USD"/>
    <n v="1407955748"/>
    <n v="1405363748"/>
    <x v="0"/>
    <x v="78"/>
    <x v="1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x v="85"/>
    <x v="1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x v="23"/>
    <x v="1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x v="250"/>
    <x v="1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x v="84"/>
    <x v="1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x v="41"/>
    <x v="1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x v="29"/>
    <x v="1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x v="84"/>
    <x v="1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x v="63"/>
    <x v="1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x v="38"/>
    <x v="1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x v="27"/>
    <x v="1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x v="84"/>
    <x v="1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x v="63"/>
    <x v="1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x v="83"/>
    <x v="1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x v="9"/>
    <x v="1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x v="133"/>
    <x v="1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x v="84"/>
    <x v="1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x v="83"/>
    <x v="1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x v="74"/>
    <x v="1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x v="63"/>
    <x v="1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x v="81"/>
    <x v="1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x v="78"/>
    <x v="1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x v="83"/>
    <x v="1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x v="79"/>
    <x v="1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x v="82"/>
    <x v="1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x v="83"/>
    <x v="1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x v="84"/>
    <x v="1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x v="83"/>
    <x v="1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x v="43"/>
    <x v="1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x v="82"/>
    <x v="1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x v="82"/>
    <x v="1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x v="64"/>
    <x v="1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x v="57"/>
    <x v="1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x v="29"/>
    <x v="1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x v="29"/>
    <x v="1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x v="25"/>
    <x v="1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x v="288"/>
    <x v="1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x v="74"/>
    <x v="1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x v="81"/>
    <x v="1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x v="62"/>
    <x v="1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x v="8"/>
    <x v="1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x v="240"/>
    <x v="1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x v="84"/>
    <x v="1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x v="81"/>
    <x v="1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x v="162"/>
    <x v="1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x v="80"/>
    <x v="1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x v="60"/>
    <x v="1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x v="84"/>
    <x v="1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x v="229"/>
    <x v="1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x v="29"/>
    <x v="1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x v="88"/>
    <x v="1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x v="82"/>
    <x v="1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x v="77"/>
    <x v="1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x v="78"/>
    <x v="1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x v="29"/>
    <x v="1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x v="73"/>
    <x v="1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x v="29"/>
    <x v="1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x v="84"/>
    <x v="1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x v="29"/>
    <x v="1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x v="73"/>
    <x v="1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x v="29"/>
    <x v="1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s v="US"/>
    <s v="USD"/>
    <n v="1478733732"/>
    <n v="1478298132"/>
    <x v="0"/>
    <x v="84"/>
    <x v="1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x v="493"/>
    <x v="1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x v="80"/>
    <x v="1"/>
    <s v="theater/spaces"/>
    <n v="3.2499999999999997E-5"/>
    <n v="6.5"/>
    <s v="theater"/>
    <x v="38"/>
  </r>
  <r>
    <n v="3125"/>
    <s v="N/A (Canceled)"/>
    <s v="N/A"/>
    <n v="1500000"/>
    <n v="0"/>
    <x v="1"/>
    <s v="US"/>
    <s v="USD"/>
    <n v="1452142672"/>
    <n v="1449550672"/>
    <x v="0"/>
    <x v="78"/>
    <x v="1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x v="57"/>
    <x v="1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x v="78"/>
    <x v="1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x v="27"/>
    <x v="1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x v="29"/>
    <x v="1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x v="80"/>
    <x v="1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x v="8"/>
    <x v="1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x v="29"/>
    <x v="1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x v="38"/>
    <x v="1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x v="8"/>
    <x v="1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x v="63"/>
    <x v="1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x v="19"/>
    <x v="1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x v="29"/>
    <x v="1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x v="78"/>
    <x v="1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x v="79"/>
    <x v="1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x v="80"/>
    <x v="1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x v="22"/>
    <x v="1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x v="83"/>
    <x v="1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x v="78"/>
    <x v="1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x v="209"/>
    <x v="1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x v="78"/>
    <x v="1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x v="8"/>
    <x v="1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x v="496"/>
    <x v="0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x v="7"/>
    <x v="0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x v="20"/>
    <x v="0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x v="201"/>
    <x v="0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x v="69"/>
    <x v="0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x v="85"/>
    <x v="0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x v="198"/>
    <x v="0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x v="252"/>
    <x v="0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x v="177"/>
    <x v="0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x v="30"/>
    <x v="0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x v="14"/>
    <x v="0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x v="50"/>
    <x v="0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x v="47"/>
    <x v="0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x v="7"/>
    <x v="0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x v="142"/>
    <x v="0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x v="287"/>
    <x v="0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x v="250"/>
    <x v="0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x v="26"/>
    <x v="0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x v="64"/>
    <x v="0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x v="497"/>
    <x v="0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x v="165"/>
    <x v="0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x v="42"/>
    <x v="0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x v="141"/>
    <x v="0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x v="26"/>
    <x v="0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x v="27"/>
    <x v="0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x v="60"/>
    <x v="0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x v="142"/>
    <x v="0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x v="23"/>
    <x v="0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x v="65"/>
    <x v="0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x v="165"/>
    <x v="0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x v="13"/>
    <x v="0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x v="76"/>
    <x v="0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x v="95"/>
    <x v="0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x v="43"/>
    <x v="0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x v="41"/>
    <x v="0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x v="299"/>
    <x v="0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x v="32"/>
    <x v="0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x v="67"/>
    <x v="0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x v="54"/>
    <x v="0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x v="16"/>
    <x v="0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x v="138"/>
    <x v="0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x v="82"/>
    <x v="1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x v="10"/>
    <x v="1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x v="78"/>
    <x v="1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x v="80"/>
    <x v="1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x v="22"/>
    <x v="1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x v="54"/>
    <x v="1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x v="78"/>
    <x v="1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x v="70"/>
    <x v="1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x v="79"/>
    <x v="1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x v="80"/>
    <x v="1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x v="83"/>
    <x v="1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x v="28"/>
    <x v="1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x v="29"/>
    <x v="1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x v="84"/>
    <x v="1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x v="20"/>
    <x v="1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x v="79"/>
    <x v="1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x v="78"/>
    <x v="1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x v="8"/>
    <x v="1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x v="78"/>
    <x v="1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x v="17"/>
    <x v="1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x v="141"/>
    <x v="0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x v="334"/>
    <x v="0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x v="65"/>
    <x v="0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x v="498"/>
    <x v="0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x v="225"/>
    <x v="0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x v="5"/>
    <x v="0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x v="248"/>
    <x v="0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x v="179"/>
    <x v="0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x v="2"/>
    <x v="0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x v="201"/>
    <x v="0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x v="192"/>
    <x v="0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x v="46"/>
    <x v="0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x v="211"/>
    <x v="0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x v="116"/>
    <x v="0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x v="87"/>
    <x v="0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x v="142"/>
    <x v="0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x v="499"/>
    <x v="0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x v="70"/>
    <x v="0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x v="64"/>
    <x v="0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x v="209"/>
    <x v="0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x v="77"/>
    <x v="0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x v="91"/>
    <x v="0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x v="77"/>
    <x v="0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x v="33"/>
    <x v="0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x v="55"/>
    <x v="0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x v="42"/>
    <x v="0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x v="248"/>
    <x v="0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x v="331"/>
    <x v="0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x v="238"/>
    <x v="0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x v="314"/>
    <x v="0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x v="1"/>
    <x v="0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x v="201"/>
    <x v="0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x v="69"/>
    <x v="0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x v="157"/>
    <x v="0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x v="275"/>
    <x v="0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x v="26"/>
    <x v="0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x v="50"/>
    <x v="0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x v="500"/>
    <x v="0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x v="189"/>
    <x v="0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x v="7"/>
    <x v="0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x v="452"/>
    <x v="0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x v="106"/>
    <x v="0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x v="496"/>
    <x v="0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x v="9"/>
    <x v="0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x v="133"/>
    <x v="0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x v="248"/>
    <x v="0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x v="153"/>
    <x v="0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x v="59"/>
    <x v="0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x v="282"/>
    <x v="0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x v="14"/>
    <x v="0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x v="11"/>
    <x v="0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x v="174"/>
    <x v="0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x v="196"/>
    <x v="0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x v="72"/>
    <x v="0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x v="179"/>
    <x v="0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x v="32"/>
    <x v="0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x v="72"/>
    <x v="0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x v="287"/>
    <x v="0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x v="430"/>
    <x v="0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x v="449"/>
    <x v="0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x v="288"/>
    <x v="0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x v="16"/>
    <x v="0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x v="209"/>
    <x v="0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x v="13"/>
    <x v="0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x v="108"/>
    <x v="0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x v="64"/>
    <x v="0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x v="172"/>
    <x v="0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x v="8"/>
    <x v="0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x v="61"/>
    <x v="0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x v="61"/>
    <x v="0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x v="69"/>
    <x v="0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x v="287"/>
    <x v="0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x v="209"/>
    <x v="0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x v="5"/>
    <x v="0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x v="186"/>
    <x v="0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x v="5"/>
    <x v="0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x v="41"/>
    <x v="0"/>
    <s v="theater/plays"/>
    <n v="1.016"/>
    <n v="203.2"/>
    <s v="theater"/>
    <x v="6"/>
  </r>
  <r>
    <n v="3285"/>
    <s v="By Morning"/>
    <s v="A new play by Matthew Gasda"/>
    <n v="4999"/>
    <n v="5604"/>
    <x v="0"/>
    <s v="US"/>
    <s v="USD"/>
    <n v="1488258000"/>
    <n v="1485556626"/>
    <x v="0"/>
    <x v="75"/>
    <x v="0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x v="259"/>
    <x v="0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x v="69"/>
    <x v="0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x v="447"/>
    <x v="0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x v="20"/>
    <x v="0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x v="250"/>
    <x v="0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x v="25"/>
    <x v="0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x v="41"/>
    <x v="0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x v="110"/>
    <x v="0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x v="54"/>
    <x v="0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x v="74"/>
    <x v="0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x v="5"/>
    <x v="0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x v="34"/>
    <x v="0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x v="250"/>
    <x v="0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x v="287"/>
    <x v="0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x v="106"/>
    <x v="0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x v="16"/>
    <x v="0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s v="ES"/>
    <s v="EUR"/>
    <n v="1481099176"/>
    <n v="1478507176"/>
    <x v="0"/>
    <x v="133"/>
    <x v="0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x v="2"/>
    <x v="0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x v="489"/>
    <x v="0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x v="9"/>
    <x v="0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x v="241"/>
    <x v="0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x v="9"/>
    <x v="0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x v="7"/>
    <x v="0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x v="162"/>
    <x v="0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x v="162"/>
    <x v="0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x v="43"/>
    <x v="0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x v="14"/>
    <x v="0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x v="60"/>
    <x v="0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x v="6"/>
    <x v="0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x v="30"/>
    <x v="0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x v="207"/>
    <x v="0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x v="59"/>
    <x v="0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x v="58"/>
    <x v="0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x v="38"/>
    <x v="0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x v="44"/>
    <x v="0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x v="41"/>
    <x v="0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x v="23"/>
    <x v="0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x v="72"/>
    <x v="0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x v="73"/>
    <x v="0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x v="41"/>
    <x v="0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x v="7"/>
    <x v="0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x v="51"/>
    <x v="0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x v="82"/>
    <x v="0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x v="55"/>
    <x v="0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x v="50"/>
    <x v="0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x v="71"/>
    <x v="0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x v="183"/>
    <x v="0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x v="112"/>
    <x v="0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x v="67"/>
    <x v="0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x v="287"/>
    <x v="0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x v="82"/>
    <x v="0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x v="69"/>
    <x v="0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x v="300"/>
    <x v="0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x v="5"/>
    <x v="0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x v="44"/>
    <x v="0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x v="33"/>
    <x v="0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x v="76"/>
    <x v="0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x v="23"/>
    <x v="0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x v="244"/>
    <x v="0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x v="62"/>
    <x v="0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x v="59"/>
    <x v="0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x v="19"/>
    <x v="0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x v="1"/>
    <x v="0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x v="25"/>
    <x v="0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x v="13"/>
    <x v="0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x v="241"/>
    <x v="0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x v="16"/>
    <x v="0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x v="34"/>
    <x v="0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x v="165"/>
    <x v="0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x v="41"/>
    <x v="0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x v="74"/>
    <x v="0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x v="64"/>
    <x v="0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x v="372"/>
    <x v="0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x v="23"/>
    <x v="0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x v="250"/>
    <x v="0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x v="32"/>
    <x v="0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x v="9"/>
    <x v="0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x v="55"/>
    <x v="0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x v="250"/>
    <x v="0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x v="83"/>
    <x v="0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x v="59"/>
    <x v="0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x v="209"/>
    <x v="0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x v="23"/>
    <x v="0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x v="241"/>
    <x v="0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x v="55"/>
    <x v="0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x v="82"/>
    <x v="0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x v="74"/>
    <x v="0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x v="209"/>
    <x v="0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x v="47"/>
    <x v="0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x v="57"/>
    <x v="0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x v="10"/>
    <x v="0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x v="99"/>
    <x v="0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x v="64"/>
    <x v="0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x v="44"/>
    <x v="0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x v="33"/>
    <x v="0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x v="53"/>
    <x v="0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x v="67"/>
    <x v="0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x v="209"/>
    <x v="0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x v="31"/>
    <x v="0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x v="41"/>
    <x v="0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x v="14"/>
    <x v="0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x v="2"/>
    <x v="0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x v="43"/>
    <x v="0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x v="95"/>
    <x v="0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x v="19"/>
    <x v="0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x v="59"/>
    <x v="0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x v="8"/>
    <x v="0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x v="34"/>
    <x v="0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x v="74"/>
    <x v="0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x v="44"/>
    <x v="0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x v="33"/>
    <x v="0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x v="54"/>
    <x v="0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x v="71"/>
    <x v="0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x v="67"/>
    <x v="0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x v="268"/>
    <x v="0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x v="36"/>
    <x v="0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x v="111"/>
    <x v="0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x v="57"/>
    <x v="0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x v="83"/>
    <x v="0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x v="57"/>
    <x v="0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x v="110"/>
    <x v="0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x v="85"/>
    <x v="0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x v="59"/>
    <x v="0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x v="64"/>
    <x v="0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x v="244"/>
    <x v="0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x v="76"/>
    <x v="0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x v="55"/>
    <x v="0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x v="25"/>
    <x v="0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x v="34"/>
    <x v="0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x v="82"/>
    <x v="0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x v="209"/>
    <x v="0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x v="43"/>
    <x v="0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x v="66"/>
    <x v="0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x v="67"/>
    <x v="0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x v="69"/>
    <x v="0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x v="15"/>
    <x v="0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x v="67"/>
    <x v="0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x v="73"/>
    <x v="0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x v="88"/>
    <x v="0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x v="201"/>
    <x v="0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x v="45"/>
    <x v="0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x v="60"/>
    <x v="0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x v="13"/>
    <x v="0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x v="8"/>
    <x v="0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x v="250"/>
    <x v="0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x v="64"/>
    <x v="0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x v="288"/>
    <x v="0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x v="26"/>
    <x v="0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x v="129"/>
    <x v="0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x v="10"/>
    <x v="0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x v="77"/>
    <x v="0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x v="17"/>
    <x v="0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x v="25"/>
    <x v="0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x v="59"/>
    <x v="0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x v="141"/>
    <x v="0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x v="68"/>
    <x v="0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x v="22"/>
    <x v="0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x v="43"/>
    <x v="0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x v="9"/>
    <x v="0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x v="162"/>
    <x v="0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x v="20"/>
    <x v="0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x v="25"/>
    <x v="0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x v="43"/>
    <x v="0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x v="9"/>
    <x v="0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x v="70"/>
    <x v="0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x v="38"/>
    <x v="0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x v="77"/>
    <x v="0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x v="25"/>
    <x v="0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x v="64"/>
    <x v="0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x v="50"/>
    <x v="0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x v="38"/>
    <x v="0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x v="165"/>
    <x v="0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x v="74"/>
    <x v="0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x v="17"/>
    <x v="0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x v="10"/>
    <x v="0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x v="8"/>
    <x v="0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x v="57"/>
    <x v="0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x v="229"/>
    <x v="0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x v="251"/>
    <x v="0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x v="17"/>
    <x v="0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x v="42"/>
    <x v="0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s v="US"/>
    <s v="USD"/>
    <n v="1426864032"/>
    <n v="1424275632"/>
    <x v="0"/>
    <x v="5"/>
    <x v="0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x v="57"/>
    <x v="0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x v="287"/>
    <x v="0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x v="82"/>
    <x v="0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x v="209"/>
    <x v="0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x v="23"/>
    <x v="0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x v="51"/>
    <x v="0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x v="70"/>
    <x v="0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x v="57"/>
    <x v="0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x v="79"/>
    <x v="0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x v="70"/>
    <x v="0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x v="7"/>
    <x v="0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x v="66"/>
    <x v="0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x v="62"/>
    <x v="0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x v="195"/>
    <x v="0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x v="144"/>
    <x v="0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x v="182"/>
    <x v="0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x v="34"/>
    <x v="0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x v="209"/>
    <x v="0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x v="66"/>
    <x v="0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x v="36"/>
    <x v="0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x v="60"/>
    <x v="0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x v="250"/>
    <x v="0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x v="74"/>
    <x v="0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x v="73"/>
    <x v="0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x v="2"/>
    <x v="0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x v="60"/>
    <x v="0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x v="62"/>
    <x v="0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x v="250"/>
    <x v="0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x v="76"/>
    <x v="0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x v="72"/>
    <x v="0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x v="288"/>
    <x v="0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x v="2"/>
    <x v="0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x v="288"/>
    <x v="0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x v="288"/>
    <x v="0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x v="162"/>
    <x v="0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x v="44"/>
    <x v="0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x v="22"/>
    <x v="0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x v="70"/>
    <x v="0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x v="60"/>
    <x v="0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x v="250"/>
    <x v="0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x v="41"/>
    <x v="0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x v="51"/>
    <x v="0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x v="41"/>
    <x v="0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x v="10"/>
    <x v="0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x v="57"/>
    <x v="0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x v="34"/>
    <x v="0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x v="73"/>
    <x v="0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x v="67"/>
    <x v="0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x v="202"/>
    <x v="0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x v="62"/>
    <x v="0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x v="51"/>
    <x v="0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x v="33"/>
    <x v="0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x v="64"/>
    <x v="0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x v="62"/>
    <x v="0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x v="69"/>
    <x v="0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x v="144"/>
    <x v="0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x v="142"/>
    <x v="0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x v="63"/>
    <x v="0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x v="69"/>
    <x v="0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x v="48"/>
    <x v="0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x v="77"/>
    <x v="0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x v="59"/>
    <x v="0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x v="19"/>
    <x v="0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x v="55"/>
    <x v="0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x v="74"/>
    <x v="0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x v="22"/>
    <x v="0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x v="386"/>
    <x v="0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x v="67"/>
    <x v="0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x v="57"/>
    <x v="0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x v="33"/>
    <x v="0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x v="183"/>
    <x v="0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x v="62"/>
    <x v="0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x v="22"/>
    <x v="0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x v="58"/>
    <x v="0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x v="268"/>
    <x v="0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x v="60"/>
    <x v="0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x v="54"/>
    <x v="0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x v="22"/>
    <x v="0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x v="10"/>
    <x v="0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x v="226"/>
    <x v="0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x v="62"/>
    <x v="0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x v="288"/>
    <x v="0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x v="31"/>
    <x v="0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x v="20"/>
    <x v="0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x v="9"/>
    <x v="0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x v="201"/>
    <x v="0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x v="28"/>
    <x v="0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x v="25"/>
    <x v="0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x v="9"/>
    <x v="0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x v="501"/>
    <x v="0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x v="19"/>
    <x v="0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x v="54"/>
    <x v="0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x v="142"/>
    <x v="0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x v="241"/>
    <x v="0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x v="162"/>
    <x v="0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x v="20"/>
    <x v="0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x v="57"/>
    <x v="0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x v="8"/>
    <x v="0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x v="44"/>
    <x v="0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x v="14"/>
    <x v="0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x v="10"/>
    <x v="0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x v="14"/>
    <x v="0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x v="55"/>
    <x v="0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x v="20"/>
    <x v="0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x v="82"/>
    <x v="0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x v="76"/>
    <x v="0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x v="43"/>
    <x v="0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x v="332"/>
    <x v="0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x v="81"/>
    <x v="0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x v="74"/>
    <x v="0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x v="77"/>
    <x v="0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x v="25"/>
    <x v="0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x v="74"/>
    <x v="0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x v="43"/>
    <x v="0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x v="72"/>
    <x v="0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x v="54"/>
    <x v="0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x v="300"/>
    <x v="0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x v="23"/>
    <x v="0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x v="241"/>
    <x v="0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x v="33"/>
    <x v="0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x v="202"/>
    <x v="0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x v="95"/>
    <x v="0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x v="196"/>
    <x v="0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x v="59"/>
    <x v="0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x v="2"/>
    <x v="0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x v="68"/>
    <x v="0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x v="17"/>
    <x v="0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x v="95"/>
    <x v="0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x v="41"/>
    <x v="0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x v="51"/>
    <x v="0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x v="74"/>
    <x v="0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x v="57"/>
    <x v="0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x v="80"/>
    <x v="0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x v="28"/>
    <x v="0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x v="72"/>
    <x v="0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x v="7"/>
    <x v="0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x v="50"/>
    <x v="0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x v="41"/>
    <x v="0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x v="31"/>
    <x v="0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x v="9"/>
    <x v="0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x v="74"/>
    <x v="0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x v="64"/>
    <x v="0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x v="162"/>
    <x v="0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x v="13"/>
    <x v="0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x v="7"/>
    <x v="0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x v="9"/>
    <x v="0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x v="26"/>
    <x v="0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x v="250"/>
    <x v="0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x v="43"/>
    <x v="0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x v="13"/>
    <x v="0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x v="66"/>
    <x v="0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x v="57"/>
    <x v="0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x v="438"/>
    <x v="0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x v="16"/>
    <x v="0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x v="64"/>
    <x v="0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x v="69"/>
    <x v="0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x v="70"/>
    <x v="0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x v="76"/>
    <x v="0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x v="53"/>
    <x v="0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x v="60"/>
    <x v="0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x v="78"/>
    <x v="1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x v="84"/>
    <x v="1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x v="29"/>
    <x v="1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x v="211"/>
    <x v="1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x v="29"/>
    <x v="1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x v="162"/>
    <x v="1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x v="59"/>
    <x v="1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x v="73"/>
    <x v="1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x v="78"/>
    <x v="1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x v="25"/>
    <x v="1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x v="84"/>
    <x v="1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x v="29"/>
    <x v="1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x v="83"/>
    <x v="1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x v="78"/>
    <x v="1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x v="84"/>
    <x v="1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x v="78"/>
    <x v="1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x v="8"/>
    <x v="1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x v="29"/>
    <x v="1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x v="22"/>
    <x v="1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x v="84"/>
    <x v="1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x v="196"/>
    <x v="0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x v="22"/>
    <x v="0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x v="57"/>
    <x v="0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x v="82"/>
    <x v="0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x v="57"/>
    <x v="0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x v="51"/>
    <x v="0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x v="44"/>
    <x v="0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x v="1"/>
    <x v="0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x v="67"/>
    <x v="0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x v="9"/>
    <x v="0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x v="9"/>
    <x v="0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x v="62"/>
    <x v="0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x v="19"/>
    <x v="0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x v="17"/>
    <x v="0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x v="244"/>
    <x v="0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x v="82"/>
    <x v="0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x v="10"/>
    <x v="0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x v="25"/>
    <x v="0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x v="44"/>
    <x v="0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x v="6"/>
    <x v="0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x v="33"/>
    <x v="0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x v="57"/>
    <x v="0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x v="8"/>
    <x v="0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x v="244"/>
    <x v="0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x v="7"/>
    <x v="0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x v="229"/>
    <x v="0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x v="162"/>
    <x v="0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x v="83"/>
    <x v="0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x v="38"/>
    <x v="0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x v="473"/>
    <x v="0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x v="162"/>
    <x v="0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x v="209"/>
    <x v="0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x v="69"/>
    <x v="0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x v="59"/>
    <x v="0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x v="85"/>
    <x v="0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x v="36"/>
    <x v="0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x v="23"/>
    <x v="0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x v="149"/>
    <x v="0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x v="79"/>
    <x v="0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x v="20"/>
    <x v="0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x v="70"/>
    <x v="0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x v="95"/>
    <x v="0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x v="162"/>
    <x v="0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x v="220"/>
    <x v="0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x v="57"/>
    <x v="0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x v="25"/>
    <x v="0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x v="65"/>
    <x v="0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x v="51"/>
    <x v="0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x v="76"/>
    <x v="0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x v="209"/>
    <x v="0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x v="327"/>
    <x v="0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x v="244"/>
    <x v="0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x v="59"/>
    <x v="0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x v="70"/>
    <x v="0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x v="64"/>
    <x v="0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x v="209"/>
    <x v="0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x v="74"/>
    <x v="0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x v="2"/>
    <x v="0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x v="62"/>
    <x v="0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x v="23"/>
    <x v="0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x v="70"/>
    <x v="0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x v="2"/>
    <x v="0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x v="74"/>
    <x v="0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x v="64"/>
    <x v="0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x v="201"/>
    <x v="0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x v="10"/>
    <x v="0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x v="174"/>
    <x v="0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x v="74"/>
    <x v="0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x v="54"/>
    <x v="0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x v="62"/>
    <x v="0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x v="67"/>
    <x v="0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x v="80"/>
    <x v="0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x v="244"/>
    <x v="0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x v="34"/>
    <x v="0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x v="2"/>
    <x v="0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x v="287"/>
    <x v="0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x v="30"/>
    <x v="0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x v="41"/>
    <x v="0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x v="67"/>
    <x v="0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x v="51"/>
    <x v="0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x v="162"/>
    <x v="1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x v="81"/>
    <x v="1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x v="29"/>
    <x v="1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x v="8"/>
    <x v="1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x v="80"/>
    <x v="1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x v="78"/>
    <x v="1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x v="63"/>
    <x v="1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x v="84"/>
    <x v="1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x v="29"/>
    <x v="1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x v="80"/>
    <x v="1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x v="79"/>
    <x v="1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x v="22"/>
    <x v="1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x v="25"/>
    <x v="1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x v="78"/>
    <x v="1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x v="80"/>
    <x v="1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x v="78"/>
    <x v="1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x v="78"/>
    <x v="1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x v="29"/>
    <x v="1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x v="29"/>
    <x v="1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x v="29"/>
    <x v="1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x v="47"/>
    <x v="0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x v="63"/>
    <x v="0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x v="33"/>
    <x v="0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x v="202"/>
    <x v="0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x v="41"/>
    <x v="0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x v="209"/>
    <x v="0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x v="74"/>
    <x v="0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x v="33"/>
    <x v="0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x v="57"/>
    <x v="0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x v="133"/>
    <x v="0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x v="55"/>
    <x v="0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x v="106"/>
    <x v="0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x v="110"/>
    <x v="0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x v="83"/>
    <x v="0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x v="33"/>
    <x v="0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x v="99"/>
    <x v="0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x v="74"/>
    <x v="0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x v="329"/>
    <x v="0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x v="93"/>
    <x v="0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x v="66"/>
    <x v="0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x v="6"/>
    <x v="0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x v="41"/>
    <x v="0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x v="9"/>
    <x v="0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x v="44"/>
    <x v="0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x v="51"/>
    <x v="0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x v="7"/>
    <x v="0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x v="20"/>
    <x v="0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x v="25"/>
    <x v="0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x v="225"/>
    <x v="0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x v="211"/>
    <x v="0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x v="17"/>
    <x v="0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x v="248"/>
    <x v="0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x v="209"/>
    <x v="0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x v="47"/>
    <x v="0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x v="74"/>
    <x v="0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x v="54"/>
    <x v="0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x v="73"/>
    <x v="0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x v="209"/>
    <x v="0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x v="26"/>
    <x v="0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x v="73"/>
    <x v="0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x v="29"/>
    <x v="1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x v="80"/>
    <x v="1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x v="78"/>
    <x v="1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x v="78"/>
    <x v="1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x v="84"/>
    <x v="1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x v="54"/>
    <x v="1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x v="29"/>
    <x v="1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x v="84"/>
    <x v="1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x v="29"/>
    <x v="1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x v="77"/>
    <x v="1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x v="81"/>
    <x v="1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x v="80"/>
    <x v="1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x v="38"/>
    <x v="1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x v="82"/>
    <x v="1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x v="78"/>
    <x v="1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x v="244"/>
    <x v="1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x v="78"/>
    <x v="1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x v="84"/>
    <x v="1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x v="29"/>
    <x v="1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x v="82"/>
    <x v="1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x v="54"/>
    <x v="0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x v="44"/>
    <x v="0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x v="55"/>
    <x v="0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x v="10"/>
    <x v="0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x v="202"/>
    <x v="0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x v="74"/>
    <x v="0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x v="69"/>
    <x v="0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x v="9"/>
    <x v="0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x v="77"/>
    <x v="0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x v="9"/>
    <x v="0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x v="73"/>
    <x v="0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x v="55"/>
    <x v="0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x v="9"/>
    <x v="0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x v="67"/>
    <x v="0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x v="88"/>
    <x v="0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x v="14"/>
    <x v="0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x v="63"/>
    <x v="0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x v="72"/>
    <x v="0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x v="55"/>
    <x v="0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x v="71"/>
    <x v="0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x v="33"/>
    <x v="0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x v="22"/>
    <x v="0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x v="83"/>
    <x v="0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x v="82"/>
    <x v="0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x v="82"/>
    <x v="0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x v="9"/>
    <x v="0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x v="7"/>
    <x v="0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x v="22"/>
    <x v="0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x v="25"/>
    <x v="0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x v="57"/>
    <x v="0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x v="61"/>
    <x v="0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x v="58"/>
    <x v="0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x v="83"/>
    <x v="0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x v="69"/>
    <x v="1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x v="23"/>
    <x v="1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x v="10"/>
    <x v="1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x v="133"/>
    <x v="1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x v="8"/>
    <x v="1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x v="22"/>
    <x v="1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x v="82"/>
    <x v="1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x v="68"/>
    <x v="1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x v="33"/>
    <x v="1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x v="80"/>
    <x v="1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x v="54"/>
    <x v="1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x v="84"/>
    <x v="1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x v="84"/>
    <x v="1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x v="9"/>
    <x v="1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x v="29"/>
    <x v="1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x v="29"/>
    <x v="1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x v="80"/>
    <x v="1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x v="29"/>
    <x v="1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x v="29"/>
    <x v="1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x v="62"/>
    <x v="1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s v="US"/>
    <s v="USD"/>
    <n v="1415828820"/>
    <n v="1412258977"/>
    <x v="0"/>
    <x v="29"/>
    <x v="1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x v="29"/>
    <x v="1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x v="78"/>
    <x v="1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x v="83"/>
    <x v="1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x v="25"/>
    <x v="1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x v="84"/>
    <x v="1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x v="81"/>
    <x v="1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s v="GB"/>
    <s v="GBP"/>
    <n v="1410191405"/>
    <n v="1408031405"/>
    <x v="0"/>
    <x v="29"/>
    <x v="1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x v="41"/>
    <x v="1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x v="73"/>
    <x v="1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x v="83"/>
    <x v="1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x v="78"/>
    <x v="1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x v="78"/>
    <x v="1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x v="78"/>
    <x v="1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x v="78"/>
    <x v="1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x v="67"/>
    <x v="1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x v="25"/>
    <x v="1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x v="29"/>
    <x v="1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x v="78"/>
    <x v="1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x v="57"/>
    <x v="1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x v="29"/>
    <x v="1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x v="78"/>
    <x v="1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x v="78"/>
    <x v="1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x v="78"/>
    <x v="1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x v="78"/>
    <x v="1"/>
    <s v="theater/musical"/>
    <n v="0"/>
    <n v="0"/>
    <s v="theater"/>
    <x v="40"/>
  </r>
  <r>
    <n v="3886"/>
    <s v="a (Canceled)"/>
    <n v="1"/>
    <n v="10000"/>
    <n v="0"/>
    <x v="1"/>
    <s v="AU"/>
    <s v="AUD"/>
    <n v="1418275702"/>
    <n v="1415683702"/>
    <x v="0"/>
    <x v="78"/>
    <x v="1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x v="84"/>
    <x v="1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x v="25"/>
    <x v="1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x v="82"/>
    <x v="1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x v="22"/>
    <x v="1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x v="63"/>
    <x v="1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x v="78"/>
    <x v="1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x v="87"/>
    <x v="1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x v="202"/>
    <x v="1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x v="29"/>
    <x v="1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x v="80"/>
    <x v="1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x v="73"/>
    <x v="1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x v="38"/>
    <x v="1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x v="84"/>
    <x v="1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x v="81"/>
    <x v="1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x v="29"/>
    <x v="1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x v="162"/>
    <x v="1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x v="78"/>
    <x v="1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x v="84"/>
    <x v="1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x v="63"/>
    <x v="1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x v="38"/>
    <x v="1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x v="80"/>
    <x v="1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x v="80"/>
    <x v="1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x v="80"/>
    <x v="1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x v="83"/>
    <x v="1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x v="17"/>
    <x v="1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x v="29"/>
    <x v="1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x v="63"/>
    <x v="1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x v="74"/>
    <x v="1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x v="29"/>
    <x v="1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x v="78"/>
    <x v="1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x v="29"/>
    <x v="1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x v="83"/>
    <x v="1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x v="83"/>
    <x v="1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x v="83"/>
    <x v="1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x v="78"/>
    <x v="1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x v="79"/>
    <x v="1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x v="57"/>
    <x v="1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x v="244"/>
    <x v="1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x v="83"/>
    <x v="1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x v="29"/>
    <x v="1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x v="84"/>
    <x v="1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x v="63"/>
    <x v="1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x v="25"/>
    <x v="1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x v="78"/>
    <x v="1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x v="78"/>
    <x v="1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x v="29"/>
    <x v="1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x v="8"/>
    <x v="1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x v="8"/>
    <x v="1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x v="23"/>
    <x v="1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x v="78"/>
    <x v="1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x v="73"/>
    <x v="1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x v="81"/>
    <x v="1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x v="29"/>
    <x v="1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x v="84"/>
    <x v="1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x v="84"/>
    <x v="1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x v="78"/>
    <x v="1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x v="62"/>
    <x v="1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x v="78"/>
    <x v="1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x v="29"/>
    <x v="1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x v="81"/>
    <x v="1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x v="84"/>
    <x v="1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x v="78"/>
    <x v="1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x v="58"/>
    <x v="1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x v="29"/>
    <x v="1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x v="29"/>
    <x v="1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x v="29"/>
    <x v="1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x v="78"/>
    <x v="1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x v="78"/>
    <x v="1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x v="22"/>
    <x v="1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x v="78"/>
    <x v="1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x v="29"/>
    <x v="1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x v="38"/>
    <x v="1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x v="8"/>
    <x v="1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x v="80"/>
    <x v="1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x v="84"/>
    <x v="1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x v="83"/>
    <x v="1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x v="78"/>
    <x v="1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x v="83"/>
    <x v="1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x v="80"/>
    <x v="1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x v="84"/>
    <x v="1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x v="73"/>
    <x v="1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x v="202"/>
    <x v="1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x v="79"/>
    <x v="1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x v="84"/>
    <x v="1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x v="79"/>
    <x v="1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x v="22"/>
    <x v="1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x v="77"/>
    <x v="1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x v="202"/>
    <x v="1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x v="78"/>
    <x v="1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x v="73"/>
    <x v="1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x v="79"/>
    <x v="1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x v="22"/>
    <x v="1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x v="79"/>
    <x v="1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x v="63"/>
    <x v="1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x v="63"/>
    <x v="1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x v="81"/>
    <x v="1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x v="67"/>
    <x v="1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x v="73"/>
    <x v="1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x v="10"/>
    <x v="1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x v="62"/>
    <x v="1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x v="62"/>
    <x v="1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x v="80"/>
    <x v="1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x v="78"/>
    <x v="1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x v="83"/>
    <x v="1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x v="29"/>
    <x v="1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x v="82"/>
    <x v="1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x v="29"/>
    <x v="1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x v="29"/>
    <x v="1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x v="80"/>
    <x v="1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x v="57"/>
    <x v="1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x v="78"/>
    <x v="1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x v="8"/>
    <x v="1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x v="25"/>
    <x v="1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s v="US"/>
    <s v="USD"/>
    <n v="1462631358"/>
    <n v="1457450958"/>
    <x v="0"/>
    <x v="29"/>
    <x v="1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x v="25"/>
    <x v="1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x v="80"/>
    <x v="1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x v="84"/>
    <x v="1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s v="US"/>
    <s v="USD"/>
    <n v="1412740457"/>
    <n v="1410148457"/>
    <x v="0"/>
    <x v="29"/>
    <x v="1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x v="84"/>
    <x v="1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x v="29"/>
    <x v="1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x v="29"/>
    <x v="1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x v="80"/>
    <x v="1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x v="83"/>
    <x v="1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x v="44"/>
    <x v="1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x v="80"/>
    <x v="1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x v="78"/>
    <x v="1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x v="84"/>
    <x v="1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x v="78"/>
    <x v="1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x v="29"/>
    <x v="1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x v="63"/>
    <x v="1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x v="84"/>
    <x v="1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x v="80"/>
    <x v="1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x v="80"/>
    <x v="1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x v="83"/>
    <x v="1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x v="84"/>
    <x v="1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x v="438"/>
    <x v="1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x v="78"/>
    <x v="1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x v="29"/>
    <x v="1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x v="80"/>
    <x v="1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x v="78"/>
    <x v="1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x v="63"/>
    <x v="1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x v="202"/>
    <x v="1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x v="78"/>
    <x v="1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x v="79"/>
    <x v="1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x v="78"/>
    <x v="1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x v="63"/>
    <x v="1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x v="225"/>
    <x v="1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x v="84"/>
    <x v="1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x v="20"/>
    <x v="1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x v="57"/>
    <x v="1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x v="84"/>
    <x v="1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x v="80"/>
    <x v="1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x v="81"/>
    <x v="1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x v="84"/>
    <x v="1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x v="84"/>
    <x v="1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x v="83"/>
    <x v="1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x v="78"/>
    <x v="1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x v="80"/>
    <x v="1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x v="29"/>
    <x v="1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x v="8"/>
    <x v="1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x v="80"/>
    <x v="1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x v="110"/>
    <x v="1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x v="29"/>
    <x v="1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x v="29"/>
    <x v="1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x v="78"/>
    <x v="1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x v="62"/>
    <x v="1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x v="84"/>
    <x v="1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x v="78"/>
    <x v="1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x v="64"/>
    <x v="1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x v="82"/>
    <x v="1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x v="79"/>
    <x v="1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x v="80"/>
    <x v="1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x v="63"/>
    <x v="1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x v="81"/>
    <x v="1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x v="78"/>
    <x v="1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x v="83"/>
    <x v="1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x v="82"/>
    <x v="1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x v="79"/>
    <x v="1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x v="80"/>
    <x v="1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x v="29"/>
    <x v="1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x v="57"/>
    <x v="1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x v="29"/>
    <x v="1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x v="62"/>
    <x v="1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x v="79"/>
    <x v="1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x v="78"/>
    <x v="1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x v="84"/>
    <x v="1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x v="84"/>
    <x v="1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x v="64"/>
    <x v="1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x v="62"/>
    <x v="1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x v="78"/>
    <x v="1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x v="79"/>
    <x v="1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x v="78"/>
    <x v="1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x v="29"/>
    <x v="1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x v="78"/>
    <x v="1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x v="8"/>
    <x v="1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x v="84"/>
    <x v="1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x v="79"/>
    <x v="1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x v="29"/>
    <x v="1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x v="29"/>
    <x v="1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x v="81"/>
    <x v="1"/>
    <s v="theater/plays"/>
    <n v="4.7E-2"/>
    <n v="9.4"/>
    <s v="theater"/>
    <x v="6"/>
  </r>
  <r>
    <n v="4087"/>
    <s v="Stage Production &quot;The Nail Shop&quot;"/>
    <s v="Comedy Stage Play"/>
    <n v="9600"/>
    <n v="0"/>
    <x v="2"/>
    <s v="US"/>
    <s v="USD"/>
    <n v="1468777786"/>
    <n v="1466185786"/>
    <x v="0"/>
    <x v="78"/>
    <x v="1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x v="83"/>
    <x v="1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x v="22"/>
    <x v="1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x v="83"/>
    <x v="1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x v="22"/>
    <x v="1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x v="29"/>
    <x v="1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x v="80"/>
    <x v="1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x v="22"/>
    <x v="1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x v="29"/>
    <x v="1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x v="81"/>
    <x v="1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x v="78"/>
    <x v="1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x v="78"/>
    <x v="1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x v="29"/>
    <x v="1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x v="78"/>
    <x v="1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x v="78"/>
    <x v="1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x v="79"/>
    <x v="1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x v="79"/>
    <x v="1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x v="25"/>
    <x v="1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x v="79"/>
    <x v="1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x v="51"/>
    <x v="1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x v="80"/>
    <x v="1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x v="29"/>
    <x v="1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x v="78"/>
    <x v="1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x v="79"/>
    <x v="1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x v="79"/>
    <x v="1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x v="29"/>
    <x v="1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x v="83"/>
    <x v="1"/>
    <s v="theater/plays"/>
    <n v="2E-3"/>
    <n v="1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BFA52-603B-4C42-9232-56AD93E9D9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ies" colHeaderCaption="States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State " axis="axisCol" dataField="1" showAll="0" sortType="descending">
      <items count="5">
        <item x="0"/>
        <item x="3"/>
        <item x="2"/>
        <item x="1"/>
        <item t="default"/>
      </items>
    </pivotField>
    <pivotField name="Country 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ry of Outcome" fld="5" subtotal="count" baseField="0" baseItem="2"/>
  </dataFields>
  <formats count="4">
    <format dxfId="9">
      <pivotArea field="6" type="button" dataOnly="0" labelOnly="1" outline="0" axis="axisPage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  <format dxfId="6">
      <pivotArea field="5" type="button" dataOnly="0" labelOnly="1" outline="0" axis="axisCol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EEE49-7664-4C17-949A-7C9F6C86495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ub-Categories" colHeaderCaption="States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State " axis="axisCol" dataField="1" showAll="0" sortType="descending">
      <items count="5">
        <item x="0"/>
        <item x="3"/>
        <item x="2"/>
        <item x="1"/>
        <item t="default"/>
      </items>
    </pivotField>
    <pivotField name="Country 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ry of Outcome" fld="5" subtotal="count" baseField="17" baseItem="0"/>
  </dataFields>
  <formats count="3">
    <format dxfId="5">
      <pivotArea dataOnly="0" labelOnly="1" fieldPosition="0">
        <references count="1">
          <reference field="5" count="0"/>
        </references>
      </pivotArea>
    </format>
    <format dxfId="4">
      <pivotArea field="6" type="button" dataOnly="0" labelOnly="1" outline="0" axis="axisPage" fieldPosition="0"/>
    </format>
    <format dxfId="3">
      <pivotArea field="16" type="button" dataOnly="0" labelOnly="1" outline="0" axis="axisPage" fieldPosition="1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614EE-E58A-4689-B11C-5724DB55AE5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Dates" colHeaderCaption="States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name="States"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Launch Date"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" fld="5" subtotal="count" baseField="18" baseItem="1"/>
  </dataFields>
  <formats count="2">
    <format dxfId="2">
      <pivotArea field="16" type="button" dataOnly="0" labelOnly="1" outline="0" axis="axisPage" fieldPosition="0"/>
    </format>
    <format dxfId="1">
      <pivotArea field="22" type="button" dataOnly="0" labelOnly="1" outline="0" axis="axisPage" fieldPosition="1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BF656-9D95-4DE4-8FA7-AF39C65B72B6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 rowHeaderCaption="Is Staff-picked" colHeaderCaption="States">
  <location ref="A3:E7" firstHeaderRow="1" firstDataRow="2" firstDataCol="1"/>
  <pivotFields count="18">
    <pivotField showAll="0"/>
    <pivotField showAll="0"/>
    <pivotField showAll="0"/>
    <pivotField showAll="0"/>
    <pivotField showAll="0"/>
    <pivotField name="States"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name="Is Staff-picked" axis="axisRow" showAll="0" countASubtotal="1" countSubtotal="1">
      <items count="4">
        <item n="Not picked by the staff" x="0"/>
        <item n="Picked by the staff" x="1"/>
        <item t="countA"/>
        <item t="count"/>
      </items>
    </pivotField>
    <pivotField showAll="0" countASubtotal="1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countA"/>
      </items>
    </pivotField>
    <pivotField name="Under the Spotlight" showAll="0">
      <items count="3">
        <item n=", no spotlight" x="1"/>
        <item n="has spotlight" x="0"/>
        <item t="default"/>
      </items>
    </pivotField>
    <pivotField showAll="0"/>
    <pivotField numFmtId="10" showAll="0"/>
    <pivotField numFmtId="2"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1">
    <format dxfId="0">
      <pivotArea field="5" type="button" dataOnly="0" labelOnly="1" outline="0" axis="axisCol" fieldPosition="0"/>
    </format>
  </formats>
  <chartFormats count="7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8"/>
  <sheetViews>
    <sheetView tabSelected="1" topLeftCell="C1" zoomScale="70" zoomScaleNormal="70" workbookViewId="0">
      <selection activeCell="G11" sqref="G11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3.42578125" bestFit="1" customWidth="1"/>
    <col min="18" max="18" width="18.285156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8367</v>
      </c>
      <c r="T1" s="3" t="s">
        <v>8368</v>
      </c>
    </row>
    <row r="2" spans="1:20" ht="60" x14ac:dyDescent="0.25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2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7">
        <f>E2/D2</f>
        <v>1.3685882352941177</v>
      </c>
      <c r="P2" s="9">
        <f>IF(L2 = 0, 0, E2/L2)</f>
        <v>63.917582417582416</v>
      </c>
      <c r="Q2" s="5" t="str">
        <f>LEFT(N2,SEARCH("/",N2) - 1)</f>
        <v>film &amp; video</v>
      </c>
      <c r="R2" s="5" t="str">
        <f>RIGHT(N2, LEN(N2) - SEARCH("/",N2))</f>
        <v>television</v>
      </c>
      <c r="S2" s="16">
        <f>(((J2/60)/60)/24)+DATE(1970,1,1)+(-8/24)</f>
        <v>42176.673738425925</v>
      </c>
      <c r="T2" s="16">
        <f>(((I2/60)/60)/24)+DATE(1970,1,1)+(-8/24)</f>
        <v>42207.791666666664</v>
      </c>
    </row>
    <row r="3" spans="1:20" ht="30" x14ac:dyDescent="0.25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2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7">
        <f>E3/D3</f>
        <v>1.4260827250608272</v>
      </c>
      <c r="P3" s="9">
        <f>IF(L3 = 0, 0, E3/L3)</f>
        <v>185.48101265822785</v>
      </c>
      <c r="Q3" s="5" t="str">
        <f>LEFT(N3,SEARCH("/",N3) - 1)</f>
        <v>film &amp; video</v>
      </c>
      <c r="R3" s="5" t="str">
        <f>RIGHT(N3, LEN(N3) - SEARCH("/",N3))</f>
        <v>television</v>
      </c>
      <c r="S3" s="16">
        <f>(((J3/60)/60)/24)+DATE(1970,1,1)+(-8/24)</f>
        <v>42766.267164351848</v>
      </c>
      <c r="T3" s="16">
        <f>(((I3/60)/60)/24)+DATE(1970,1,1)+(-8/24)</f>
        <v>42796.267164351848</v>
      </c>
    </row>
    <row r="4" spans="1:20" ht="45" x14ac:dyDescent="0.25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2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7">
        <f>E4/D4</f>
        <v>1.05</v>
      </c>
      <c r="P4" s="9">
        <f>IF(L4 = 0, 0, E4/L4)</f>
        <v>15</v>
      </c>
      <c r="Q4" s="5" t="str">
        <f>LEFT(N4,SEARCH("/",N4) - 1)</f>
        <v>film &amp; video</v>
      </c>
      <c r="R4" s="5" t="str">
        <f>RIGHT(N4, LEN(N4) - SEARCH("/",N4))</f>
        <v>television</v>
      </c>
      <c r="S4" s="16">
        <f>(((J4/60)/60)/24)+DATE(1970,1,1)+(-8/24)</f>
        <v>42405.369016203702</v>
      </c>
      <c r="T4" s="16">
        <f>(((I4/60)/60)/24)+DATE(1970,1,1)+(-8/24)</f>
        <v>42415.369016203702</v>
      </c>
    </row>
    <row r="5" spans="1:20" ht="30" x14ac:dyDescent="0.25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2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7">
        <f>E5/D5</f>
        <v>1.0389999999999999</v>
      </c>
      <c r="P5" s="9">
        <f>IF(L5 = 0, 0, E5/L5)</f>
        <v>69.266666666666666</v>
      </c>
      <c r="Q5" s="5" t="str">
        <f>LEFT(N5,SEARCH("/",N5) - 1)</f>
        <v>film &amp; video</v>
      </c>
      <c r="R5" s="5" t="str">
        <f>RIGHT(N5, LEN(N5) - SEARCH("/",N5))</f>
        <v>television</v>
      </c>
      <c r="S5" s="16">
        <f>(((J5/60)/60)/24)+DATE(1970,1,1)+(-8/24)</f>
        <v>41828.181793981479</v>
      </c>
      <c r="T5" s="16">
        <f>(((I5/60)/60)/24)+DATE(1970,1,1)+(-8/24)</f>
        <v>41858.181793981479</v>
      </c>
    </row>
    <row r="6" spans="1:20" ht="60" x14ac:dyDescent="0.25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2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7">
        <f>E6/D6</f>
        <v>1.2299154545454545</v>
      </c>
      <c r="P6" s="9">
        <f>IF(L6 = 0, 0, E6/L6)</f>
        <v>190.55028169014085</v>
      </c>
      <c r="Q6" s="5" t="str">
        <f>LEFT(N6,SEARCH("/",N6) - 1)</f>
        <v>film &amp; video</v>
      </c>
      <c r="R6" s="5" t="str">
        <f>RIGHT(N6, LEN(N6) - SEARCH("/",N6))</f>
        <v>television</v>
      </c>
      <c r="S6" s="16">
        <f>(((J6/60)/60)/24)+DATE(1970,1,1)+(-8/24)</f>
        <v>42327.500914351847</v>
      </c>
      <c r="T6" s="16">
        <f>(((I6/60)/60)/24)+DATE(1970,1,1)+(-8/24)</f>
        <v>42357.500914351847</v>
      </c>
    </row>
    <row r="7" spans="1:20" ht="45" x14ac:dyDescent="0.25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2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7">
        <f>E7/D7</f>
        <v>1.0977744436109027</v>
      </c>
      <c r="P7" s="9">
        <f>IF(L7 = 0, 0, E7/L7)</f>
        <v>93.40425531914893</v>
      </c>
      <c r="Q7" s="5" t="str">
        <f>LEFT(N7,SEARCH("/",N7) - 1)</f>
        <v>film &amp; video</v>
      </c>
      <c r="R7" s="5" t="str">
        <f>RIGHT(N7, LEN(N7) - SEARCH("/",N7))</f>
        <v>television</v>
      </c>
      <c r="S7" s="16">
        <f>(((J7/60)/60)/24)+DATE(1970,1,1)+(-8/24)</f>
        <v>42563.599618055552</v>
      </c>
      <c r="T7" s="16">
        <f>(((I7/60)/60)/24)+DATE(1970,1,1)+(-8/24)</f>
        <v>42579.899305555555</v>
      </c>
    </row>
    <row r="8" spans="1:20" ht="60" x14ac:dyDescent="0.25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2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7">
        <f>E8/D8</f>
        <v>1.064875</v>
      </c>
      <c r="P8" s="9">
        <f>IF(L8 = 0, 0, E8/L8)</f>
        <v>146.87931034482759</v>
      </c>
      <c r="Q8" s="5" t="str">
        <f>LEFT(N8,SEARCH("/",N8) - 1)</f>
        <v>film &amp; video</v>
      </c>
      <c r="R8" s="5" t="str">
        <f>RIGHT(N8, LEN(N8) - SEARCH("/",N8))</f>
        <v>television</v>
      </c>
      <c r="S8" s="16">
        <f>(((J8/60)/60)/24)+DATE(1970,1,1)+(-8/24)</f>
        <v>41793.739004629628</v>
      </c>
      <c r="T8" s="16">
        <f>(((I8/60)/60)/24)+DATE(1970,1,1)+(-8/24)</f>
        <v>41803.739004629628</v>
      </c>
    </row>
    <row r="9" spans="1:20" ht="60" x14ac:dyDescent="0.25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2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7">
        <f>E9/D9</f>
        <v>1.0122222222222221</v>
      </c>
      <c r="P9" s="9">
        <f>IF(L9 = 0, 0, E9/L9)</f>
        <v>159.82456140350877</v>
      </c>
      <c r="Q9" s="5" t="str">
        <f>LEFT(N9,SEARCH("/",N9) - 1)</f>
        <v>film &amp; video</v>
      </c>
      <c r="R9" s="5" t="str">
        <f>RIGHT(N9, LEN(N9) - SEARCH("/",N9))</f>
        <v>television</v>
      </c>
      <c r="S9" s="16">
        <f>(((J9/60)/60)/24)+DATE(1970,1,1)+(-8/24)</f>
        <v>42515.713738425926</v>
      </c>
      <c r="T9" s="16">
        <f>(((I9/60)/60)/24)+DATE(1970,1,1)+(-8/24)</f>
        <v>42555.713738425926</v>
      </c>
    </row>
    <row r="10" spans="1:20" ht="30" x14ac:dyDescent="0.25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2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7">
        <f>E10/D10</f>
        <v>1.0004342857142856</v>
      </c>
      <c r="P10" s="9">
        <f>IF(L10 = 0, 0, E10/L10)</f>
        <v>291.79333333333335</v>
      </c>
      <c r="Q10" s="5" t="str">
        <f>LEFT(N10,SEARCH("/",N10) - 1)</f>
        <v>film &amp; video</v>
      </c>
      <c r="R10" s="5" t="str">
        <f>RIGHT(N10, LEN(N10) - SEARCH("/",N10))</f>
        <v>television</v>
      </c>
      <c r="S10" s="16">
        <f>(((J10/60)/60)/24)+DATE(1970,1,1)+(-8/24)</f>
        <v>42468.611249999994</v>
      </c>
      <c r="T10" s="16">
        <f>(((I10/60)/60)/24)+DATE(1970,1,1)+(-8/24)</f>
        <v>42475.541666666664</v>
      </c>
    </row>
    <row r="11" spans="1:20" ht="45" x14ac:dyDescent="0.25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2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7">
        <f>E11/D11</f>
        <v>1.2599800000000001</v>
      </c>
      <c r="P11" s="9">
        <f>IF(L11 = 0, 0, E11/L11)</f>
        <v>31.499500000000001</v>
      </c>
      <c r="Q11" s="5" t="str">
        <f>LEFT(N11,SEARCH("/",N11) - 1)</f>
        <v>film &amp; video</v>
      </c>
      <c r="R11" s="5" t="str">
        <f>RIGHT(N11, LEN(N11) - SEARCH("/",N11))</f>
        <v>television</v>
      </c>
      <c r="S11" s="16">
        <f>(((J11/60)/60)/24)+DATE(1970,1,1)+(-8/24)</f>
        <v>42446.770185185182</v>
      </c>
      <c r="T11" s="16">
        <f>(((I11/60)/60)/24)+DATE(1970,1,1)+(-8/24)</f>
        <v>42476.770185185182</v>
      </c>
    </row>
    <row r="12" spans="1:20" ht="60" x14ac:dyDescent="0.25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2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7">
        <f>E12/D12</f>
        <v>1.0049999999999999</v>
      </c>
      <c r="P12" s="9">
        <f>IF(L12 = 0, 0, E12/L12)</f>
        <v>158.68421052631578</v>
      </c>
      <c r="Q12" s="5" t="str">
        <f>LEFT(N12,SEARCH("/",N12) - 1)</f>
        <v>film &amp; video</v>
      </c>
      <c r="R12" s="5" t="str">
        <f>RIGHT(N12, LEN(N12) - SEARCH("/",N12))</f>
        <v>television</v>
      </c>
      <c r="S12" s="16">
        <f>(((J12/60)/60)/24)+DATE(1970,1,1)+(-8/24)</f>
        <v>41779.734710648147</v>
      </c>
      <c r="T12" s="16">
        <f>(((I12/60)/60)/24)+DATE(1970,1,1)+(-8/24)</f>
        <v>41814.734710648147</v>
      </c>
    </row>
    <row r="13" spans="1:20" ht="60" x14ac:dyDescent="0.25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2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7">
        <f>E13/D13</f>
        <v>1.2050000000000001</v>
      </c>
      <c r="P13" s="9">
        <f>IF(L13 = 0, 0, E13/L13)</f>
        <v>80.333333333333329</v>
      </c>
      <c r="Q13" s="5" t="str">
        <f>LEFT(N13,SEARCH("/",N13) - 1)</f>
        <v>film &amp; video</v>
      </c>
      <c r="R13" s="5" t="str">
        <f>RIGHT(N13, LEN(N13) - SEARCH("/",N13))</f>
        <v>television</v>
      </c>
      <c r="S13" s="16">
        <f>(((J13/60)/60)/24)+DATE(1970,1,1)+(-8/24)</f>
        <v>42572.445162037031</v>
      </c>
      <c r="T13" s="16">
        <f>(((I13/60)/60)/24)+DATE(1970,1,1)+(-8/24)</f>
        <v>42603.791666666664</v>
      </c>
    </row>
    <row r="14" spans="1:20" ht="60" x14ac:dyDescent="0.25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2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7">
        <f>E14/D14</f>
        <v>1.6529333333333334</v>
      </c>
      <c r="P14" s="9">
        <f>IF(L14 = 0, 0, E14/L14)</f>
        <v>59.961305925030231</v>
      </c>
      <c r="Q14" s="5" t="str">
        <f>LEFT(N14,SEARCH("/",N14) - 1)</f>
        <v>film &amp; video</v>
      </c>
      <c r="R14" s="5" t="str">
        <f>RIGHT(N14, LEN(N14) - SEARCH("/",N14))</f>
        <v>television</v>
      </c>
      <c r="S14" s="16">
        <f>(((J14/60)/60)/24)+DATE(1970,1,1)+(-8/24)</f>
        <v>41791.379918981482</v>
      </c>
      <c r="T14" s="16">
        <f>(((I14/60)/60)/24)+DATE(1970,1,1)+(-8/24)</f>
        <v>41835.791666666664</v>
      </c>
    </row>
    <row r="15" spans="1:20" ht="45" x14ac:dyDescent="0.25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2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7">
        <f>E15/D15</f>
        <v>1.5997142857142856</v>
      </c>
      <c r="P15" s="9">
        <f>IF(L15 = 0, 0, E15/L15)</f>
        <v>109.78431372549019</v>
      </c>
      <c r="Q15" s="5" t="str">
        <f>LEFT(N15,SEARCH("/",N15) - 1)</f>
        <v>film &amp; video</v>
      </c>
      <c r="R15" s="5" t="str">
        <f>RIGHT(N15, LEN(N15) - SEARCH("/",N15))</f>
        <v>television</v>
      </c>
      <c r="S15" s="16">
        <f>(((J15/60)/60)/24)+DATE(1970,1,1)+(-8/24)</f>
        <v>42508.343854166662</v>
      </c>
      <c r="T15" s="16">
        <f>(((I15/60)/60)/24)+DATE(1970,1,1)+(-8/24)</f>
        <v>42544.518749999996</v>
      </c>
    </row>
    <row r="16" spans="1:20" ht="30" x14ac:dyDescent="0.25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2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7">
        <f>E16/D16</f>
        <v>1.0093333333333334</v>
      </c>
      <c r="P16" s="9">
        <f>IF(L16 = 0, 0, E16/L16)</f>
        <v>147.70731707317074</v>
      </c>
      <c r="Q16" s="5" t="str">
        <f>LEFT(N16,SEARCH("/",N16) - 1)</f>
        <v>film &amp; video</v>
      </c>
      <c r="R16" s="5" t="str">
        <f>RIGHT(N16, LEN(N16) - SEARCH("/",N16))</f>
        <v>television</v>
      </c>
      <c r="S16" s="16">
        <f>(((J16/60)/60)/24)+DATE(1970,1,1)+(-8/24)</f>
        <v>41807.693148148144</v>
      </c>
      <c r="T16" s="16">
        <f>(((I16/60)/60)/24)+DATE(1970,1,1)+(-8/24)</f>
        <v>41833.249305555553</v>
      </c>
    </row>
    <row r="17" spans="1:20" ht="45" x14ac:dyDescent="0.25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2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7">
        <f>E17/D17</f>
        <v>1.0660000000000001</v>
      </c>
      <c r="P17" s="9">
        <f>IF(L17 = 0, 0, E17/L17)</f>
        <v>21.755102040816325</v>
      </c>
      <c r="Q17" s="5" t="str">
        <f>LEFT(N17,SEARCH("/",N17) - 1)</f>
        <v>film &amp; video</v>
      </c>
      <c r="R17" s="5" t="str">
        <f>RIGHT(N17, LEN(N17) - SEARCH("/",N17))</f>
        <v>television</v>
      </c>
      <c r="S17" s="16">
        <f>(((J17/60)/60)/24)+DATE(1970,1,1)+(-8/24)</f>
        <v>42256.058541666665</v>
      </c>
      <c r="T17" s="16">
        <f>(((I17/60)/60)/24)+DATE(1970,1,1)+(-8/24)</f>
        <v>42274.509722222218</v>
      </c>
    </row>
    <row r="18" spans="1:20" ht="60" x14ac:dyDescent="0.25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2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7">
        <f>E18/D18</f>
        <v>1.0024166666666667</v>
      </c>
      <c r="P18" s="9">
        <f>IF(L18 = 0, 0, E18/L18)</f>
        <v>171.84285714285716</v>
      </c>
      <c r="Q18" s="5" t="str">
        <f>LEFT(N18,SEARCH("/",N18) - 1)</f>
        <v>film &amp; video</v>
      </c>
      <c r="R18" s="5" t="str">
        <f>RIGHT(N18, LEN(N18) - SEARCH("/",N18))</f>
        <v>television</v>
      </c>
      <c r="S18" s="16">
        <f>(((J18/60)/60)/24)+DATE(1970,1,1)+(-8/24)</f>
        <v>41760.463090277779</v>
      </c>
      <c r="T18" s="16">
        <f>(((I18/60)/60)/24)+DATE(1970,1,1)+(-8/24)</f>
        <v>41805.895833333328</v>
      </c>
    </row>
    <row r="19" spans="1:20" ht="60" x14ac:dyDescent="0.25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2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7">
        <f>E19/D19</f>
        <v>1.0066666666666666</v>
      </c>
      <c r="P19" s="9">
        <f>IF(L19 = 0, 0, E19/L19)</f>
        <v>41.944444444444443</v>
      </c>
      <c r="Q19" s="5" t="str">
        <f>LEFT(N19,SEARCH("/",N19) - 1)</f>
        <v>film &amp; video</v>
      </c>
      <c r="R19" s="5" t="str">
        <f>RIGHT(N19, LEN(N19) - SEARCH("/",N19))</f>
        <v>television</v>
      </c>
      <c r="S19" s="16">
        <f>(((J19/60)/60)/24)+DATE(1970,1,1)+(-8/24)</f>
        <v>41917.398402777777</v>
      </c>
      <c r="T19" s="16">
        <f>(((I19/60)/60)/24)+DATE(1970,1,1)+(-8/24)</f>
        <v>41947.440069444441</v>
      </c>
    </row>
    <row r="20" spans="1:20" ht="45" x14ac:dyDescent="0.25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2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7">
        <f>E20/D20</f>
        <v>1.0632110000000001</v>
      </c>
      <c r="P20" s="9">
        <f>IF(L20 = 0, 0, E20/L20)</f>
        <v>93.264122807017543</v>
      </c>
      <c r="Q20" s="5" t="str">
        <f>LEFT(N20,SEARCH("/",N20) - 1)</f>
        <v>film &amp; video</v>
      </c>
      <c r="R20" s="5" t="str">
        <f>RIGHT(N20, LEN(N20) - SEARCH("/",N20))</f>
        <v>television</v>
      </c>
      <c r="S20" s="16">
        <f>(((J20/60)/60)/24)+DATE(1970,1,1)+(-8/24)</f>
        <v>41869.208981481483</v>
      </c>
      <c r="T20" s="16">
        <f>(((I20/60)/60)/24)+DATE(1970,1,1)+(-8/24)</f>
        <v>41899.208981481483</v>
      </c>
    </row>
    <row r="21" spans="1:20" ht="60" x14ac:dyDescent="0.25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2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7">
        <f>E21/D21</f>
        <v>1.4529411764705882</v>
      </c>
      <c r="P21" s="9">
        <f>IF(L21 = 0, 0, E21/L21)</f>
        <v>56.136363636363633</v>
      </c>
      <c r="Q21" s="5" t="str">
        <f>LEFT(N21,SEARCH("/",N21) - 1)</f>
        <v>film &amp; video</v>
      </c>
      <c r="R21" s="5" t="str">
        <f>RIGHT(N21, LEN(N21) - SEARCH("/",N21))</f>
        <v>television</v>
      </c>
      <c r="S21" s="16">
        <f>(((J21/60)/60)/24)+DATE(1970,1,1)+(-8/24)</f>
        <v>42175.483032407406</v>
      </c>
      <c r="T21" s="16">
        <f>(((I21/60)/60)/24)+DATE(1970,1,1)+(-8/24)</f>
        <v>42205.483032407406</v>
      </c>
    </row>
    <row r="22" spans="1:20" ht="45" x14ac:dyDescent="0.25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2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7">
        <f>E22/D22</f>
        <v>1.002</v>
      </c>
      <c r="P22" s="9">
        <f>IF(L22 = 0, 0, E22/L22)</f>
        <v>80.16</v>
      </c>
      <c r="Q22" s="5" t="str">
        <f>LEFT(N22,SEARCH("/",N22) - 1)</f>
        <v>film &amp; video</v>
      </c>
      <c r="R22" s="5" t="str">
        <f>RIGHT(N22, LEN(N22) - SEARCH("/",N22))</f>
        <v>television</v>
      </c>
      <c r="S22" s="16">
        <f>(((J22/60)/60)/24)+DATE(1970,1,1)+(-8/24)</f>
        <v>42200.424907407411</v>
      </c>
      <c r="T22" s="16">
        <f>(((I22/60)/60)/24)+DATE(1970,1,1)+(-8/24)</f>
        <v>42260.424907407411</v>
      </c>
    </row>
    <row r="23" spans="1:20" ht="45" x14ac:dyDescent="0.25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2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7">
        <f>E23/D23</f>
        <v>1.0913513513513513</v>
      </c>
      <c r="P23" s="9">
        <f>IF(L23 = 0, 0, E23/L23)</f>
        <v>199.9009900990099</v>
      </c>
      <c r="Q23" s="5" t="str">
        <f>LEFT(N23,SEARCH("/",N23) - 1)</f>
        <v>film &amp; video</v>
      </c>
      <c r="R23" s="5" t="str">
        <f>RIGHT(N23, LEN(N23) - SEARCH("/",N23))</f>
        <v>television</v>
      </c>
      <c r="S23" s="16">
        <f>(((J23/60)/60)/24)+DATE(1970,1,1)+(-8/24)</f>
        <v>41878.293854166666</v>
      </c>
      <c r="T23" s="16">
        <f>(((I23/60)/60)/24)+DATE(1970,1,1)+(-8/24)</f>
        <v>41908.293854166666</v>
      </c>
    </row>
    <row r="24" spans="1:20" ht="30" x14ac:dyDescent="0.25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2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7">
        <f>E24/D24</f>
        <v>1.1714285714285715</v>
      </c>
      <c r="P24" s="9">
        <f>IF(L24 = 0, 0, E24/L24)</f>
        <v>51.25</v>
      </c>
      <c r="Q24" s="5" t="str">
        <f>LEFT(N24,SEARCH("/",N24) - 1)</f>
        <v>film &amp; video</v>
      </c>
      <c r="R24" s="5" t="str">
        <f>RIGHT(N24, LEN(N24) - SEARCH("/",N24))</f>
        <v>television</v>
      </c>
      <c r="S24" s="16">
        <f>(((J24/60)/60)/24)+DATE(1970,1,1)+(-8/24)</f>
        <v>41989.578009259254</v>
      </c>
      <c r="T24" s="16">
        <f>(((I24/60)/60)/24)+DATE(1970,1,1)+(-8/24)</f>
        <v>42004.999305555553</v>
      </c>
    </row>
    <row r="25" spans="1:20" ht="45" x14ac:dyDescent="0.25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2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7">
        <f>E25/D25</f>
        <v>1.1850000000000001</v>
      </c>
      <c r="P25" s="9">
        <f>IF(L25 = 0, 0, E25/L25)</f>
        <v>103.04347826086956</v>
      </c>
      <c r="Q25" s="5" t="str">
        <f>LEFT(N25,SEARCH("/",N25) - 1)</f>
        <v>film &amp; video</v>
      </c>
      <c r="R25" s="5" t="str">
        <f>RIGHT(N25, LEN(N25) - SEARCH("/",N25))</f>
        <v>television</v>
      </c>
      <c r="S25" s="16">
        <f>(((J25/60)/60)/24)+DATE(1970,1,1)+(-8/24)</f>
        <v>42097.445613425924</v>
      </c>
      <c r="T25" s="16">
        <f>(((I25/60)/60)/24)+DATE(1970,1,1)+(-8/24)</f>
        <v>42124.305555555555</v>
      </c>
    </row>
    <row r="26" spans="1:20" ht="30" x14ac:dyDescent="0.25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2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7">
        <f>E26/D26</f>
        <v>1.0880768571428572</v>
      </c>
      <c r="P26" s="9">
        <f>IF(L26 = 0, 0, E26/L26)</f>
        <v>66.346149825783982</v>
      </c>
      <c r="Q26" s="5" t="str">
        <f>LEFT(N26,SEARCH("/",N26) - 1)</f>
        <v>film &amp; video</v>
      </c>
      <c r="R26" s="5" t="str">
        <f>RIGHT(N26, LEN(N26) - SEARCH("/",N26))</f>
        <v>television</v>
      </c>
      <c r="S26" s="16">
        <f>(((J26/60)/60)/24)+DATE(1970,1,1)+(-8/24)</f>
        <v>42229.486840277772</v>
      </c>
      <c r="T26" s="16">
        <f>(((I26/60)/60)/24)+DATE(1970,1,1)+(-8/24)</f>
        <v>42262.48541666667</v>
      </c>
    </row>
    <row r="27" spans="1:20" ht="60" x14ac:dyDescent="0.25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2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7">
        <f>E27/D27</f>
        <v>1.3333333333333333</v>
      </c>
      <c r="P27" s="9">
        <f>IF(L27 = 0, 0, E27/L27)</f>
        <v>57.142857142857146</v>
      </c>
      <c r="Q27" s="5" t="str">
        <f>LEFT(N27,SEARCH("/",N27) - 1)</f>
        <v>film &amp; video</v>
      </c>
      <c r="R27" s="5" t="str">
        <f>RIGHT(N27, LEN(N27) - SEARCH("/",N27))</f>
        <v>television</v>
      </c>
      <c r="S27" s="16">
        <f>(((J27/60)/60)/24)+DATE(1970,1,1)+(-8/24)</f>
        <v>42317.691678240742</v>
      </c>
      <c r="T27" s="16">
        <f>(((I27/60)/60)/24)+DATE(1970,1,1)+(-8/24)</f>
        <v>42377.691678240742</v>
      </c>
    </row>
    <row r="28" spans="1:20" ht="45" x14ac:dyDescent="0.25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2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7">
        <f>E28/D28</f>
        <v>1.552</v>
      </c>
      <c r="P28" s="9">
        <f>IF(L28 = 0, 0, E28/L28)</f>
        <v>102.10526315789474</v>
      </c>
      <c r="Q28" s="5" t="str">
        <f>LEFT(N28,SEARCH("/",N28) - 1)</f>
        <v>film &amp; video</v>
      </c>
      <c r="R28" s="5" t="str">
        <f>RIGHT(N28, LEN(N28) - SEARCH("/",N28))</f>
        <v>television</v>
      </c>
      <c r="S28" s="16">
        <f>(((J28/60)/60)/24)+DATE(1970,1,1)+(-8/24)</f>
        <v>41828.182222222218</v>
      </c>
      <c r="T28" s="16">
        <f>(((I28/60)/60)/24)+DATE(1970,1,1)+(-8/24)</f>
        <v>41868.182222222218</v>
      </c>
    </row>
    <row r="29" spans="1:20" ht="45" x14ac:dyDescent="0.25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2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7">
        <f>E29/D29</f>
        <v>1.1172500000000001</v>
      </c>
      <c r="P29" s="9">
        <f>IF(L29 = 0, 0, E29/L29)</f>
        <v>148.96666666666667</v>
      </c>
      <c r="Q29" s="5" t="str">
        <f>LEFT(N29,SEARCH("/",N29) - 1)</f>
        <v>film &amp; video</v>
      </c>
      <c r="R29" s="5" t="str">
        <f>RIGHT(N29, LEN(N29) - SEARCH("/",N29))</f>
        <v>television</v>
      </c>
      <c r="S29" s="16">
        <f>(((J29/60)/60)/24)+DATE(1970,1,1)+(-8/24)</f>
        <v>41928.831400462957</v>
      </c>
      <c r="T29" s="16">
        <f>(((I29/60)/60)/24)+DATE(1970,1,1)+(-8/24)</f>
        <v>41958.873067129629</v>
      </c>
    </row>
    <row r="30" spans="1:20" ht="30" x14ac:dyDescent="0.25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2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7">
        <f>E30/D30</f>
        <v>1.0035000000000001</v>
      </c>
      <c r="P30" s="9">
        <f>IF(L30 = 0, 0, E30/L30)</f>
        <v>169.6056338028169</v>
      </c>
      <c r="Q30" s="5" t="str">
        <f>LEFT(N30,SEARCH("/",N30) - 1)</f>
        <v>film &amp; video</v>
      </c>
      <c r="R30" s="5" t="str">
        <f>RIGHT(N30, LEN(N30) - SEARCH("/",N30))</f>
        <v>television</v>
      </c>
      <c r="S30" s="16">
        <f>(((J30/60)/60)/24)+DATE(1970,1,1)+(-8/24)</f>
        <v>42324.630601851844</v>
      </c>
      <c r="T30" s="16">
        <f>(((I30/60)/60)/24)+DATE(1970,1,1)+(-8/24)</f>
        <v>42354.630601851844</v>
      </c>
    </row>
    <row r="31" spans="1:20" ht="60" x14ac:dyDescent="0.25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2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7">
        <f>E31/D31</f>
        <v>1.2333333333333334</v>
      </c>
      <c r="P31" s="9">
        <f>IF(L31 = 0, 0, E31/L31)</f>
        <v>31.623931623931625</v>
      </c>
      <c r="Q31" s="5" t="str">
        <f>LEFT(N31,SEARCH("/",N31) - 1)</f>
        <v>film &amp; video</v>
      </c>
      <c r="R31" s="5" t="str">
        <f>RIGHT(N31, LEN(N31) - SEARCH("/",N31))</f>
        <v>television</v>
      </c>
      <c r="S31" s="16">
        <f>(((J31/60)/60)/24)+DATE(1970,1,1)+(-8/24)</f>
        <v>41812.339907407404</v>
      </c>
      <c r="T31" s="16">
        <f>(((I31/60)/60)/24)+DATE(1970,1,1)+(-8/24)</f>
        <v>41842.339907407404</v>
      </c>
    </row>
    <row r="32" spans="1:20" ht="45" x14ac:dyDescent="0.25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2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7">
        <f>E32/D32</f>
        <v>1.0129975</v>
      </c>
      <c r="P32" s="9">
        <f>IF(L32 = 0, 0, E32/L32)</f>
        <v>76.45264150943396</v>
      </c>
      <c r="Q32" s="5" t="str">
        <f>LEFT(N32,SEARCH("/",N32) - 1)</f>
        <v>film &amp; video</v>
      </c>
      <c r="R32" s="5" t="str">
        <f>RIGHT(N32, LEN(N32) - SEARCH("/",N32))</f>
        <v>television</v>
      </c>
      <c r="S32" s="16">
        <f>(((J32/60)/60)/24)+DATE(1970,1,1)+(-8/24)</f>
        <v>41841.959664351853</v>
      </c>
      <c r="T32" s="16">
        <f>(((I32/60)/60)/24)+DATE(1970,1,1)+(-8/24)</f>
        <v>41871.959664351853</v>
      </c>
    </row>
    <row r="33" spans="1:20" ht="45" x14ac:dyDescent="0.25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2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7">
        <f>E33/D33</f>
        <v>1</v>
      </c>
      <c r="P33" s="9">
        <f>IF(L33 = 0, 0, E33/L33)</f>
        <v>13</v>
      </c>
      <c r="Q33" s="5" t="str">
        <f>LEFT(N33,SEARCH("/",N33) - 1)</f>
        <v>film &amp; video</v>
      </c>
      <c r="R33" s="5" t="str">
        <f>RIGHT(N33, LEN(N33) - SEARCH("/",N33))</f>
        <v>television</v>
      </c>
      <c r="S33" s="16">
        <f>(((J33/60)/60)/24)+DATE(1970,1,1)+(-8/24)</f>
        <v>42376.458726851844</v>
      </c>
      <c r="T33" s="16">
        <f>(((I33/60)/60)/24)+DATE(1970,1,1)+(-8/24)</f>
        <v>42394.458726851844</v>
      </c>
    </row>
    <row r="34" spans="1:20" ht="60" x14ac:dyDescent="0.25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2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7">
        <f>E34/D34</f>
        <v>1.0024604569420035</v>
      </c>
      <c r="P34" s="9">
        <f>IF(L34 = 0, 0, E34/L34)</f>
        <v>320.44943820224717</v>
      </c>
      <c r="Q34" s="5" t="str">
        <f>LEFT(N34,SEARCH("/",N34) - 1)</f>
        <v>film &amp; video</v>
      </c>
      <c r="R34" s="5" t="str">
        <f>RIGHT(N34, LEN(N34) - SEARCH("/",N34))</f>
        <v>television</v>
      </c>
      <c r="S34" s="16">
        <f>(((J34/60)/60)/24)+DATE(1970,1,1)+(-8/24)</f>
        <v>42461.294178240736</v>
      </c>
      <c r="T34" s="16">
        <f>(((I34/60)/60)/24)+DATE(1970,1,1)+(-8/24)</f>
        <v>42502.832638888889</v>
      </c>
    </row>
    <row r="35" spans="1:20" ht="60" x14ac:dyDescent="0.25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2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7">
        <f>E35/D35</f>
        <v>1.0209523809523811</v>
      </c>
      <c r="P35" s="9">
        <f>IF(L35 = 0, 0, E35/L35)</f>
        <v>83.75</v>
      </c>
      <c r="Q35" s="5" t="str">
        <f>LEFT(N35,SEARCH("/",N35) - 1)</f>
        <v>film &amp; video</v>
      </c>
      <c r="R35" s="5" t="str">
        <f>RIGHT(N35, LEN(N35) - SEARCH("/",N35))</f>
        <v>television</v>
      </c>
      <c r="S35" s="16">
        <f>(((J35/60)/60)/24)+DATE(1970,1,1)+(-8/24)</f>
        <v>42286.327557870369</v>
      </c>
      <c r="T35" s="16">
        <f>(((I35/60)/60)/24)+DATE(1970,1,1)+(-8/24)</f>
        <v>42316.36922453704</v>
      </c>
    </row>
    <row r="36" spans="1:20" ht="60" x14ac:dyDescent="0.25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2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7">
        <f>E36/D36</f>
        <v>1.3046153846153845</v>
      </c>
      <c r="P36" s="9">
        <f>IF(L36 = 0, 0, E36/L36)</f>
        <v>49.882352941176471</v>
      </c>
      <c r="Q36" s="5" t="str">
        <f>LEFT(N36,SEARCH("/",N36) - 1)</f>
        <v>film &amp; video</v>
      </c>
      <c r="R36" s="5" t="str">
        <f>RIGHT(N36, LEN(N36) - SEARCH("/",N36))</f>
        <v>television</v>
      </c>
      <c r="S36" s="16">
        <f>(((J36/60)/60)/24)+DATE(1970,1,1)+(-8/24)</f>
        <v>41840.988437499997</v>
      </c>
      <c r="T36" s="16">
        <f>(((I36/60)/60)/24)+DATE(1970,1,1)+(-8/24)</f>
        <v>41855.988437499997</v>
      </c>
    </row>
    <row r="37" spans="1:20" ht="45" x14ac:dyDescent="0.25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2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7">
        <f>E37/D37</f>
        <v>1.665</v>
      </c>
      <c r="P37" s="9">
        <f>IF(L37 = 0, 0, E37/L37)</f>
        <v>59.464285714285715</v>
      </c>
      <c r="Q37" s="5" t="str">
        <f>LEFT(N37,SEARCH("/",N37) - 1)</f>
        <v>film &amp; video</v>
      </c>
      <c r="R37" s="5" t="str">
        <f>RIGHT(N37, LEN(N37) - SEARCH("/",N37))</f>
        <v>television</v>
      </c>
      <c r="S37" s="16">
        <f>(((J37/60)/60)/24)+DATE(1970,1,1)+(-8/24)</f>
        <v>42097.958495370367</v>
      </c>
      <c r="T37" s="16">
        <f>(((I37/60)/60)/24)+DATE(1970,1,1)+(-8/24)</f>
        <v>42121.666666666664</v>
      </c>
    </row>
    <row r="38" spans="1:20" ht="30" x14ac:dyDescent="0.25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2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7">
        <f>E38/D38</f>
        <v>1.4215</v>
      </c>
      <c r="P38" s="9">
        <f>IF(L38 = 0, 0, E38/L38)</f>
        <v>193.84090909090909</v>
      </c>
      <c r="Q38" s="5" t="str">
        <f>LEFT(N38,SEARCH("/",N38) - 1)</f>
        <v>film &amp; video</v>
      </c>
      <c r="R38" s="5" t="str">
        <f>RIGHT(N38, LEN(N38) - SEARCH("/",N38))</f>
        <v>television</v>
      </c>
      <c r="S38" s="16">
        <f>(((J38/60)/60)/24)+DATE(1970,1,1)+(-8/24)</f>
        <v>42067.973668981482</v>
      </c>
      <c r="T38" s="16">
        <f>(((I38/60)/60)/24)+DATE(1970,1,1)+(-8/24)</f>
        <v>42097.93200231481</v>
      </c>
    </row>
    <row r="39" spans="1:20" ht="60" x14ac:dyDescent="0.25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2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7">
        <f>E39/D39</f>
        <v>1.8344090909090909</v>
      </c>
      <c r="P39" s="9">
        <f>IF(L39 = 0, 0, E39/L39)</f>
        <v>159.51383399209487</v>
      </c>
      <c r="Q39" s="5" t="str">
        <f>LEFT(N39,SEARCH("/",N39) - 1)</f>
        <v>film &amp; video</v>
      </c>
      <c r="R39" s="5" t="str">
        <f>RIGHT(N39, LEN(N39) - SEARCH("/",N39))</f>
        <v>television</v>
      </c>
      <c r="S39" s="16">
        <f>(((J39/60)/60)/24)+DATE(1970,1,1)+(-8/24)</f>
        <v>42032.359710648147</v>
      </c>
      <c r="T39" s="16">
        <f>(((I39/60)/60)/24)+DATE(1970,1,1)+(-8/24)</f>
        <v>42062.359710648147</v>
      </c>
    </row>
    <row r="40" spans="1:20" ht="45" x14ac:dyDescent="0.25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2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7">
        <f>E40/D40</f>
        <v>1.1004</v>
      </c>
      <c r="P40" s="9">
        <f>IF(L40 = 0, 0, E40/L40)</f>
        <v>41.68181818181818</v>
      </c>
      <c r="Q40" s="5" t="str">
        <f>LEFT(N40,SEARCH("/",N40) - 1)</f>
        <v>film &amp; video</v>
      </c>
      <c r="R40" s="5" t="str">
        <f>RIGHT(N40, LEN(N40) - SEARCH("/",N40))</f>
        <v>television</v>
      </c>
      <c r="S40" s="16">
        <f>(((J40/60)/60)/24)+DATE(1970,1,1)+(-8/24)</f>
        <v>41374.723888888882</v>
      </c>
      <c r="T40" s="16">
        <f>(((I40/60)/60)/24)+DATE(1970,1,1)+(-8/24)</f>
        <v>41404.723888888882</v>
      </c>
    </row>
    <row r="41" spans="1:20" ht="60" x14ac:dyDescent="0.25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2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7">
        <f>E41/D41</f>
        <v>1.3098000000000001</v>
      </c>
      <c r="P41" s="9">
        <f>IF(L41 = 0, 0, E41/L41)</f>
        <v>150.89861751152074</v>
      </c>
      <c r="Q41" s="5" t="str">
        <f>LEFT(N41,SEARCH("/",N41) - 1)</f>
        <v>film &amp; video</v>
      </c>
      <c r="R41" s="5" t="str">
        <f>RIGHT(N41, LEN(N41) - SEARCH("/",N41))</f>
        <v>television</v>
      </c>
      <c r="S41" s="16">
        <f>(((J41/60)/60)/24)+DATE(1970,1,1)+(-8/24)</f>
        <v>41753.713749999995</v>
      </c>
      <c r="T41" s="16">
        <f>(((I41/60)/60)/24)+DATE(1970,1,1)+(-8/24)</f>
        <v>41784.624305555553</v>
      </c>
    </row>
    <row r="42" spans="1:20" ht="60" x14ac:dyDescent="0.25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2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7">
        <f>E42/D42</f>
        <v>1.0135000000000001</v>
      </c>
      <c r="P42" s="9">
        <f>IF(L42 = 0, 0, E42/L42)</f>
        <v>126.6875</v>
      </c>
      <c r="Q42" s="5" t="str">
        <f>LEFT(N42,SEARCH("/",N42) - 1)</f>
        <v>film &amp; video</v>
      </c>
      <c r="R42" s="5" t="str">
        <f>RIGHT(N42, LEN(N42) - SEARCH("/",N42))</f>
        <v>television</v>
      </c>
      <c r="S42" s="16">
        <f>(((J42/60)/60)/24)+DATE(1970,1,1)+(-8/24)</f>
        <v>41788.880648148144</v>
      </c>
      <c r="T42" s="16">
        <f>(((I42/60)/60)/24)+DATE(1970,1,1)+(-8/24)</f>
        <v>41808.833333333328</v>
      </c>
    </row>
    <row r="43" spans="1:20" ht="60" x14ac:dyDescent="0.25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2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7">
        <f>E43/D43</f>
        <v>1</v>
      </c>
      <c r="P43" s="9">
        <f>IF(L43 = 0, 0, E43/L43)</f>
        <v>105.26315789473684</v>
      </c>
      <c r="Q43" s="5" t="str">
        <f>LEFT(N43,SEARCH("/",N43) - 1)</f>
        <v>film &amp; video</v>
      </c>
      <c r="R43" s="5" t="str">
        <f>RIGHT(N43, LEN(N43) - SEARCH("/",N43))</f>
        <v>television</v>
      </c>
      <c r="S43" s="16">
        <f>(((J43/60)/60)/24)+DATE(1970,1,1)+(-8/24)</f>
        <v>41887.235578703701</v>
      </c>
      <c r="T43" s="16">
        <f>(((I43/60)/60)/24)+DATE(1970,1,1)+(-8/24)</f>
        <v>41917.235578703701</v>
      </c>
    </row>
    <row r="44" spans="1:20" ht="60" x14ac:dyDescent="0.25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2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7">
        <f>E44/D44</f>
        <v>1.4185714285714286</v>
      </c>
      <c r="P44" s="9">
        <f>IF(L44 = 0, 0, E44/L44)</f>
        <v>117.51479289940828</v>
      </c>
      <c r="Q44" s="5" t="str">
        <f>LEFT(N44,SEARCH("/",N44) - 1)</f>
        <v>film &amp; video</v>
      </c>
      <c r="R44" s="5" t="str">
        <f>RIGHT(N44, LEN(N44) - SEARCH("/",N44))</f>
        <v>television</v>
      </c>
      <c r="S44" s="16">
        <f>(((J44/60)/60)/24)+DATE(1970,1,1)+(-8/24)</f>
        <v>41971.305856481478</v>
      </c>
      <c r="T44" s="16">
        <f>(((I44/60)/60)/24)+DATE(1970,1,1)+(-8/24)</f>
        <v>42001.305856481478</v>
      </c>
    </row>
    <row r="45" spans="1:20" ht="60" x14ac:dyDescent="0.25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2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7">
        <f>E45/D45</f>
        <v>3.0865999999999998</v>
      </c>
      <c r="P45" s="9">
        <f>IF(L45 = 0, 0, E45/L45)</f>
        <v>117.36121673003802</v>
      </c>
      <c r="Q45" s="5" t="str">
        <f>LEFT(N45,SEARCH("/",N45) - 1)</f>
        <v>film &amp; video</v>
      </c>
      <c r="R45" s="5" t="str">
        <f>RIGHT(N45, LEN(N45) - SEARCH("/",N45))</f>
        <v>television</v>
      </c>
      <c r="S45" s="16">
        <f>(((J45/60)/60)/24)+DATE(1970,1,1)+(-8/24)</f>
        <v>41802.457013888888</v>
      </c>
      <c r="T45" s="16">
        <f>(((I45/60)/60)/24)+DATE(1970,1,1)+(-8/24)</f>
        <v>41832.666666666664</v>
      </c>
    </row>
    <row r="46" spans="1:20" ht="60" x14ac:dyDescent="0.25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2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7">
        <f>E46/D46</f>
        <v>1</v>
      </c>
      <c r="P46" s="9">
        <f>IF(L46 = 0, 0, E46/L46)</f>
        <v>133.33333333333334</v>
      </c>
      <c r="Q46" s="5" t="str">
        <f>LEFT(N46,SEARCH("/",N46) - 1)</f>
        <v>film &amp; video</v>
      </c>
      <c r="R46" s="5" t="str">
        <f>RIGHT(N46, LEN(N46) - SEARCH("/",N46))</f>
        <v>television</v>
      </c>
      <c r="S46" s="16">
        <f>(((J46/60)/60)/24)+DATE(1970,1,1)+(-8/24)</f>
        <v>41873.765474537038</v>
      </c>
      <c r="T46" s="16">
        <f>(((I46/60)/60)/24)+DATE(1970,1,1)+(-8/24)</f>
        <v>41918.765474537038</v>
      </c>
    </row>
    <row r="47" spans="1:20" ht="45" x14ac:dyDescent="0.25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2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7">
        <f>E47/D47</f>
        <v>1.2</v>
      </c>
      <c r="P47" s="9">
        <f>IF(L47 = 0, 0, E47/L47)</f>
        <v>98.360655737704917</v>
      </c>
      <c r="Q47" s="5" t="str">
        <f>LEFT(N47,SEARCH("/",N47) - 1)</f>
        <v>film &amp; video</v>
      </c>
      <c r="R47" s="5" t="str">
        <f>RIGHT(N47, LEN(N47) - SEARCH("/",N47))</f>
        <v>television</v>
      </c>
      <c r="S47" s="16">
        <f>(((J47/60)/60)/24)+DATE(1970,1,1)+(-8/24)</f>
        <v>42457.290590277778</v>
      </c>
      <c r="T47" s="16">
        <f>(((I47/60)/60)/24)+DATE(1970,1,1)+(-8/24)</f>
        <v>42487.290590277778</v>
      </c>
    </row>
    <row r="48" spans="1:20" ht="45" x14ac:dyDescent="0.25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2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7">
        <f>E48/D48</f>
        <v>1.0416666666666667</v>
      </c>
      <c r="P48" s="9">
        <f>IF(L48 = 0, 0, E48/L48)</f>
        <v>194.44444444444446</v>
      </c>
      <c r="Q48" s="5" t="str">
        <f>LEFT(N48,SEARCH("/",N48) - 1)</f>
        <v>film &amp; video</v>
      </c>
      <c r="R48" s="5" t="str">
        <f>RIGHT(N48, LEN(N48) - SEARCH("/",N48))</f>
        <v>television</v>
      </c>
      <c r="S48" s="16">
        <f>(((J48/60)/60)/24)+DATE(1970,1,1)+(-8/24)</f>
        <v>42323.631643518522</v>
      </c>
      <c r="T48" s="16">
        <f>(((I48/60)/60)/24)+DATE(1970,1,1)+(-8/24)</f>
        <v>42353.631643518522</v>
      </c>
    </row>
    <row r="49" spans="1:20" ht="60" x14ac:dyDescent="0.25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2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7">
        <f>E49/D49</f>
        <v>1.0761100000000001</v>
      </c>
      <c r="P49" s="9">
        <f>IF(L49 = 0, 0, E49/L49)</f>
        <v>76.865000000000009</v>
      </c>
      <c r="Q49" s="5" t="str">
        <f>LEFT(N49,SEARCH("/",N49) - 1)</f>
        <v>film &amp; video</v>
      </c>
      <c r="R49" s="5" t="str">
        <f>RIGHT(N49, LEN(N49) - SEARCH("/",N49))</f>
        <v>television</v>
      </c>
      <c r="S49" s="16">
        <f>(((J49/60)/60)/24)+DATE(1970,1,1)+(-8/24)</f>
        <v>41932.486192129625</v>
      </c>
      <c r="T49" s="16">
        <f>(((I49/60)/60)/24)+DATE(1970,1,1)+(-8/24)</f>
        <v>41992.527858796289</v>
      </c>
    </row>
    <row r="50" spans="1:20" ht="60" x14ac:dyDescent="0.25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2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7">
        <f>E50/D50</f>
        <v>1.0794999999999999</v>
      </c>
      <c r="P50" s="9">
        <f>IF(L50 = 0, 0, E50/L50)</f>
        <v>56.815789473684212</v>
      </c>
      <c r="Q50" s="5" t="str">
        <f>LEFT(N50,SEARCH("/",N50) - 1)</f>
        <v>film &amp; video</v>
      </c>
      <c r="R50" s="5" t="str">
        <f>RIGHT(N50, LEN(N50) - SEARCH("/",N50))</f>
        <v>television</v>
      </c>
      <c r="S50" s="16">
        <f>(((J50/60)/60)/24)+DATE(1970,1,1)+(-8/24)</f>
        <v>42033.183564814812</v>
      </c>
      <c r="T50" s="16">
        <f>(((I50/60)/60)/24)+DATE(1970,1,1)+(-8/24)</f>
        <v>42064.166666666664</v>
      </c>
    </row>
    <row r="51" spans="1:20" ht="30" x14ac:dyDescent="0.25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2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7">
        <f>E51/D51</f>
        <v>1</v>
      </c>
      <c r="P51" s="9">
        <f>IF(L51 = 0, 0, E51/L51)</f>
        <v>137.93103448275863</v>
      </c>
      <c r="Q51" s="5" t="str">
        <f>LEFT(N51,SEARCH("/",N51) - 1)</f>
        <v>film &amp; video</v>
      </c>
      <c r="R51" s="5" t="str">
        <f>RIGHT(N51, LEN(N51) - SEARCH("/",N51))</f>
        <v>television</v>
      </c>
      <c r="S51" s="16">
        <f>(((J51/60)/60)/24)+DATE(1970,1,1)+(-8/24)</f>
        <v>42270.843113425923</v>
      </c>
      <c r="T51" s="16">
        <f>(((I51/60)/60)/24)+DATE(1970,1,1)+(-8/24)</f>
        <v>42300.843113425923</v>
      </c>
    </row>
    <row r="52" spans="1:20" ht="45" x14ac:dyDescent="0.25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2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7">
        <f>E52/D52</f>
        <v>1</v>
      </c>
      <c r="P52" s="9">
        <f>IF(L52 = 0, 0, E52/L52)</f>
        <v>27.272727272727273</v>
      </c>
      <c r="Q52" s="5" t="str">
        <f>LEFT(N52,SEARCH("/",N52) - 1)</f>
        <v>film &amp; video</v>
      </c>
      <c r="R52" s="5" t="str">
        <f>RIGHT(N52, LEN(N52) - SEARCH("/",N52))</f>
        <v>television</v>
      </c>
      <c r="S52" s="16">
        <f>(((J52/60)/60)/24)+DATE(1970,1,1)+(-8/24)</f>
        <v>41995.419652777775</v>
      </c>
      <c r="T52" s="16">
        <f>(((I52/60)/60)/24)+DATE(1970,1,1)+(-8/24)</f>
        <v>42034.374999999993</v>
      </c>
    </row>
    <row r="53" spans="1:20" ht="60" x14ac:dyDescent="0.25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2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7">
        <f>E53/D53</f>
        <v>1.2801818181818181</v>
      </c>
      <c r="P53" s="9">
        <f>IF(L53 = 0, 0, E53/L53)</f>
        <v>118.33613445378151</v>
      </c>
      <c r="Q53" s="5" t="str">
        <f>LEFT(N53,SEARCH("/",N53) - 1)</f>
        <v>film &amp; video</v>
      </c>
      <c r="R53" s="5" t="str">
        <f>RIGHT(N53, LEN(N53) - SEARCH("/",N53))</f>
        <v>television</v>
      </c>
      <c r="S53" s="16">
        <f>(((J53/60)/60)/24)+DATE(1970,1,1)+(-8/24)</f>
        <v>42196.595335648148</v>
      </c>
      <c r="T53" s="16">
        <f>(((I53/60)/60)/24)+DATE(1970,1,1)+(-8/24)</f>
        <v>42226.595335648148</v>
      </c>
    </row>
    <row r="54" spans="1:20" ht="45" x14ac:dyDescent="0.25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2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7">
        <f>E54/D54</f>
        <v>1.1620999999999999</v>
      </c>
      <c r="P54" s="9">
        <f>IF(L54 = 0, 0, E54/L54)</f>
        <v>223.48076923076923</v>
      </c>
      <c r="Q54" s="5" t="str">
        <f>LEFT(N54,SEARCH("/",N54) - 1)</f>
        <v>film &amp; video</v>
      </c>
      <c r="R54" s="5" t="str">
        <f>RIGHT(N54, LEN(N54) - SEARCH("/",N54))</f>
        <v>television</v>
      </c>
      <c r="S54" s="16">
        <f>(((J54/60)/60)/24)+DATE(1970,1,1)+(-8/24)</f>
        <v>41807.368587962963</v>
      </c>
      <c r="T54" s="16">
        <f>(((I54/60)/60)/24)+DATE(1970,1,1)+(-8/24)</f>
        <v>41837.368587962963</v>
      </c>
    </row>
    <row r="55" spans="1:20" ht="30" x14ac:dyDescent="0.25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2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7">
        <f>E55/D55</f>
        <v>1.0963333333333334</v>
      </c>
      <c r="P55" s="9">
        <f>IF(L55 = 0, 0, E55/L55)</f>
        <v>28.111111111111111</v>
      </c>
      <c r="Q55" s="5" t="str">
        <f>LEFT(N55,SEARCH("/",N55) - 1)</f>
        <v>film &amp; video</v>
      </c>
      <c r="R55" s="5" t="str">
        <f>RIGHT(N55, LEN(N55) - SEARCH("/",N55))</f>
        <v>television</v>
      </c>
      <c r="S55" s="16">
        <f>(((J55/60)/60)/24)+DATE(1970,1,1)+(-8/24)</f>
        <v>41719.215798611105</v>
      </c>
      <c r="T55" s="16">
        <f>(((I55/60)/60)/24)+DATE(1970,1,1)+(-8/24)</f>
        <v>41733.583333333328</v>
      </c>
    </row>
    <row r="56" spans="1:20" ht="60" x14ac:dyDescent="0.25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2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7">
        <f>E56/D56</f>
        <v>1.01</v>
      </c>
      <c r="P56" s="9">
        <f>IF(L56 = 0, 0, E56/L56)</f>
        <v>194.23076923076923</v>
      </c>
      <c r="Q56" s="5" t="str">
        <f>LEFT(N56,SEARCH("/",N56) - 1)</f>
        <v>film &amp; video</v>
      </c>
      <c r="R56" s="5" t="str">
        <f>RIGHT(N56, LEN(N56) - SEARCH("/",N56))</f>
        <v>television</v>
      </c>
      <c r="S56" s="16">
        <f>(((J56/60)/60)/24)+DATE(1970,1,1)+(-8/24)</f>
        <v>42333.379872685182</v>
      </c>
      <c r="T56" s="16">
        <f>(((I56/60)/60)/24)+DATE(1970,1,1)+(-8/24)</f>
        <v>42363.379872685182</v>
      </c>
    </row>
    <row r="57" spans="1:20" ht="45" x14ac:dyDescent="0.25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2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7">
        <f>E57/D57</f>
        <v>1.2895348837209302</v>
      </c>
      <c r="P57" s="9">
        <f>IF(L57 = 0, 0, E57/L57)</f>
        <v>128.95348837209303</v>
      </c>
      <c r="Q57" s="5" t="str">
        <f>LEFT(N57,SEARCH("/",N57) - 1)</f>
        <v>film &amp; video</v>
      </c>
      <c r="R57" s="5" t="str">
        <f>RIGHT(N57, LEN(N57) - SEARCH("/",N57))</f>
        <v>television</v>
      </c>
      <c r="S57" s="16">
        <f>(((J57/60)/60)/24)+DATE(1970,1,1)+(-8/24)</f>
        <v>42496.635601851849</v>
      </c>
      <c r="T57" s="16">
        <f>(((I57/60)/60)/24)+DATE(1970,1,1)+(-8/24)</f>
        <v>42517.635601851849</v>
      </c>
    </row>
    <row r="58" spans="1:20" ht="45" x14ac:dyDescent="0.25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2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7">
        <f>E58/D58</f>
        <v>1.0726249999999999</v>
      </c>
      <c r="P58" s="9">
        <f>IF(L58 = 0, 0, E58/L58)</f>
        <v>49.316091954022987</v>
      </c>
      <c r="Q58" s="5" t="str">
        <f>LEFT(N58,SEARCH("/",N58) - 1)</f>
        <v>film &amp; video</v>
      </c>
      <c r="R58" s="5" t="str">
        <f>RIGHT(N58, LEN(N58) - SEARCH("/",N58))</f>
        <v>television</v>
      </c>
      <c r="S58" s="16">
        <f>(((J58/60)/60)/24)+DATE(1970,1,1)+(-8/24)</f>
        <v>42149.215555555551</v>
      </c>
      <c r="T58" s="16">
        <f>(((I58/60)/60)/24)+DATE(1970,1,1)+(-8/24)</f>
        <v>42163.333333333336</v>
      </c>
    </row>
    <row r="59" spans="1:20" ht="60" x14ac:dyDescent="0.25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2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7">
        <f>E59/D59</f>
        <v>1.0189999999999999</v>
      </c>
      <c r="P59" s="9">
        <f>IF(L59 = 0, 0, E59/L59)</f>
        <v>221.52173913043478</v>
      </c>
      <c r="Q59" s="5" t="str">
        <f>LEFT(N59,SEARCH("/",N59) - 1)</f>
        <v>film &amp; video</v>
      </c>
      <c r="R59" s="5" t="str">
        <f>RIGHT(N59, LEN(N59) - SEARCH("/",N59))</f>
        <v>television</v>
      </c>
      <c r="S59" s="16">
        <f>(((J59/60)/60)/24)+DATE(1970,1,1)+(-8/24)</f>
        <v>42089.499560185184</v>
      </c>
      <c r="T59" s="16">
        <f>(((I59/60)/60)/24)+DATE(1970,1,1)+(-8/24)</f>
        <v>42119.499560185184</v>
      </c>
    </row>
    <row r="60" spans="1:20" ht="45" x14ac:dyDescent="0.25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2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7">
        <f>E60/D60</f>
        <v>1.0290999999999999</v>
      </c>
      <c r="P60" s="9">
        <f>IF(L60 = 0, 0, E60/L60)</f>
        <v>137.21333333333334</v>
      </c>
      <c r="Q60" s="5" t="str">
        <f>LEFT(N60,SEARCH("/",N60) - 1)</f>
        <v>film &amp; video</v>
      </c>
      <c r="R60" s="5" t="str">
        <f>RIGHT(N60, LEN(N60) - SEARCH("/",N60))</f>
        <v>television</v>
      </c>
      <c r="S60" s="16">
        <f>(((J60/60)/60)/24)+DATE(1970,1,1)+(-8/24)</f>
        <v>41932.411712962959</v>
      </c>
      <c r="T60" s="16">
        <f>(((I60/60)/60)/24)+DATE(1970,1,1)+(-8/24)</f>
        <v>41962.453379629624</v>
      </c>
    </row>
    <row r="61" spans="1:20" ht="60" x14ac:dyDescent="0.25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2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7">
        <f>E61/D61</f>
        <v>1.0012570000000001</v>
      </c>
      <c r="P61" s="9">
        <f>IF(L61 = 0, 0, E61/L61)</f>
        <v>606.82242424242418</v>
      </c>
      <c r="Q61" s="5" t="str">
        <f>LEFT(N61,SEARCH("/",N61) - 1)</f>
        <v>film &amp; video</v>
      </c>
      <c r="R61" s="5" t="str">
        <f>RIGHT(N61, LEN(N61) - SEARCH("/",N61))</f>
        <v>television</v>
      </c>
      <c r="S61" s="16">
        <f>(((J61/60)/60)/24)+DATE(1970,1,1)+(-8/24)</f>
        <v>42229.902500000004</v>
      </c>
      <c r="T61" s="16">
        <f>(((I61/60)/60)/24)+DATE(1970,1,1)+(-8/24)</f>
        <v>42261.541666666664</v>
      </c>
    </row>
    <row r="62" spans="1:20" ht="45" x14ac:dyDescent="0.25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2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7">
        <f>E62/D62</f>
        <v>1.0329622222222221</v>
      </c>
      <c r="P62" s="9">
        <f>IF(L62 = 0, 0, E62/L62)</f>
        <v>43.040092592592593</v>
      </c>
      <c r="Q62" s="5" t="str">
        <f>LEFT(N62,SEARCH("/",N62) - 1)</f>
        <v>film &amp; video</v>
      </c>
      <c r="R62" s="5" t="str">
        <f>RIGHT(N62, LEN(N62) - SEARCH("/",N62))</f>
        <v>shorts</v>
      </c>
      <c r="S62" s="16">
        <f>(((J62/60)/60)/24)+DATE(1970,1,1)+(-8/24)</f>
        <v>41701.568483796291</v>
      </c>
      <c r="T62" s="16">
        <f>(((I62/60)/60)/24)+DATE(1970,1,1)+(-8/24)</f>
        <v>41720.666666666664</v>
      </c>
    </row>
    <row r="63" spans="1:20" ht="60" x14ac:dyDescent="0.25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2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7">
        <f>E63/D63</f>
        <v>1.4830000000000001</v>
      </c>
      <c r="P63" s="9">
        <f>IF(L63 = 0, 0, E63/L63)</f>
        <v>322.39130434782606</v>
      </c>
      <c r="Q63" s="5" t="str">
        <f>LEFT(N63,SEARCH("/",N63) - 1)</f>
        <v>film &amp; video</v>
      </c>
      <c r="R63" s="5" t="str">
        <f>RIGHT(N63, LEN(N63) - SEARCH("/",N63))</f>
        <v>shorts</v>
      </c>
      <c r="S63" s="16">
        <f>(((J63/60)/60)/24)+DATE(1970,1,1)+(-8/24)</f>
        <v>41409.480983796297</v>
      </c>
      <c r="T63" s="16">
        <f>(((I63/60)/60)/24)+DATE(1970,1,1)+(-8/24)</f>
        <v>41431.480983796297</v>
      </c>
    </row>
    <row r="64" spans="1:20" ht="60" x14ac:dyDescent="0.25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2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7">
        <f>E64/D64</f>
        <v>1.5473333333333332</v>
      </c>
      <c r="P64" s="9">
        <f>IF(L64 = 0, 0, E64/L64)</f>
        <v>96.708333333333329</v>
      </c>
      <c r="Q64" s="5" t="str">
        <f>LEFT(N64,SEARCH("/",N64) - 1)</f>
        <v>film &amp; video</v>
      </c>
      <c r="R64" s="5" t="str">
        <f>RIGHT(N64, LEN(N64) - SEARCH("/",N64))</f>
        <v>shorts</v>
      </c>
      <c r="S64" s="16">
        <f>(((J64/60)/60)/24)+DATE(1970,1,1)+(-8/24)</f>
        <v>41311.466180555552</v>
      </c>
      <c r="T64" s="16">
        <f>(((I64/60)/60)/24)+DATE(1970,1,1)+(-8/24)</f>
        <v>41336.466180555552</v>
      </c>
    </row>
    <row r="65" spans="1:20" ht="45" x14ac:dyDescent="0.25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2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7">
        <f>E65/D65</f>
        <v>1.1351849999999999</v>
      </c>
      <c r="P65" s="9">
        <f>IF(L65 = 0, 0, E65/L65)</f>
        <v>35.474531249999998</v>
      </c>
      <c r="Q65" s="5" t="str">
        <f>LEFT(N65,SEARCH("/",N65) - 1)</f>
        <v>film &amp; video</v>
      </c>
      <c r="R65" s="5" t="str">
        <f>RIGHT(N65, LEN(N65) - SEARCH("/",N65))</f>
        <v>shorts</v>
      </c>
      <c r="S65" s="16">
        <f>(((J65/60)/60)/24)+DATE(1970,1,1)+(-8/24)</f>
        <v>41612.578854166662</v>
      </c>
      <c r="T65" s="16">
        <f>(((I65/60)/60)/24)+DATE(1970,1,1)+(-8/24)</f>
        <v>41635.874305555553</v>
      </c>
    </row>
    <row r="66" spans="1:20" ht="60" x14ac:dyDescent="0.25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2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7">
        <f>E66/D66</f>
        <v>1.7333333333333334</v>
      </c>
      <c r="P66" s="9">
        <f>IF(L66 = 0, 0, E66/L66)</f>
        <v>86.666666666666671</v>
      </c>
      <c r="Q66" s="5" t="str">
        <f>LEFT(N66,SEARCH("/",N66) - 1)</f>
        <v>film &amp; video</v>
      </c>
      <c r="R66" s="5" t="str">
        <f>RIGHT(N66, LEN(N66) - SEARCH("/",N66))</f>
        <v>shorts</v>
      </c>
      <c r="S66" s="16">
        <f>(((J66/60)/60)/24)+DATE(1970,1,1)+(-8/24)</f>
        <v>41432.684965277775</v>
      </c>
      <c r="T66" s="16">
        <f>(((I66/60)/60)/24)+DATE(1970,1,1)+(-8/24)</f>
        <v>41462.684965277775</v>
      </c>
    </row>
    <row r="67" spans="1:20" ht="45" x14ac:dyDescent="0.25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2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7">
        <f>E67/D67</f>
        <v>1.0752857142857142</v>
      </c>
      <c r="P67" s="9">
        <f>IF(L67 = 0, 0, E67/L67)</f>
        <v>132.05263157894737</v>
      </c>
      <c r="Q67" s="5" t="str">
        <f>LEFT(N67,SEARCH("/",N67) - 1)</f>
        <v>film &amp; video</v>
      </c>
      <c r="R67" s="5" t="str">
        <f>RIGHT(N67, LEN(N67) - SEARCH("/",N67))</f>
        <v>shorts</v>
      </c>
      <c r="S67" s="16">
        <f>(((J67/60)/60)/24)+DATE(1970,1,1)+(-8/24)</f>
        <v>41835.487893518519</v>
      </c>
      <c r="T67" s="16">
        <f>(((I67/60)/60)/24)+DATE(1970,1,1)+(-8/24)</f>
        <v>41861.915972222218</v>
      </c>
    </row>
    <row r="68" spans="1:20" ht="30" x14ac:dyDescent="0.25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2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7">
        <f>E68/D68</f>
        <v>1.1859999999999999</v>
      </c>
      <c r="P68" s="9">
        <f>IF(L68 = 0, 0, E68/L68)</f>
        <v>91.230769230769226</v>
      </c>
      <c r="Q68" s="5" t="str">
        <f>LEFT(N68,SEARCH("/",N68) - 1)</f>
        <v>film &amp; video</v>
      </c>
      <c r="R68" s="5" t="str">
        <f>RIGHT(N68, LEN(N68) - SEARCH("/",N68))</f>
        <v>shorts</v>
      </c>
      <c r="S68" s="16">
        <f>(((J68/60)/60)/24)+DATE(1970,1,1)+(-8/24)</f>
        <v>42539.516435185178</v>
      </c>
      <c r="T68" s="16">
        <f>(((I68/60)/60)/24)+DATE(1970,1,1)+(-8/24)</f>
        <v>42569.516435185178</v>
      </c>
    </row>
    <row r="69" spans="1:20" ht="45" x14ac:dyDescent="0.25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2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7">
        <f>E69/D69</f>
        <v>1.1625000000000001</v>
      </c>
      <c r="P69" s="9">
        <f>IF(L69 = 0, 0, E69/L69)</f>
        <v>116.25</v>
      </c>
      <c r="Q69" s="5" t="str">
        <f>LEFT(N69,SEARCH("/",N69) - 1)</f>
        <v>film &amp; video</v>
      </c>
      <c r="R69" s="5" t="str">
        <f>RIGHT(N69, LEN(N69) - SEARCH("/",N69))</f>
        <v>shorts</v>
      </c>
      <c r="S69" s="16">
        <f>(((J69/60)/60)/24)+DATE(1970,1,1)+(-8/24)</f>
        <v>41075.250046296293</v>
      </c>
      <c r="T69" s="16">
        <f>(((I69/60)/60)/24)+DATE(1970,1,1)+(-8/24)</f>
        <v>41105.250046296293</v>
      </c>
    </row>
    <row r="70" spans="1:20" ht="60" x14ac:dyDescent="0.25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2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7">
        <f>E70/D70</f>
        <v>1.2716666666666667</v>
      </c>
      <c r="P70" s="9">
        <f>IF(L70 = 0, 0, E70/L70)</f>
        <v>21.194444444444443</v>
      </c>
      <c r="Q70" s="5" t="str">
        <f>LEFT(N70,SEARCH("/",N70) - 1)</f>
        <v>film &amp; video</v>
      </c>
      <c r="R70" s="5" t="str">
        <f>RIGHT(N70, LEN(N70) - SEARCH("/",N70))</f>
        <v>shorts</v>
      </c>
      <c r="S70" s="16">
        <f>(((J70/60)/60)/24)+DATE(1970,1,1)+(-8/24)</f>
        <v>41663.23600694444</v>
      </c>
      <c r="T70" s="16">
        <f>(((I70/60)/60)/24)+DATE(1970,1,1)+(-8/24)</f>
        <v>41693.23600694444</v>
      </c>
    </row>
    <row r="71" spans="1:20" ht="60" x14ac:dyDescent="0.25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2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7">
        <f>E71/D71</f>
        <v>1.109423</v>
      </c>
      <c r="P71" s="9">
        <f>IF(L71 = 0, 0, E71/L71)</f>
        <v>62.327134831460668</v>
      </c>
      <c r="Q71" s="5" t="str">
        <f>LEFT(N71,SEARCH("/",N71) - 1)</f>
        <v>film &amp; video</v>
      </c>
      <c r="R71" s="5" t="str">
        <f>RIGHT(N71, LEN(N71) - SEARCH("/",N71))</f>
        <v>shorts</v>
      </c>
      <c r="S71" s="16">
        <f>(((J71/60)/60)/24)+DATE(1970,1,1)+(-8/24)</f>
        <v>40785.854456018518</v>
      </c>
      <c r="T71" s="16">
        <f>(((I71/60)/60)/24)+DATE(1970,1,1)+(-8/24)</f>
        <v>40817.957638888889</v>
      </c>
    </row>
    <row r="72" spans="1:20" ht="60" x14ac:dyDescent="0.25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2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7">
        <f>E72/D72</f>
        <v>1.272</v>
      </c>
      <c r="P72" s="9">
        <f>IF(L72 = 0, 0, E72/L72)</f>
        <v>37.411764705882355</v>
      </c>
      <c r="Q72" s="5" t="str">
        <f>LEFT(N72,SEARCH("/",N72) - 1)</f>
        <v>film &amp; video</v>
      </c>
      <c r="R72" s="5" t="str">
        <f>RIGHT(N72, LEN(N72) - SEARCH("/",N72))</f>
        <v>shorts</v>
      </c>
      <c r="S72" s="16">
        <f>(((J72/60)/60)/24)+DATE(1970,1,1)+(-8/24)</f>
        <v>40730.563020833331</v>
      </c>
      <c r="T72" s="16">
        <f>(((I72/60)/60)/24)+DATE(1970,1,1)+(-8/24)</f>
        <v>40790.563020833331</v>
      </c>
    </row>
    <row r="73" spans="1:20" ht="45" x14ac:dyDescent="0.25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2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7">
        <f>E73/D73</f>
        <v>1.2394444444444443</v>
      </c>
      <c r="P73" s="9">
        <f>IF(L73 = 0, 0, E73/L73)</f>
        <v>69.71875</v>
      </c>
      <c r="Q73" s="5" t="str">
        <f>LEFT(N73,SEARCH("/",N73) - 1)</f>
        <v>film &amp; video</v>
      </c>
      <c r="R73" s="5" t="str">
        <f>RIGHT(N73, LEN(N73) - SEARCH("/",N73))</f>
        <v>shorts</v>
      </c>
      <c r="S73" s="16">
        <f>(((J73/60)/60)/24)+DATE(1970,1,1)+(-8/24)</f>
        <v>40996.938159722216</v>
      </c>
      <c r="T73" s="16">
        <f>(((I73/60)/60)/24)+DATE(1970,1,1)+(-8/24)</f>
        <v>41056.938159722216</v>
      </c>
    </row>
    <row r="74" spans="1:20" ht="60" x14ac:dyDescent="0.25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2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7">
        <f>E74/D74</f>
        <v>1.084090909090909</v>
      </c>
      <c r="P74" s="9">
        <f>IF(L74 = 0, 0, E74/L74)</f>
        <v>58.170731707317074</v>
      </c>
      <c r="Q74" s="5" t="str">
        <f>LEFT(N74,SEARCH("/",N74) - 1)</f>
        <v>film &amp; video</v>
      </c>
      <c r="R74" s="5" t="str">
        <f>RIGHT(N74, LEN(N74) - SEARCH("/",N74))</f>
        <v>shorts</v>
      </c>
      <c r="S74" s="16">
        <f>(((J74/60)/60)/24)+DATE(1970,1,1)+(-8/24)</f>
        <v>41207.676863425921</v>
      </c>
      <c r="T74" s="16">
        <f>(((I74/60)/60)/24)+DATE(1970,1,1)+(-8/24)</f>
        <v>41227.666666666664</v>
      </c>
    </row>
    <row r="75" spans="1:20" ht="60" x14ac:dyDescent="0.25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2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7">
        <f>E75/D75</f>
        <v>1</v>
      </c>
      <c r="P75" s="9">
        <f>IF(L75 = 0, 0, E75/L75)</f>
        <v>50</v>
      </c>
      <c r="Q75" s="5" t="str">
        <f>LEFT(N75,SEARCH("/",N75) - 1)</f>
        <v>film &amp; video</v>
      </c>
      <c r="R75" s="5" t="str">
        <f>RIGHT(N75, LEN(N75) - SEARCH("/",N75))</f>
        <v>shorts</v>
      </c>
      <c r="S75" s="16">
        <f>(((J75/60)/60)/24)+DATE(1970,1,1)+(-8/24)</f>
        <v>40587.423425925925</v>
      </c>
      <c r="T75" s="16">
        <f>(((I75/60)/60)/24)+DATE(1970,1,1)+(-8/24)</f>
        <v>40665.832638888889</v>
      </c>
    </row>
    <row r="76" spans="1:20" ht="60" x14ac:dyDescent="0.25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2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7">
        <f>E76/D76</f>
        <v>1.1293199999999999</v>
      </c>
      <c r="P76" s="9">
        <f>IF(L76 = 0, 0, E76/L76)</f>
        <v>19.471034482758618</v>
      </c>
      <c r="Q76" s="5" t="str">
        <f>LEFT(N76,SEARCH("/",N76) - 1)</f>
        <v>film &amp; video</v>
      </c>
      <c r="R76" s="5" t="str">
        <f>RIGHT(N76, LEN(N76) - SEARCH("/",N76))</f>
        <v>shorts</v>
      </c>
      <c r="S76" s="16">
        <f>(((J76/60)/60)/24)+DATE(1970,1,1)+(-8/24)</f>
        <v>42360.153877314813</v>
      </c>
      <c r="T76" s="16">
        <f>(((I76/60)/60)/24)+DATE(1970,1,1)+(-8/24)</f>
        <v>42390.153877314813</v>
      </c>
    </row>
    <row r="77" spans="1:20" ht="45" x14ac:dyDescent="0.25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2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7">
        <f>E77/D77</f>
        <v>1.1542857142857144</v>
      </c>
      <c r="P77" s="9">
        <f>IF(L77 = 0, 0, E77/L77)</f>
        <v>85.957446808510639</v>
      </c>
      <c r="Q77" s="5" t="str">
        <f>LEFT(N77,SEARCH("/",N77) - 1)</f>
        <v>film &amp; video</v>
      </c>
      <c r="R77" s="5" t="str">
        <f>RIGHT(N77, LEN(N77) - SEARCH("/",N77))</f>
        <v>shorts</v>
      </c>
      <c r="S77" s="16">
        <f>(((J77/60)/60)/24)+DATE(1970,1,1)+(-8/24)</f>
        <v>41356.875833333332</v>
      </c>
      <c r="T77" s="16">
        <f>(((I77/60)/60)/24)+DATE(1970,1,1)+(-8/24)</f>
        <v>41386.875833333332</v>
      </c>
    </row>
    <row r="78" spans="1:20" ht="60" x14ac:dyDescent="0.25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2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7">
        <f>E78/D78</f>
        <v>1.5333333333333334</v>
      </c>
      <c r="P78" s="9">
        <f>IF(L78 = 0, 0, E78/L78)</f>
        <v>30.666666666666668</v>
      </c>
      <c r="Q78" s="5" t="str">
        <f>LEFT(N78,SEARCH("/",N78) - 1)</f>
        <v>film &amp; video</v>
      </c>
      <c r="R78" s="5" t="str">
        <f>RIGHT(N78, LEN(N78) - SEARCH("/",N78))</f>
        <v>shorts</v>
      </c>
      <c r="S78" s="16">
        <f>(((J78/60)/60)/24)+DATE(1970,1,1)+(-8/24)</f>
        <v>40844.358310185184</v>
      </c>
      <c r="T78" s="16">
        <f>(((I78/60)/60)/24)+DATE(1970,1,1)+(-8/24)</f>
        <v>40904.399976851848</v>
      </c>
    </row>
    <row r="79" spans="1:20" ht="45" x14ac:dyDescent="0.25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2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7">
        <f>E79/D79</f>
        <v>3.9249999999999998</v>
      </c>
      <c r="P79" s="9">
        <f>IF(L79 = 0, 0, E79/L79)</f>
        <v>60.384615384615387</v>
      </c>
      <c r="Q79" s="5" t="str">
        <f>LEFT(N79,SEARCH("/",N79) - 1)</f>
        <v>film &amp; video</v>
      </c>
      <c r="R79" s="5" t="str">
        <f>RIGHT(N79, LEN(N79) - SEARCH("/",N79))</f>
        <v>shorts</v>
      </c>
      <c r="S79" s="16">
        <f>(((J79/60)/60)/24)+DATE(1970,1,1)+(-8/24)</f>
        <v>40996.811539351853</v>
      </c>
      <c r="T79" s="16">
        <f>(((I79/60)/60)/24)+DATE(1970,1,1)+(-8/24)</f>
        <v>41049.790972222218</v>
      </c>
    </row>
    <row r="80" spans="1:20" ht="105" x14ac:dyDescent="0.25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2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7">
        <f>E80/D80</f>
        <v>27.02</v>
      </c>
      <c r="P80" s="9">
        <f>IF(L80 = 0, 0, E80/L80)</f>
        <v>38.6</v>
      </c>
      <c r="Q80" s="5" t="str">
        <f>LEFT(N80,SEARCH("/",N80) - 1)</f>
        <v>film &amp; video</v>
      </c>
      <c r="R80" s="5" t="str">
        <f>RIGHT(N80, LEN(N80) - SEARCH("/",N80))</f>
        <v>shorts</v>
      </c>
      <c r="S80" s="16">
        <f>(((J80/60)/60)/24)+DATE(1970,1,1)+(-8/24)</f>
        <v>42604.397233796299</v>
      </c>
      <c r="T80" s="16">
        <f>(((I80/60)/60)/24)+DATE(1970,1,1)+(-8/24)</f>
        <v>42614.397233796299</v>
      </c>
    </row>
    <row r="81" spans="1:20" ht="45" x14ac:dyDescent="0.25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2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7">
        <f>E81/D81</f>
        <v>1.27</v>
      </c>
      <c r="P81" s="9">
        <f>IF(L81 = 0, 0, E81/L81)</f>
        <v>40.268292682926827</v>
      </c>
      <c r="Q81" s="5" t="str">
        <f>LEFT(N81,SEARCH("/",N81) - 1)</f>
        <v>film &amp; video</v>
      </c>
      <c r="R81" s="5" t="str">
        <f>RIGHT(N81, LEN(N81) - SEARCH("/",N81))</f>
        <v>shorts</v>
      </c>
      <c r="S81" s="16">
        <f>(((J81/60)/60)/24)+DATE(1970,1,1)+(-8/24)</f>
        <v>41724.443206018514</v>
      </c>
      <c r="T81" s="16">
        <f>(((I81/60)/60)/24)+DATE(1970,1,1)+(-8/24)</f>
        <v>41754.443206018514</v>
      </c>
    </row>
    <row r="82" spans="1:20" ht="45" x14ac:dyDescent="0.25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2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7">
        <f>E82/D82</f>
        <v>1.0725</v>
      </c>
      <c r="P82" s="9">
        <f>IF(L82 = 0, 0, E82/L82)</f>
        <v>273.82978723404256</v>
      </c>
      <c r="Q82" s="5" t="str">
        <f>LEFT(N82,SEARCH("/",N82) - 1)</f>
        <v>film &amp; video</v>
      </c>
      <c r="R82" s="5" t="str">
        <f>RIGHT(N82, LEN(N82) - SEARCH("/",N82))</f>
        <v>shorts</v>
      </c>
      <c r="S82" s="16">
        <f>(((J82/60)/60)/24)+DATE(1970,1,1)+(-8/24)</f>
        <v>41582.750648148147</v>
      </c>
      <c r="T82" s="16">
        <f>(((I82/60)/60)/24)+DATE(1970,1,1)+(-8/24)</f>
        <v>41617.750648148147</v>
      </c>
    </row>
    <row r="83" spans="1:20" ht="60" x14ac:dyDescent="0.25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2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7">
        <f>E83/D83</f>
        <v>1.98</v>
      </c>
      <c r="P83" s="9">
        <f>IF(L83 = 0, 0, E83/L83)</f>
        <v>53.035714285714285</v>
      </c>
      <c r="Q83" s="5" t="str">
        <f>LEFT(N83,SEARCH("/",N83) - 1)</f>
        <v>film &amp; video</v>
      </c>
      <c r="R83" s="5" t="str">
        <f>RIGHT(N83, LEN(N83) - SEARCH("/",N83))</f>
        <v>shorts</v>
      </c>
      <c r="S83" s="16">
        <f>(((J83/60)/60)/24)+DATE(1970,1,1)+(-8/24)</f>
        <v>41099.825543981482</v>
      </c>
      <c r="T83" s="16">
        <f>(((I83/60)/60)/24)+DATE(1970,1,1)+(-8/24)</f>
        <v>41103.79305555555</v>
      </c>
    </row>
    <row r="84" spans="1:20" ht="60" x14ac:dyDescent="0.25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2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7">
        <f>E84/D84</f>
        <v>1.0001249999999999</v>
      </c>
      <c r="P84" s="9">
        <f>IF(L84 = 0, 0, E84/L84)</f>
        <v>40.005000000000003</v>
      </c>
      <c r="Q84" s="5" t="str">
        <f>LEFT(N84,SEARCH("/",N84) - 1)</f>
        <v>film &amp; video</v>
      </c>
      <c r="R84" s="5" t="str">
        <f>RIGHT(N84, LEN(N84) - SEARCH("/",N84))</f>
        <v>shorts</v>
      </c>
      <c r="S84" s="16">
        <f>(((J84/60)/60)/24)+DATE(1970,1,1)+(-8/24)</f>
        <v>40795.486817129626</v>
      </c>
      <c r="T84" s="16">
        <f>(((I84/60)/60)/24)+DATE(1970,1,1)+(-8/24)</f>
        <v>40825.486817129626</v>
      </c>
    </row>
    <row r="85" spans="1:20" ht="60" x14ac:dyDescent="0.25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2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7">
        <f>E85/D85</f>
        <v>1.0249999999999999</v>
      </c>
      <c r="P85" s="9">
        <f>IF(L85 = 0, 0, E85/L85)</f>
        <v>15.76923076923077</v>
      </c>
      <c r="Q85" s="5" t="str">
        <f>LEFT(N85,SEARCH("/",N85) - 1)</f>
        <v>film &amp; video</v>
      </c>
      <c r="R85" s="5" t="str">
        <f>RIGHT(N85, LEN(N85) - SEARCH("/",N85))</f>
        <v>shorts</v>
      </c>
      <c r="S85" s="16">
        <f>(((J85/60)/60)/24)+DATE(1970,1,1)+(-8/24)</f>
        <v>42042.282280092586</v>
      </c>
      <c r="T85" s="16">
        <f>(((I85/60)/60)/24)+DATE(1970,1,1)+(-8/24)</f>
        <v>42057.145833333336</v>
      </c>
    </row>
    <row r="86" spans="1:20" ht="45" x14ac:dyDescent="0.25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2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7">
        <f>E86/D86</f>
        <v>1</v>
      </c>
      <c r="P86" s="9">
        <f>IF(L86 = 0, 0, E86/L86)</f>
        <v>71.428571428571431</v>
      </c>
      <c r="Q86" s="5" t="str">
        <f>LEFT(N86,SEARCH("/",N86) - 1)</f>
        <v>film &amp; video</v>
      </c>
      <c r="R86" s="5" t="str">
        <f>RIGHT(N86, LEN(N86) - SEARCH("/",N86))</f>
        <v>shorts</v>
      </c>
      <c r="S86" s="16">
        <f>(((J86/60)/60)/24)+DATE(1970,1,1)+(-8/24)</f>
        <v>40648.42460648148</v>
      </c>
      <c r="T86" s="16">
        <f>(((I86/60)/60)/24)+DATE(1970,1,1)+(-8/24)</f>
        <v>40678.42460648148</v>
      </c>
    </row>
    <row r="87" spans="1:20" ht="60" x14ac:dyDescent="0.25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2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7">
        <f>E87/D87</f>
        <v>1.2549999999999999</v>
      </c>
      <c r="P87" s="9">
        <f>IF(L87 = 0, 0, E87/L87)</f>
        <v>71.714285714285708</v>
      </c>
      <c r="Q87" s="5" t="str">
        <f>LEFT(N87,SEARCH("/",N87) - 1)</f>
        <v>film &amp; video</v>
      </c>
      <c r="R87" s="5" t="str">
        <f>RIGHT(N87, LEN(N87) - SEARCH("/",N87))</f>
        <v>shorts</v>
      </c>
      <c r="S87" s="16">
        <f>(((J87/60)/60)/24)+DATE(1970,1,1)+(-8/24)</f>
        <v>40778.792094907403</v>
      </c>
      <c r="T87" s="16">
        <f>(((I87/60)/60)/24)+DATE(1970,1,1)+(-8/24)</f>
        <v>40808.792094907403</v>
      </c>
    </row>
    <row r="88" spans="1:20" ht="75" x14ac:dyDescent="0.25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2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7">
        <f>E88/D88</f>
        <v>1.0646666666666667</v>
      </c>
      <c r="P88" s="9">
        <f>IF(L88 = 0, 0, E88/L88)</f>
        <v>375.76470588235293</v>
      </c>
      <c r="Q88" s="5" t="str">
        <f>LEFT(N88,SEARCH("/",N88) - 1)</f>
        <v>film &amp; video</v>
      </c>
      <c r="R88" s="5" t="str">
        <f>RIGHT(N88, LEN(N88) - SEARCH("/",N88))</f>
        <v>shorts</v>
      </c>
      <c r="S88" s="16">
        <f>(((J88/60)/60)/24)+DATE(1970,1,1)+(-8/24)</f>
        <v>42291.222743055558</v>
      </c>
      <c r="T88" s="16">
        <f>(((I88/60)/60)/24)+DATE(1970,1,1)+(-8/24)</f>
        <v>42365.264409722215</v>
      </c>
    </row>
    <row r="89" spans="1:20" ht="45" x14ac:dyDescent="0.25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2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7">
        <f>E89/D89</f>
        <v>1.046</v>
      </c>
      <c r="P89" s="9">
        <f>IF(L89 = 0, 0, E89/L89)</f>
        <v>104.6</v>
      </c>
      <c r="Q89" s="5" t="str">
        <f>LEFT(N89,SEARCH("/",N89) - 1)</f>
        <v>film &amp; video</v>
      </c>
      <c r="R89" s="5" t="str">
        <f>RIGHT(N89, LEN(N89) - SEARCH("/",N89))</f>
        <v>shorts</v>
      </c>
      <c r="S89" s="16">
        <f>(((J89/60)/60)/24)+DATE(1970,1,1)+(-8/24)</f>
        <v>40322.206053240734</v>
      </c>
      <c r="T89" s="16">
        <f>(((I89/60)/60)/24)+DATE(1970,1,1)+(-8/24)</f>
        <v>40331.736805555556</v>
      </c>
    </row>
    <row r="90" spans="1:20" ht="60" x14ac:dyDescent="0.25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2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7">
        <f>E90/D90</f>
        <v>1.0285714285714285</v>
      </c>
      <c r="P90" s="9">
        <f>IF(L90 = 0, 0, E90/L90)</f>
        <v>60</v>
      </c>
      <c r="Q90" s="5" t="str">
        <f>LEFT(N90,SEARCH("/",N90) - 1)</f>
        <v>film &amp; video</v>
      </c>
      <c r="R90" s="5" t="str">
        <f>RIGHT(N90, LEN(N90) - SEARCH("/",N90))</f>
        <v>shorts</v>
      </c>
      <c r="S90" s="16">
        <f>(((J90/60)/60)/24)+DATE(1970,1,1)+(-8/24)</f>
        <v>41786.325590277775</v>
      </c>
      <c r="T90" s="16">
        <f>(((I90/60)/60)/24)+DATE(1970,1,1)+(-8/24)</f>
        <v>41812.325590277775</v>
      </c>
    </row>
    <row r="91" spans="1:20" ht="45" x14ac:dyDescent="0.25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2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7">
        <f>E91/D91</f>
        <v>1.1506666666666667</v>
      </c>
      <c r="P91" s="9">
        <f>IF(L91 = 0, 0, E91/L91)</f>
        <v>123.28571428571429</v>
      </c>
      <c r="Q91" s="5" t="str">
        <f>LEFT(N91,SEARCH("/",N91) - 1)</f>
        <v>film &amp; video</v>
      </c>
      <c r="R91" s="5" t="str">
        <f>RIGHT(N91, LEN(N91) - SEARCH("/",N91))</f>
        <v>shorts</v>
      </c>
      <c r="S91" s="16">
        <f>(((J91/60)/60)/24)+DATE(1970,1,1)+(-8/24)</f>
        <v>41402.418888888889</v>
      </c>
      <c r="T91" s="16">
        <f>(((I91/60)/60)/24)+DATE(1970,1,1)+(-8/24)</f>
        <v>41427.418888888889</v>
      </c>
    </row>
    <row r="92" spans="1:20" ht="30" x14ac:dyDescent="0.25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2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7">
        <f>E92/D92</f>
        <v>1.004</v>
      </c>
      <c r="P92" s="9">
        <f>IF(L92 = 0, 0, E92/L92)</f>
        <v>31.375</v>
      </c>
      <c r="Q92" s="5" t="str">
        <f>LEFT(N92,SEARCH("/",N92) - 1)</f>
        <v>film &amp; video</v>
      </c>
      <c r="R92" s="5" t="str">
        <f>RIGHT(N92, LEN(N92) - SEARCH("/",N92))</f>
        <v>shorts</v>
      </c>
      <c r="S92" s="16">
        <f>(((J92/60)/60)/24)+DATE(1970,1,1)+(-8/24)</f>
        <v>40705.964108796295</v>
      </c>
      <c r="T92" s="16">
        <f>(((I92/60)/60)/24)+DATE(1970,1,1)+(-8/24)</f>
        <v>40735.964108796295</v>
      </c>
    </row>
    <row r="93" spans="1:20" ht="45" x14ac:dyDescent="0.25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2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7">
        <f>E93/D93</f>
        <v>1.2</v>
      </c>
      <c r="P93" s="9">
        <f>IF(L93 = 0, 0, E93/L93)</f>
        <v>78.260869565217391</v>
      </c>
      <c r="Q93" s="5" t="str">
        <f>LEFT(N93,SEARCH("/",N93) - 1)</f>
        <v>film &amp; video</v>
      </c>
      <c r="R93" s="5" t="str">
        <f>RIGHT(N93, LEN(N93) - SEARCH("/",N93))</f>
        <v>shorts</v>
      </c>
      <c r="S93" s="16">
        <f>(((J93/60)/60)/24)+DATE(1970,1,1)+(-8/24)</f>
        <v>40619.069027777776</v>
      </c>
      <c r="T93" s="16">
        <f>(((I93/60)/60)/24)+DATE(1970,1,1)+(-8/24)</f>
        <v>40680.069027777776</v>
      </c>
    </row>
    <row r="94" spans="1:20" ht="60" x14ac:dyDescent="0.25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2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7">
        <f>E94/D94</f>
        <v>1.052</v>
      </c>
      <c r="P94" s="9">
        <f>IF(L94 = 0, 0, E94/L94)</f>
        <v>122.32558139534883</v>
      </c>
      <c r="Q94" s="5" t="str">
        <f>LEFT(N94,SEARCH("/",N94) - 1)</f>
        <v>film &amp; video</v>
      </c>
      <c r="R94" s="5" t="str">
        <f>RIGHT(N94, LEN(N94) - SEARCH("/",N94))</f>
        <v>shorts</v>
      </c>
      <c r="S94" s="16">
        <f>(((J94/60)/60)/24)+DATE(1970,1,1)+(-8/24)</f>
        <v>42720.865543981483</v>
      </c>
      <c r="T94" s="16">
        <f>(((I94/60)/60)/24)+DATE(1970,1,1)+(-8/24)</f>
        <v>42766.999999999993</v>
      </c>
    </row>
    <row r="95" spans="1:20" ht="60" x14ac:dyDescent="0.25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2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7">
        <f>E95/D95</f>
        <v>1.1060000000000001</v>
      </c>
      <c r="P95" s="9">
        <f>IF(L95 = 0, 0, E95/L95)</f>
        <v>73.733333333333334</v>
      </c>
      <c r="Q95" s="5" t="str">
        <f>LEFT(N95,SEARCH("/",N95) - 1)</f>
        <v>film &amp; video</v>
      </c>
      <c r="R95" s="5" t="str">
        <f>RIGHT(N95, LEN(N95) - SEARCH("/",N95))</f>
        <v>shorts</v>
      </c>
      <c r="S95" s="16">
        <f>(((J95/60)/60)/24)+DATE(1970,1,1)+(-8/24)</f>
        <v>41065.524733796294</v>
      </c>
      <c r="T95" s="16">
        <f>(((I95/60)/60)/24)+DATE(1970,1,1)+(-8/24)</f>
        <v>41093.541666666664</v>
      </c>
    </row>
    <row r="96" spans="1:20" ht="45" x14ac:dyDescent="0.25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2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7">
        <f>E96/D96</f>
        <v>1.04</v>
      </c>
      <c r="P96" s="9">
        <f>IF(L96 = 0, 0, E96/L96)</f>
        <v>21.666666666666668</v>
      </c>
      <c r="Q96" s="5" t="str">
        <f>LEFT(N96,SEARCH("/",N96) - 1)</f>
        <v>film &amp; video</v>
      </c>
      <c r="R96" s="5" t="str">
        <f>RIGHT(N96, LEN(N96) - SEARCH("/",N96))</f>
        <v>shorts</v>
      </c>
      <c r="S96" s="16">
        <f>(((J96/60)/60)/24)+DATE(1970,1,1)+(-8/24)</f>
        <v>41716.384513888886</v>
      </c>
      <c r="T96" s="16">
        <f>(((I96/60)/60)/24)+DATE(1970,1,1)+(-8/24)</f>
        <v>41736.384513888886</v>
      </c>
    </row>
    <row r="97" spans="1:20" ht="60" x14ac:dyDescent="0.25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2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7">
        <f>E97/D97</f>
        <v>1.3142857142857143</v>
      </c>
      <c r="P97" s="9">
        <f>IF(L97 = 0, 0, E97/L97)</f>
        <v>21.904761904761905</v>
      </c>
      <c r="Q97" s="5" t="str">
        <f>LEFT(N97,SEARCH("/",N97) - 1)</f>
        <v>film &amp; video</v>
      </c>
      <c r="R97" s="5" t="str">
        <f>RIGHT(N97, LEN(N97) - SEARCH("/",N97))</f>
        <v>shorts</v>
      </c>
      <c r="S97" s="16">
        <f>(((J97/60)/60)/24)+DATE(1970,1,1)+(-8/24)</f>
        <v>40934.671770833331</v>
      </c>
      <c r="T97" s="16">
        <f>(((I97/60)/60)/24)+DATE(1970,1,1)+(-8/24)</f>
        <v>40964.671770833331</v>
      </c>
    </row>
    <row r="98" spans="1:20" ht="60" x14ac:dyDescent="0.25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2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7">
        <f>E98/D98</f>
        <v>1.1466666666666667</v>
      </c>
      <c r="P98" s="9">
        <f>IF(L98 = 0, 0, E98/L98)</f>
        <v>50.588235294117645</v>
      </c>
      <c r="Q98" s="5" t="str">
        <f>LEFT(N98,SEARCH("/",N98) - 1)</f>
        <v>film &amp; video</v>
      </c>
      <c r="R98" s="5" t="str">
        <f>RIGHT(N98, LEN(N98) - SEARCH("/",N98))</f>
        <v>shorts</v>
      </c>
      <c r="S98" s="16">
        <f>(((J98/60)/60)/24)+DATE(1970,1,1)+(-8/24)</f>
        <v>40324.32917824074</v>
      </c>
      <c r="T98" s="16">
        <f>(((I98/60)/60)/24)+DATE(1970,1,1)+(-8/24)</f>
        <v>40390.791666666664</v>
      </c>
    </row>
    <row r="99" spans="1:20" ht="45" x14ac:dyDescent="0.25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2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7">
        <f>E99/D99</f>
        <v>1.0625</v>
      </c>
      <c r="P99" s="9">
        <f>IF(L99 = 0, 0, E99/L99)</f>
        <v>53.125</v>
      </c>
      <c r="Q99" s="5" t="str">
        <f>LEFT(N99,SEARCH("/",N99) - 1)</f>
        <v>film &amp; video</v>
      </c>
      <c r="R99" s="5" t="str">
        <f>RIGHT(N99, LEN(N99) - SEARCH("/",N99))</f>
        <v>shorts</v>
      </c>
      <c r="S99" s="16">
        <f>(((J99/60)/60)/24)+DATE(1970,1,1)+(-8/24)</f>
        <v>40705.801874999997</v>
      </c>
      <c r="T99" s="16">
        <f>(((I99/60)/60)/24)+DATE(1970,1,1)+(-8/24)</f>
        <v>40735.801874999997</v>
      </c>
    </row>
    <row r="100" spans="1:20" ht="45" x14ac:dyDescent="0.25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2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7">
        <f>E100/D100</f>
        <v>1.0625</v>
      </c>
      <c r="P100" s="9">
        <f>IF(L100 = 0, 0, E100/L100)</f>
        <v>56.666666666666664</v>
      </c>
      <c r="Q100" s="5" t="str">
        <f>LEFT(N100,SEARCH("/",N100) - 1)</f>
        <v>film &amp; video</v>
      </c>
      <c r="R100" s="5" t="str">
        <f>RIGHT(N100, LEN(N100) - SEARCH("/",N100))</f>
        <v>shorts</v>
      </c>
      <c r="S100" s="16">
        <f>(((J100/60)/60)/24)+DATE(1970,1,1)+(-8/24)</f>
        <v>41214.461504629624</v>
      </c>
      <c r="T100" s="16">
        <f>(((I100/60)/60)/24)+DATE(1970,1,1)+(-8/24)</f>
        <v>41250.645833333328</v>
      </c>
    </row>
    <row r="101" spans="1:20" ht="45" x14ac:dyDescent="0.25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2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7">
        <f>E101/D101</f>
        <v>1.0601933333333333</v>
      </c>
      <c r="P101" s="9">
        <f>IF(L101 = 0, 0, E101/L101)</f>
        <v>40.776666666666664</v>
      </c>
      <c r="Q101" s="5" t="str">
        <f>LEFT(N101,SEARCH("/",N101) - 1)</f>
        <v>film &amp; video</v>
      </c>
      <c r="R101" s="5" t="str">
        <f>RIGHT(N101, LEN(N101) - SEARCH("/",N101))</f>
        <v>shorts</v>
      </c>
      <c r="S101" s="16">
        <f>(((J101/60)/60)/24)+DATE(1970,1,1)+(-8/24)</f>
        <v>41631.569432870368</v>
      </c>
      <c r="T101" s="16">
        <f>(((I101/60)/60)/24)+DATE(1970,1,1)+(-8/24)</f>
        <v>41661.569432870368</v>
      </c>
    </row>
    <row r="102" spans="1:20" ht="60" x14ac:dyDescent="0.25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2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7">
        <f>E102/D102</f>
        <v>1</v>
      </c>
      <c r="P102" s="9">
        <f>IF(L102 = 0, 0, E102/L102)</f>
        <v>192.30769230769232</v>
      </c>
      <c r="Q102" s="5" t="str">
        <f>LEFT(N102,SEARCH("/",N102) - 1)</f>
        <v>film &amp; video</v>
      </c>
      <c r="R102" s="5" t="str">
        <f>RIGHT(N102, LEN(N102) - SEARCH("/",N102))</f>
        <v>shorts</v>
      </c>
      <c r="S102" s="16">
        <f>(((J102/60)/60)/24)+DATE(1970,1,1)+(-8/24)</f>
        <v>41197.419976851852</v>
      </c>
      <c r="T102" s="16">
        <f>(((I102/60)/60)/24)+DATE(1970,1,1)+(-8/24)</f>
        <v>41217.461643518516</v>
      </c>
    </row>
    <row r="103" spans="1:20" ht="60" x14ac:dyDescent="0.25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2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7">
        <f>E103/D103</f>
        <v>1</v>
      </c>
      <c r="P103" s="9">
        <f>IF(L103 = 0, 0, E103/L103)</f>
        <v>100</v>
      </c>
      <c r="Q103" s="5" t="str">
        <f>LEFT(N103,SEARCH("/",N103) - 1)</f>
        <v>film &amp; video</v>
      </c>
      <c r="R103" s="5" t="str">
        <f>RIGHT(N103, LEN(N103) - SEARCH("/",N103))</f>
        <v>shorts</v>
      </c>
      <c r="S103" s="16">
        <f>(((J103/60)/60)/24)+DATE(1970,1,1)+(-8/24)</f>
        <v>41274.443402777775</v>
      </c>
      <c r="T103" s="16">
        <f>(((I103/60)/60)/24)+DATE(1970,1,1)+(-8/24)</f>
        <v>41298.443402777775</v>
      </c>
    </row>
    <row r="104" spans="1:20" ht="60" x14ac:dyDescent="0.25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2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7">
        <f>E104/D104</f>
        <v>1.2775000000000001</v>
      </c>
      <c r="P104" s="9">
        <f>IF(L104 = 0, 0, E104/L104)</f>
        <v>117.92307692307692</v>
      </c>
      <c r="Q104" s="5" t="str">
        <f>LEFT(N104,SEARCH("/",N104) - 1)</f>
        <v>film &amp; video</v>
      </c>
      <c r="R104" s="5" t="str">
        <f>RIGHT(N104, LEN(N104) - SEARCH("/",N104))</f>
        <v>shorts</v>
      </c>
      <c r="S104" s="16">
        <f>(((J104/60)/60)/24)+DATE(1970,1,1)+(-8/24)</f>
        <v>40504.797835648147</v>
      </c>
      <c r="T104" s="16">
        <f>(((I104/60)/60)/24)+DATE(1970,1,1)+(-8/24)</f>
        <v>40534.797835648147</v>
      </c>
    </row>
    <row r="105" spans="1:20" ht="45" x14ac:dyDescent="0.25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2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7">
        <f>E105/D105</f>
        <v>1.0515384615384615</v>
      </c>
      <c r="P105" s="9">
        <f>IF(L105 = 0, 0, E105/L105)</f>
        <v>27.897959183673468</v>
      </c>
      <c r="Q105" s="5" t="str">
        <f>LEFT(N105,SEARCH("/",N105) - 1)</f>
        <v>film &amp; video</v>
      </c>
      <c r="R105" s="5" t="str">
        <f>RIGHT(N105, LEN(N105) - SEARCH("/",N105))</f>
        <v>shorts</v>
      </c>
      <c r="S105" s="16">
        <f>(((J105/60)/60)/24)+DATE(1970,1,1)+(-8/24)</f>
        <v>41682.472569444442</v>
      </c>
      <c r="T105" s="16">
        <f>(((I105/60)/60)/24)+DATE(1970,1,1)+(-8/24)</f>
        <v>41705.472569444442</v>
      </c>
    </row>
    <row r="106" spans="1:20" ht="30" x14ac:dyDescent="0.25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2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7">
        <f>E106/D106</f>
        <v>1.2</v>
      </c>
      <c r="P106" s="9">
        <f>IF(L106 = 0, 0, E106/L106)</f>
        <v>60</v>
      </c>
      <c r="Q106" s="5" t="str">
        <f>LEFT(N106,SEARCH("/",N106) - 1)</f>
        <v>film &amp; video</v>
      </c>
      <c r="R106" s="5" t="str">
        <f>RIGHT(N106, LEN(N106) - SEARCH("/",N106))</f>
        <v>shorts</v>
      </c>
      <c r="S106" s="16">
        <f>(((J106/60)/60)/24)+DATE(1970,1,1)+(-8/24)</f>
        <v>40612.361874999995</v>
      </c>
      <c r="T106" s="16">
        <f>(((I106/60)/60)/24)+DATE(1970,1,1)+(-8/24)</f>
        <v>40635.708333333328</v>
      </c>
    </row>
    <row r="107" spans="1:20" ht="45" x14ac:dyDescent="0.25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2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7">
        <f>E107/D107</f>
        <v>1.074090909090909</v>
      </c>
      <c r="P107" s="9">
        <f>IF(L107 = 0, 0, E107/L107)</f>
        <v>39.383333333333333</v>
      </c>
      <c r="Q107" s="5" t="str">
        <f>LEFT(N107,SEARCH("/",N107) - 1)</f>
        <v>film &amp; video</v>
      </c>
      <c r="R107" s="5" t="str">
        <f>RIGHT(N107, LEN(N107) - SEARCH("/",N107))</f>
        <v>shorts</v>
      </c>
      <c r="S107" s="16">
        <f>(((J107/60)/60)/24)+DATE(1970,1,1)+(-8/24)</f>
        <v>42485.391435185178</v>
      </c>
      <c r="T107" s="16">
        <f>(((I107/60)/60)/24)+DATE(1970,1,1)+(-8/24)</f>
        <v>42503.666666666664</v>
      </c>
    </row>
    <row r="108" spans="1:20" x14ac:dyDescent="0.25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2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7">
        <f>E108/D108</f>
        <v>1.0049999999999999</v>
      </c>
      <c r="P108" s="9">
        <f>IF(L108 = 0, 0, E108/L108)</f>
        <v>186.11111111111111</v>
      </c>
      <c r="Q108" s="5" t="str">
        <f>LEFT(N108,SEARCH("/",N108) - 1)</f>
        <v>film &amp; video</v>
      </c>
      <c r="R108" s="5" t="str">
        <f>RIGHT(N108, LEN(N108) - SEARCH("/",N108))</f>
        <v>shorts</v>
      </c>
      <c r="S108" s="16">
        <f>(((J108/60)/60)/24)+DATE(1970,1,1)+(-8/24)</f>
        <v>40987.443298611113</v>
      </c>
      <c r="T108" s="16">
        <f>(((I108/60)/60)/24)+DATE(1970,1,1)+(-8/24)</f>
        <v>41001.443298611113</v>
      </c>
    </row>
    <row r="109" spans="1:20" ht="60" x14ac:dyDescent="0.25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2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7">
        <f>E109/D109</f>
        <v>1.0246666666666666</v>
      </c>
      <c r="P109" s="9">
        <f>IF(L109 = 0, 0, E109/L109)</f>
        <v>111.37681159420291</v>
      </c>
      <c r="Q109" s="5" t="str">
        <f>LEFT(N109,SEARCH("/",N109) - 1)</f>
        <v>film &amp; video</v>
      </c>
      <c r="R109" s="5" t="str">
        <f>RIGHT(N109, LEN(N109) - SEARCH("/",N109))</f>
        <v>shorts</v>
      </c>
      <c r="S109" s="16">
        <f>(((J109/60)/60)/24)+DATE(1970,1,1)+(-8/24)</f>
        <v>40635.649155092593</v>
      </c>
      <c r="T109" s="16">
        <f>(((I109/60)/60)/24)+DATE(1970,1,1)+(-8/24)</f>
        <v>40657.649155092593</v>
      </c>
    </row>
    <row r="110" spans="1:20" ht="45" x14ac:dyDescent="0.25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2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7">
        <f>E110/D110</f>
        <v>2.4666666666666668</v>
      </c>
      <c r="P110" s="9">
        <f>IF(L110 = 0, 0, E110/L110)</f>
        <v>78.723404255319153</v>
      </c>
      <c r="Q110" s="5" t="str">
        <f>LEFT(N110,SEARCH("/",N110) - 1)</f>
        <v>film &amp; video</v>
      </c>
      <c r="R110" s="5" t="str">
        <f>RIGHT(N110, LEN(N110) - SEARCH("/",N110))</f>
        <v>shorts</v>
      </c>
      <c r="S110" s="16">
        <f>(((J110/60)/60)/24)+DATE(1970,1,1)+(-8/24)</f>
        <v>41365.279745370368</v>
      </c>
      <c r="T110" s="16">
        <f>(((I110/60)/60)/24)+DATE(1970,1,1)+(-8/24)</f>
        <v>41425.279745370368</v>
      </c>
    </row>
    <row r="111" spans="1:20" ht="45" x14ac:dyDescent="0.25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2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7">
        <f>E111/D111</f>
        <v>2.1949999999999998</v>
      </c>
      <c r="P111" s="9">
        <f>IF(L111 = 0, 0, E111/L111)</f>
        <v>46.702127659574465</v>
      </c>
      <c r="Q111" s="5" t="str">
        <f>LEFT(N111,SEARCH("/",N111) - 1)</f>
        <v>film &amp; video</v>
      </c>
      <c r="R111" s="5" t="str">
        <f>RIGHT(N111, LEN(N111) - SEARCH("/",N111))</f>
        <v>shorts</v>
      </c>
      <c r="S111" s="16">
        <f>(((J111/60)/60)/24)+DATE(1970,1,1)+(-8/24)</f>
        <v>40569.692476851851</v>
      </c>
      <c r="T111" s="16">
        <f>(((I111/60)/60)/24)+DATE(1970,1,1)+(-8/24)</f>
        <v>40599.692476851851</v>
      </c>
    </row>
    <row r="112" spans="1:20" ht="45" x14ac:dyDescent="0.25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2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7">
        <f>E112/D112</f>
        <v>1.3076923076923077</v>
      </c>
      <c r="P112" s="9">
        <f>IF(L112 = 0, 0, E112/L112)</f>
        <v>65.384615384615387</v>
      </c>
      <c r="Q112" s="5" t="str">
        <f>LEFT(N112,SEARCH("/",N112) - 1)</f>
        <v>film &amp; video</v>
      </c>
      <c r="R112" s="5" t="str">
        <f>RIGHT(N112, LEN(N112) - SEARCH("/",N112))</f>
        <v>shorts</v>
      </c>
      <c r="S112" s="16">
        <f>(((J112/60)/60)/24)+DATE(1970,1,1)+(-8/24)</f>
        <v>41557.616354166668</v>
      </c>
      <c r="T112" s="16">
        <f>(((I112/60)/60)/24)+DATE(1970,1,1)+(-8/24)</f>
        <v>41591.915972222218</v>
      </c>
    </row>
    <row r="113" spans="1:20" ht="45" x14ac:dyDescent="0.25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2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7">
        <f>E113/D113</f>
        <v>1.5457142857142858</v>
      </c>
      <c r="P113" s="9">
        <f>IF(L113 = 0, 0, E113/L113)</f>
        <v>102.0754716981132</v>
      </c>
      <c r="Q113" s="5" t="str">
        <f>LEFT(N113,SEARCH("/",N113) - 1)</f>
        <v>film &amp; video</v>
      </c>
      <c r="R113" s="5" t="str">
        <f>RIGHT(N113, LEN(N113) - SEARCH("/",N113))</f>
        <v>shorts</v>
      </c>
      <c r="S113" s="16">
        <f>(((J113/60)/60)/24)+DATE(1970,1,1)+(-8/24)</f>
        <v>42124.999849537031</v>
      </c>
      <c r="T113" s="16">
        <f>(((I113/60)/60)/24)+DATE(1970,1,1)+(-8/24)</f>
        <v>42154.999849537031</v>
      </c>
    </row>
    <row r="114" spans="1:20" ht="60" x14ac:dyDescent="0.25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2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7">
        <f>E114/D114</f>
        <v>1.04</v>
      </c>
      <c r="P114" s="9">
        <f>IF(L114 = 0, 0, E114/L114)</f>
        <v>64.197530864197532</v>
      </c>
      <c r="Q114" s="5" t="str">
        <f>LEFT(N114,SEARCH("/",N114) - 1)</f>
        <v>film &amp; video</v>
      </c>
      <c r="R114" s="5" t="str">
        <f>RIGHT(N114, LEN(N114) - SEARCH("/",N114))</f>
        <v>shorts</v>
      </c>
      <c r="S114" s="16">
        <f>(((J114/60)/60)/24)+DATE(1970,1,1)+(-8/24)</f>
        <v>41717.709699074068</v>
      </c>
      <c r="T114" s="16">
        <f>(((I114/60)/60)/24)+DATE(1970,1,1)+(-8/24)</f>
        <v>41741.75</v>
      </c>
    </row>
    <row r="115" spans="1:20" ht="30" x14ac:dyDescent="0.25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2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7">
        <f>E115/D115</f>
        <v>1.41</v>
      </c>
      <c r="P115" s="9">
        <f>IF(L115 = 0, 0, E115/L115)</f>
        <v>90.384615384615387</v>
      </c>
      <c r="Q115" s="5" t="str">
        <f>LEFT(N115,SEARCH("/",N115) - 1)</f>
        <v>film &amp; video</v>
      </c>
      <c r="R115" s="5" t="str">
        <f>RIGHT(N115, LEN(N115) - SEARCH("/",N115))</f>
        <v>shorts</v>
      </c>
      <c r="S115" s="16">
        <f>(((J115/60)/60)/24)+DATE(1970,1,1)+(-8/24)</f>
        <v>40753.425092592588</v>
      </c>
      <c r="T115" s="16">
        <f>(((I115/60)/60)/24)+DATE(1970,1,1)+(-8/24)</f>
        <v>40761.291666666664</v>
      </c>
    </row>
    <row r="116" spans="1:20" ht="60" x14ac:dyDescent="0.25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2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7">
        <f>E116/D116</f>
        <v>1.0333333333333334</v>
      </c>
      <c r="P116" s="9">
        <f>IF(L116 = 0, 0, E116/L116)</f>
        <v>88.571428571428569</v>
      </c>
      <c r="Q116" s="5" t="str">
        <f>LEFT(N116,SEARCH("/",N116) - 1)</f>
        <v>film &amp; video</v>
      </c>
      <c r="R116" s="5" t="str">
        <f>RIGHT(N116, LEN(N116) - SEARCH("/",N116))</f>
        <v>shorts</v>
      </c>
      <c r="S116" s="16">
        <f>(((J116/60)/60)/24)+DATE(1970,1,1)+(-8/24)</f>
        <v>40860.940833333334</v>
      </c>
      <c r="T116" s="16">
        <f>(((I116/60)/60)/24)+DATE(1970,1,1)+(-8/24)</f>
        <v>40920.940833333334</v>
      </c>
    </row>
    <row r="117" spans="1:20" ht="30" x14ac:dyDescent="0.25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2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7">
        <f>E117/D117</f>
        <v>1.4044444444444444</v>
      </c>
      <c r="P117" s="9">
        <f>IF(L117 = 0, 0, E117/L117)</f>
        <v>28.727272727272727</v>
      </c>
      <c r="Q117" s="5" t="str">
        <f>LEFT(N117,SEARCH("/",N117) - 1)</f>
        <v>film &amp; video</v>
      </c>
      <c r="R117" s="5" t="str">
        <f>RIGHT(N117, LEN(N117) - SEARCH("/",N117))</f>
        <v>shorts</v>
      </c>
      <c r="S117" s="16">
        <f>(((J117/60)/60)/24)+DATE(1970,1,1)+(-8/24)</f>
        <v>40918.405601851846</v>
      </c>
      <c r="T117" s="16">
        <f>(((I117/60)/60)/24)+DATE(1970,1,1)+(-8/24)</f>
        <v>40943.405601851846</v>
      </c>
    </row>
    <row r="118" spans="1:20" ht="60" x14ac:dyDescent="0.25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2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7">
        <f>E118/D118</f>
        <v>1.1365714285714286</v>
      </c>
      <c r="P118" s="9">
        <f>IF(L118 = 0, 0, E118/L118)</f>
        <v>69.78947368421052</v>
      </c>
      <c r="Q118" s="5" t="str">
        <f>LEFT(N118,SEARCH("/",N118) - 1)</f>
        <v>film &amp; video</v>
      </c>
      <c r="R118" s="5" t="str">
        <f>RIGHT(N118, LEN(N118) - SEARCH("/",N118))</f>
        <v>shorts</v>
      </c>
      <c r="S118" s="16">
        <f>(((J118/60)/60)/24)+DATE(1970,1,1)+(-8/24)</f>
        <v>40595.163831018515</v>
      </c>
      <c r="T118" s="16">
        <f>(((I118/60)/60)/24)+DATE(1970,1,1)+(-8/24)</f>
        <v>40641.122164351851</v>
      </c>
    </row>
    <row r="119" spans="1:20" ht="60" x14ac:dyDescent="0.25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2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7">
        <f>E119/D119</f>
        <v>1.0049377777777779</v>
      </c>
      <c r="P119" s="9">
        <f>IF(L119 = 0, 0, E119/L119)</f>
        <v>167.48962962962963</v>
      </c>
      <c r="Q119" s="5" t="str">
        <f>LEFT(N119,SEARCH("/",N119) - 1)</f>
        <v>film &amp; video</v>
      </c>
      <c r="R119" s="5" t="str">
        <f>RIGHT(N119, LEN(N119) - SEARCH("/",N119))</f>
        <v>shorts</v>
      </c>
      <c r="S119" s="16">
        <f>(((J119/60)/60)/24)+DATE(1970,1,1)+(-8/24)</f>
        <v>40248.501666666663</v>
      </c>
      <c r="T119" s="16">
        <f>(((I119/60)/60)/24)+DATE(1970,1,1)+(-8/24)</f>
        <v>40338.458333333328</v>
      </c>
    </row>
    <row r="120" spans="1:20" ht="45" x14ac:dyDescent="0.25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2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7">
        <f>E120/D120</f>
        <v>1.1303159999999999</v>
      </c>
      <c r="P120" s="9">
        <f>IF(L120 = 0, 0, E120/L120)</f>
        <v>144.91230769230768</v>
      </c>
      <c r="Q120" s="5" t="str">
        <f>LEFT(N120,SEARCH("/",N120) - 1)</f>
        <v>film &amp; video</v>
      </c>
      <c r="R120" s="5" t="str">
        <f>RIGHT(N120, LEN(N120) - SEARCH("/",N120))</f>
        <v>shorts</v>
      </c>
      <c r="S120" s="16">
        <f>(((J120/60)/60)/24)+DATE(1970,1,1)+(-8/24)</f>
        <v>40722.720324074071</v>
      </c>
      <c r="T120" s="16">
        <f>(((I120/60)/60)/24)+DATE(1970,1,1)+(-8/24)</f>
        <v>40752.720324074071</v>
      </c>
    </row>
    <row r="121" spans="1:20" ht="60" x14ac:dyDescent="0.25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2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7">
        <f>E121/D121</f>
        <v>1.0455692307692308</v>
      </c>
      <c r="P121" s="9">
        <f>IF(L121 = 0, 0, E121/L121)</f>
        <v>91.840540540540545</v>
      </c>
      <c r="Q121" s="5" t="str">
        <f>LEFT(N121,SEARCH("/",N121) - 1)</f>
        <v>film &amp; video</v>
      </c>
      <c r="R121" s="5" t="str">
        <f>RIGHT(N121, LEN(N121) - SEARCH("/",N121))</f>
        <v>shorts</v>
      </c>
      <c r="S121" s="16">
        <f>(((J121/60)/60)/24)+DATE(1970,1,1)+(-8/24)</f>
        <v>40738.735949074071</v>
      </c>
      <c r="T121" s="16">
        <f>(((I121/60)/60)/24)+DATE(1970,1,1)+(-8/24)</f>
        <v>40768.625</v>
      </c>
    </row>
    <row r="122" spans="1:20" ht="60" x14ac:dyDescent="0.25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2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7">
        <f>E122/D122</f>
        <v>1.4285714285714287E-4</v>
      </c>
      <c r="P122" s="9">
        <f>IF(L122 = 0, 0, E122/L122)</f>
        <v>10</v>
      </c>
      <c r="Q122" s="5" t="str">
        <f>LEFT(N122,SEARCH("/",N122) - 1)</f>
        <v>film &amp; video</v>
      </c>
      <c r="R122" s="5" t="str">
        <f>RIGHT(N122, LEN(N122) - SEARCH("/",N122))</f>
        <v>science fiction</v>
      </c>
      <c r="S122" s="16">
        <f>(((J122/60)/60)/24)+DATE(1970,1,1)+(-8/24)</f>
        <v>42615.716516203705</v>
      </c>
      <c r="T122" s="16">
        <f>(((I122/60)/60)/24)+DATE(1970,1,1)+(-8/24)</f>
        <v>42645.716516203705</v>
      </c>
    </row>
    <row r="123" spans="1:20" ht="60" x14ac:dyDescent="0.2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2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7">
        <f>E123/D123</f>
        <v>3.3333333333333332E-4</v>
      </c>
      <c r="P123" s="9">
        <f>IF(L123 = 0, 0, E123/L123)</f>
        <v>1</v>
      </c>
      <c r="Q123" s="5" t="str">
        <f>LEFT(N123,SEARCH("/",N123) - 1)</f>
        <v>film &amp; video</v>
      </c>
      <c r="R123" s="5" t="str">
        <f>RIGHT(N123, LEN(N123) - SEARCH("/",N123))</f>
        <v>science fiction</v>
      </c>
      <c r="S123" s="16">
        <f>(((J123/60)/60)/24)+DATE(1970,1,1)+(-8/24)</f>
        <v>42096.371643518512</v>
      </c>
      <c r="T123" s="16">
        <f>(((I123/60)/60)/24)+DATE(1970,1,1)+(-8/24)</f>
        <v>42112.094444444439</v>
      </c>
    </row>
    <row r="124" spans="1:20" ht="45" x14ac:dyDescent="0.25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2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7">
        <f>E124/D124</f>
        <v>0</v>
      </c>
      <c r="P124" s="9">
        <f>IF(L124 = 0, 0, E124/L124)</f>
        <v>0</v>
      </c>
      <c r="Q124" s="5" t="str">
        <f>LEFT(N124,SEARCH("/",N124) - 1)</f>
        <v>film &amp; video</v>
      </c>
      <c r="R124" s="5" t="str">
        <f>RIGHT(N124, LEN(N124) - SEARCH("/",N124))</f>
        <v>science fiction</v>
      </c>
      <c r="S124" s="16">
        <f>(((J124/60)/60)/24)+DATE(1970,1,1)+(-8/24)</f>
        <v>42593.098460648143</v>
      </c>
      <c r="T124" s="16">
        <f>(((I124/60)/60)/24)+DATE(1970,1,1)+(-8/24)</f>
        <v>42653.098460648143</v>
      </c>
    </row>
    <row r="125" spans="1:20" ht="60" x14ac:dyDescent="0.2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2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7">
        <f>E125/D125</f>
        <v>2.7454545454545453E-3</v>
      </c>
      <c r="P125" s="9">
        <f>IF(L125 = 0, 0, E125/L125)</f>
        <v>25.166666666666668</v>
      </c>
      <c r="Q125" s="5" t="str">
        <f>LEFT(N125,SEARCH("/",N125) - 1)</f>
        <v>film &amp; video</v>
      </c>
      <c r="R125" s="5" t="str">
        <f>RIGHT(N125, LEN(N125) - SEARCH("/",N125))</f>
        <v>science fiction</v>
      </c>
      <c r="S125" s="16">
        <f>(((J125/60)/60)/24)+DATE(1970,1,1)+(-8/24)</f>
        <v>41904.448657407404</v>
      </c>
      <c r="T125" s="16">
        <f>(((I125/60)/60)/24)+DATE(1970,1,1)+(-8/24)</f>
        <v>41940.583333333328</v>
      </c>
    </row>
    <row r="126" spans="1:20" ht="45" x14ac:dyDescent="0.25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2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7">
        <f>E126/D126</f>
        <v>0</v>
      </c>
      <c r="P126" s="9">
        <f>IF(L126 = 0, 0, E126/L126)</f>
        <v>0</v>
      </c>
      <c r="Q126" s="5" t="str">
        <f>LEFT(N126,SEARCH("/",N126) - 1)</f>
        <v>film &amp; video</v>
      </c>
      <c r="R126" s="5" t="str">
        <f>RIGHT(N126, LEN(N126) - SEARCH("/",N126))</f>
        <v>science fiction</v>
      </c>
      <c r="S126" s="16">
        <f>(((J126/60)/60)/24)+DATE(1970,1,1)+(-8/24)</f>
        <v>42114.595393518517</v>
      </c>
      <c r="T126" s="16">
        <f>(((I126/60)/60)/24)+DATE(1970,1,1)+(-8/24)</f>
        <v>42139.595393518517</v>
      </c>
    </row>
    <row r="127" spans="1:20" ht="60" x14ac:dyDescent="0.2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2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7">
        <f>E127/D127</f>
        <v>0.14000000000000001</v>
      </c>
      <c r="P127" s="9">
        <f>IF(L127 = 0, 0, E127/L127)</f>
        <v>11.666666666666666</v>
      </c>
      <c r="Q127" s="5" t="str">
        <f>LEFT(N127,SEARCH("/",N127) - 1)</f>
        <v>film &amp; video</v>
      </c>
      <c r="R127" s="5" t="str">
        <f>RIGHT(N127, LEN(N127) - SEARCH("/",N127))</f>
        <v>science fiction</v>
      </c>
      <c r="S127" s="16">
        <f>(((J127/60)/60)/24)+DATE(1970,1,1)+(-8/24)</f>
        <v>42709.66064814815</v>
      </c>
      <c r="T127" s="16">
        <f>(((I127/60)/60)/24)+DATE(1970,1,1)+(-8/24)</f>
        <v>42769.66064814815</v>
      </c>
    </row>
    <row r="128" spans="1:20" ht="60" x14ac:dyDescent="0.25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2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7">
        <f>E128/D128</f>
        <v>5.5480000000000002E-2</v>
      </c>
      <c r="P128" s="9">
        <f>IF(L128 = 0, 0, E128/L128)</f>
        <v>106.69230769230769</v>
      </c>
      <c r="Q128" s="5" t="str">
        <f>LEFT(N128,SEARCH("/",N128) - 1)</f>
        <v>film &amp; video</v>
      </c>
      <c r="R128" s="5" t="str">
        <f>RIGHT(N128, LEN(N128) - SEARCH("/",N128))</f>
        <v>science fiction</v>
      </c>
      <c r="S128" s="16">
        <f>(((J128/60)/60)/24)+DATE(1970,1,1)+(-8/24)</f>
        <v>42135.256215277775</v>
      </c>
      <c r="T128" s="16">
        <f>(((I128/60)/60)/24)+DATE(1970,1,1)+(-8/24)</f>
        <v>42165.749999999993</v>
      </c>
    </row>
    <row r="129" spans="1:20" ht="60" x14ac:dyDescent="0.2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2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7">
        <f>E129/D129</f>
        <v>2.375E-2</v>
      </c>
      <c r="P129" s="9">
        <f>IF(L129 = 0, 0, E129/L129)</f>
        <v>47.5</v>
      </c>
      <c r="Q129" s="5" t="str">
        <f>LEFT(N129,SEARCH("/",N129) - 1)</f>
        <v>film &amp; video</v>
      </c>
      <c r="R129" s="5" t="str">
        <f>RIGHT(N129, LEN(N129) - SEARCH("/",N129))</f>
        <v>science fiction</v>
      </c>
      <c r="S129" s="16">
        <f>(((J129/60)/60)/24)+DATE(1970,1,1)+(-8/24)</f>
        <v>42067.290983796294</v>
      </c>
      <c r="T129" s="16">
        <f>(((I129/60)/60)/24)+DATE(1970,1,1)+(-8/24)</f>
        <v>42097.24931712963</v>
      </c>
    </row>
    <row r="130" spans="1:20" ht="30" x14ac:dyDescent="0.25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2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7">
        <f>E130/D130</f>
        <v>1.8669999999999999E-2</v>
      </c>
      <c r="P130" s="9">
        <f>IF(L130 = 0, 0, E130/L130)</f>
        <v>311.16666666666669</v>
      </c>
      <c r="Q130" s="5" t="str">
        <f>LEFT(N130,SEARCH("/",N130) - 1)</f>
        <v>film &amp; video</v>
      </c>
      <c r="R130" s="5" t="str">
        <f>RIGHT(N130, LEN(N130) - SEARCH("/",N130))</f>
        <v>science fiction</v>
      </c>
      <c r="S130" s="16">
        <f>(((J130/60)/60)/24)+DATE(1970,1,1)+(-8/24)</f>
        <v>42627.894594907404</v>
      </c>
      <c r="T130" s="16">
        <f>(((I130/60)/60)/24)+DATE(1970,1,1)+(-8/24)</f>
        <v>42662.894594907404</v>
      </c>
    </row>
    <row r="131" spans="1:20" ht="60" x14ac:dyDescent="0.2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2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7">
        <f>E131/D131</f>
        <v>0</v>
      </c>
      <c r="P131" s="9">
        <f>IF(L131 = 0, 0, E131/L131)</f>
        <v>0</v>
      </c>
      <c r="Q131" s="5" t="str">
        <f>LEFT(N131,SEARCH("/",N131) - 1)</f>
        <v>film &amp; video</v>
      </c>
      <c r="R131" s="5" t="str">
        <f>RIGHT(N131, LEN(N131) - SEARCH("/",N131))</f>
        <v>science fiction</v>
      </c>
      <c r="S131" s="16">
        <f>(((J131/60)/60)/24)+DATE(1970,1,1)+(-8/24)</f>
        <v>41882.603969907403</v>
      </c>
      <c r="T131" s="16">
        <f>(((I131/60)/60)/24)+DATE(1970,1,1)+(-8/24)</f>
        <v>41942.603969907403</v>
      </c>
    </row>
    <row r="132" spans="1:20" ht="60" x14ac:dyDescent="0.25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2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7">
        <f>E132/D132</f>
        <v>0</v>
      </c>
      <c r="P132" s="9">
        <f>IF(L132 = 0, 0, E132/L132)</f>
        <v>0</v>
      </c>
      <c r="Q132" s="5" t="str">
        <f>LEFT(N132,SEARCH("/",N132) - 1)</f>
        <v>film &amp; video</v>
      </c>
      <c r="R132" s="5" t="str">
        <f>RIGHT(N132, LEN(N132) - SEARCH("/",N132))</f>
        <v>science fiction</v>
      </c>
      <c r="S132" s="16">
        <f>(((J132/60)/60)/24)+DATE(1970,1,1)+(-8/24)</f>
        <v>41778.582083333327</v>
      </c>
      <c r="T132" s="16">
        <f>(((I132/60)/60)/24)+DATE(1970,1,1)+(-8/24)</f>
        <v>41806.511111111111</v>
      </c>
    </row>
    <row r="133" spans="1:20" x14ac:dyDescent="0.25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2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7">
        <f>E133/D133</f>
        <v>0</v>
      </c>
      <c r="P133" s="9">
        <f>IF(L133 = 0, 0, E133/L133)</f>
        <v>0</v>
      </c>
      <c r="Q133" s="5" t="str">
        <f>LEFT(N133,SEARCH("/",N133) - 1)</f>
        <v>film &amp; video</v>
      </c>
      <c r="R133" s="5" t="str">
        <f>RIGHT(N133, LEN(N133) - SEARCH("/",N133))</f>
        <v>science fiction</v>
      </c>
      <c r="S133" s="16">
        <f>(((J133/60)/60)/24)+DATE(1970,1,1)+(-8/24)</f>
        <v>42541.504178240742</v>
      </c>
      <c r="T133" s="16">
        <f>(((I133/60)/60)/24)+DATE(1970,1,1)+(-8/24)</f>
        <v>42556.666666666664</v>
      </c>
    </row>
    <row r="134" spans="1:20" ht="60" x14ac:dyDescent="0.25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2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7">
        <f>E134/D134</f>
        <v>9.5687499999999995E-2</v>
      </c>
      <c r="P134" s="9">
        <f>IF(L134 = 0, 0, E134/L134)</f>
        <v>94.506172839506178</v>
      </c>
      <c r="Q134" s="5" t="str">
        <f>LEFT(N134,SEARCH("/",N134) - 1)</f>
        <v>film &amp; video</v>
      </c>
      <c r="R134" s="5" t="str">
        <f>RIGHT(N134, LEN(N134) - SEARCH("/",N134))</f>
        <v>science fiction</v>
      </c>
      <c r="S134" s="16">
        <f>(((J134/60)/60)/24)+DATE(1970,1,1)+(-8/24)</f>
        <v>41905.47924768518</v>
      </c>
      <c r="T134" s="16">
        <f>(((I134/60)/60)/24)+DATE(1970,1,1)+(-8/24)</f>
        <v>41950.520914351851</v>
      </c>
    </row>
    <row r="135" spans="1:20" ht="45" x14ac:dyDescent="0.2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2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7">
        <f>E135/D135</f>
        <v>0</v>
      </c>
      <c r="P135" s="9">
        <f>IF(L135 = 0, 0, E135/L135)</f>
        <v>0</v>
      </c>
      <c r="Q135" s="5" t="str">
        <f>LEFT(N135,SEARCH("/",N135) - 1)</f>
        <v>film &amp; video</v>
      </c>
      <c r="R135" s="5" t="str">
        <f>RIGHT(N135, LEN(N135) - SEARCH("/",N135))</f>
        <v>science fiction</v>
      </c>
      <c r="S135" s="16">
        <f>(((J135/60)/60)/24)+DATE(1970,1,1)+(-8/24)</f>
        <v>42491.474351851844</v>
      </c>
      <c r="T135" s="16">
        <f>(((I135/60)/60)/24)+DATE(1970,1,1)+(-8/24)</f>
        <v>42521.396527777775</v>
      </c>
    </row>
    <row r="136" spans="1:20" ht="30" x14ac:dyDescent="0.25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2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7">
        <f>E136/D136</f>
        <v>0</v>
      </c>
      <c r="P136" s="9">
        <f>IF(L136 = 0, 0, E136/L136)</f>
        <v>0</v>
      </c>
      <c r="Q136" s="5" t="str">
        <f>LEFT(N136,SEARCH("/",N136) - 1)</f>
        <v>film &amp; video</v>
      </c>
      <c r="R136" s="5" t="str">
        <f>RIGHT(N136, LEN(N136) - SEARCH("/",N136))</f>
        <v>science fiction</v>
      </c>
      <c r="S136" s="16">
        <f>(((J136/60)/60)/24)+DATE(1970,1,1)+(-8/24)</f>
        <v>42221.576597222222</v>
      </c>
      <c r="T136" s="16">
        <f>(((I136/60)/60)/24)+DATE(1970,1,1)+(-8/24)</f>
        <v>42251.374999999993</v>
      </c>
    </row>
    <row r="137" spans="1:20" ht="45" x14ac:dyDescent="0.2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2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7">
        <f>E137/D137</f>
        <v>0.13433333333333333</v>
      </c>
      <c r="P137" s="9">
        <f>IF(L137 = 0, 0, E137/L137)</f>
        <v>80.599999999999994</v>
      </c>
      <c r="Q137" s="5" t="str">
        <f>LEFT(N137,SEARCH("/",N137) - 1)</f>
        <v>film &amp; video</v>
      </c>
      <c r="R137" s="5" t="str">
        <f>RIGHT(N137, LEN(N137) - SEARCH("/",N137))</f>
        <v>science fiction</v>
      </c>
      <c r="S137" s="16">
        <f>(((J137/60)/60)/24)+DATE(1970,1,1)+(-8/24)</f>
        <v>41788.048576388886</v>
      </c>
      <c r="T137" s="16">
        <f>(((I137/60)/60)/24)+DATE(1970,1,1)+(-8/24)</f>
        <v>41821.458333333328</v>
      </c>
    </row>
    <row r="138" spans="1:20" ht="60" x14ac:dyDescent="0.25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2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7">
        <f>E138/D138</f>
        <v>0</v>
      </c>
      <c r="P138" s="9">
        <f>IF(L138 = 0, 0, E138/L138)</f>
        <v>0</v>
      </c>
      <c r="Q138" s="5" t="str">
        <f>LEFT(N138,SEARCH("/",N138) - 1)</f>
        <v>film &amp; video</v>
      </c>
      <c r="R138" s="5" t="str">
        <f>RIGHT(N138, LEN(N138) - SEARCH("/",N138))</f>
        <v>science fiction</v>
      </c>
      <c r="S138" s="16">
        <f>(((J138/60)/60)/24)+DATE(1970,1,1)+(-8/24)</f>
        <v>42096.076782407406</v>
      </c>
      <c r="T138" s="16">
        <f>(((I138/60)/60)/24)+DATE(1970,1,1)+(-8/24)</f>
        <v>42140.094444444439</v>
      </c>
    </row>
    <row r="139" spans="1:20" ht="60" x14ac:dyDescent="0.2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2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7">
        <f>E139/D139</f>
        <v>0</v>
      </c>
      <c r="P139" s="9">
        <f>IF(L139 = 0, 0, E139/L139)</f>
        <v>0</v>
      </c>
      <c r="Q139" s="5" t="str">
        <f>LEFT(N139,SEARCH("/",N139) - 1)</f>
        <v>film &amp; video</v>
      </c>
      <c r="R139" s="5" t="str">
        <f>RIGHT(N139, LEN(N139) - SEARCH("/",N139))</f>
        <v>science fiction</v>
      </c>
      <c r="S139" s="16">
        <f>(((J139/60)/60)/24)+DATE(1970,1,1)+(-8/24)</f>
        <v>42239.240659722222</v>
      </c>
      <c r="T139" s="16">
        <f>(((I139/60)/60)/24)+DATE(1970,1,1)+(-8/24)</f>
        <v>42289.240659722222</v>
      </c>
    </row>
    <row r="140" spans="1:20" ht="60" x14ac:dyDescent="0.25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2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7">
        <f>E140/D140</f>
        <v>3.1413333333333335E-2</v>
      </c>
      <c r="P140" s="9">
        <f>IF(L140 = 0, 0, E140/L140)</f>
        <v>81.241379310344826</v>
      </c>
      <c r="Q140" s="5" t="str">
        <f>LEFT(N140,SEARCH("/",N140) - 1)</f>
        <v>film &amp; video</v>
      </c>
      <c r="R140" s="5" t="str">
        <f>RIGHT(N140, LEN(N140) - SEARCH("/",N140))</f>
        <v>science fiction</v>
      </c>
      <c r="S140" s="16">
        <f>(((J140/60)/60)/24)+DATE(1970,1,1)+(-8/24)</f>
        <v>42185.924085648141</v>
      </c>
      <c r="T140" s="16">
        <f>(((I140/60)/60)/24)+DATE(1970,1,1)+(-8/24)</f>
        <v>42216.874305555553</v>
      </c>
    </row>
    <row r="141" spans="1:20" ht="45" x14ac:dyDescent="0.2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2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7">
        <f>E141/D141</f>
        <v>1</v>
      </c>
      <c r="P141" s="9">
        <f>IF(L141 = 0, 0, E141/L141)</f>
        <v>500</v>
      </c>
      <c r="Q141" s="5" t="str">
        <f>LEFT(N141,SEARCH("/",N141) - 1)</f>
        <v>film &amp; video</v>
      </c>
      <c r="R141" s="5" t="str">
        <f>RIGHT(N141, LEN(N141) - SEARCH("/",N141))</f>
        <v>science fiction</v>
      </c>
      <c r="S141" s="16">
        <f>(((J141/60)/60)/24)+DATE(1970,1,1)+(-8/24)</f>
        <v>42187.587638888886</v>
      </c>
      <c r="T141" s="16">
        <f>(((I141/60)/60)/24)+DATE(1970,1,1)+(-8/24)</f>
        <v>42197.587638888886</v>
      </c>
    </row>
    <row r="142" spans="1:20" ht="60" x14ac:dyDescent="0.25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2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7">
        <f>E142/D142</f>
        <v>0</v>
      </c>
      <c r="P142" s="9">
        <f>IF(L142 = 0, 0, E142/L142)</f>
        <v>0</v>
      </c>
      <c r="Q142" s="5" t="str">
        <f>LEFT(N142,SEARCH("/",N142) - 1)</f>
        <v>film &amp; video</v>
      </c>
      <c r="R142" s="5" t="str">
        <f>RIGHT(N142, LEN(N142) - SEARCH("/",N142))</f>
        <v>science fiction</v>
      </c>
      <c r="S142" s="16">
        <f>(((J142/60)/60)/24)+DATE(1970,1,1)+(-8/24)</f>
        <v>42052.864953703705</v>
      </c>
      <c r="T142" s="16">
        <f>(((I142/60)/60)/24)+DATE(1970,1,1)+(-8/24)</f>
        <v>42082.823287037034</v>
      </c>
    </row>
    <row r="143" spans="1:20" ht="45" x14ac:dyDescent="0.2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2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7">
        <f>E143/D143</f>
        <v>0.10775</v>
      </c>
      <c r="P143" s="9">
        <f>IF(L143 = 0, 0, E143/L143)</f>
        <v>46.178571428571431</v>
      </c>
      <c r="Q143" s="5" t="str">
        <f>LEFT(N143,SEARCH("/",N143) - 1)</f>
        <v>film &amp; video</v>
      </c>
      <c r="R143" s="5" t="str">
        <f>RIGHT(N143, LEN(N143) - SEARCH("/",N143))</f>
        <v>science fiction</v>
      </c>
      <c r="S143" s="16">
        <f>(((J143/60)/60)/24)+DATE(1970,1,1)+(-8/24)</f>
        <v>42109.819710648146</v>
      </c>
      <c r="T143" s="16">
        <f>(((I143/60)/60)/24)+DATE(1970,1,1)+(-8/24)</f>
        <v>42154.819710648146</v>
      </c>
    </row>
    <row r="144" spans="1:20" ht="60" x14ac:dyDescent="0.25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2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7">
        <f>E144/D144</f>
        <v>3.3333333333333335E-3</v>
      </c>
      <c r="P144" s="9">
        <f>IF(L144 = 0, 0, E144/L144)</f>
        <v>10</v>
      </c>
      <c r="Q144" s="5" t="str">
        <f>LEFT(N144,SEARCH("/",N144) - 1)</f>
        <v>film &amp; video</v>
      </c>
      <c r="R144" s="5" t="str">
        <f>RIGHT(N144, LEN(N144) - SEARCH("/",N144))</f>
        <v>science fiction</v>
      </c>
      <c r="S144" s="16">
        <f>(((J144/60)/60)/24)+DATE(1970,1,1)+(-8/24)</f>
        <v>41938.559930555552</v>
      </c>
      <c r="T144" s="16">
        <f>(((I144/60)/60)/24)+DATE(1970,1,1)+(-8/24)</f>
        <v>41959.601597222216</v>
      </c>
    </row>
    <row r="145" spans="1:20" ht="60" x14ac:dyDescent="0.2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2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7">
        <f>E145/D145</f>
        <v>0</v>
      </c>
      <c r="P145" s="9">
        <f>IF(L145 = 0, 0, E145/L145)</f>
        <v>0</v>
      </c>
      <c r="Q145" s="5" t="str">
        <f>LEFT(N145,SEARCH("/",N145) - 1)</f>
        <v>film &amp; video</v>
      </c>
      <c r="R145" s="5" t="str">
        <f>RIGHT(N145, LEN(N145) - SEARCH("/",N145))</f>
        <v>science fiction</v>
      </c>
      <c r="S145" s="16">
        <f>(((J145/60)/60)/24)+DATE(1970,1,1)+(-8/24)</f>
        <v>42558.730810185189</v>
      </c>
      <c r="T145" s="16">
        <f>(((I145/60)/60)/24)+DATE(1970,1,1)+(-8/24)</f>
        <v>42615.913194444445</v>
      </c>
    </row>
    <row r="146" spans="1:20" ht="45" x14ac:dyDescent="0.25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2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7">
        <f>E146/D146</f>
        <v>0.27600000000000002</v>
      </c>
      <c r="P146" s="9">
        <f>IF(L146 = 0, 0, E146/L146)</f>
        <v>55.945945945945944</v>
      </c>
      <c r="Q146" s="5" t="str">
        <f>LEFT(N146,SEARCH("/",N146) - 1)</f>
        <v>film &amp; video</v>
      </c>
      <c r="R146" s="5" t="str">
        <f>RIGHT(N146, LEN(N146) - SEARCH("/",N146))</f>
        <v>science fiction</v>
      </c>
      <c r="S146" s="16">
        <f>(((J146/60)/60)/24)+DATE(1970,1,1)+(-8/24)</f>
        <v>42047.429074074076</v>
      </c>
      <c r="T146" s="16">
        <f>(((I146/60)/60)/24)+DATE(1970,1,1)+(-8/24)</f>
        <v>42107.387407407405</v>
      </c>
    </row>
    <row r="147" spans="1:20" ht="60" x14ac:dyDescent="0.2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2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7">
        <f>E147/D147</f>
        <v>7.5111111111111115E-2</v>
      </c>
      <c r="P147" s="9">
        <f>IF(L147 = 0, 0, E147/L147)</f>
        <v>37.555555555555557</v>
      </c>
      <c r="Q147" s="5" t="str">
        <f>LEFT(N147,SEARCH("/",N147) - 1)</f>
        <v>film &amp; video</v>
      </c>
      <c r="R147" s="5" t="str">
        <f>RIGHT(N147, LEN(N147) - SEARCH("/",N147))</f>
        <v>science fiction</v>
      </c>
      <c r="S147" s="16">
        <f>(((J147/60)/60)/24)+DATE(1970,1,1)+(-8/24)</f>
        <v>42200.208935185183</v>
      </c>
      <c r="T147" s="16">
        <f>(((I147/60)/60)/24)+DATE(1970,1,1)+(-8/24)</f>
        <v>42227.208935185183</v>
      </c>
    </row>
    <row r="148" spans="1:20" ht="60" x14ac:dyDescent="0.25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2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7">
        <f>E148/D148</f>
        <v>5.7499999999999999E-3</v>
      </c>
      <c r="P148" s="9">
        <f>IF(L148 = 0, 0, E148/L148)</f>
        <v>38.333333333333336</v>
      </c>
      <c r="Q148" s="5" t="str">
        <f>LEFT(N148,SEARCH("/",N148) - 1)</f>
        <v>film &amp; video</v>
      </c>
      <c r="R148" s="5" t="str">
        <f>RIGHT(N148, LEN(N148) - SEARCH("/",N148))</f>
        <v>science fiction</v>
      </c>
      <c r="S148" s="16">
        <f>(((J148/60)/60)/24)+DATE(1970,1,1)+(-8/24)</f>
        <v>42692.682847222219</v>
      </c>
      <c r="T148" s="16">
        <f>(((I148/60)/60)/24)+DATE(1970,1,1)+(-8/24)</f>
        <v>42752.682847222219</v>
      </c>
    </row>
    <row r="149" spans="1:20" ht="30" x14ac:dyDescent="0.2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2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7">
        <f>E149/D149</f>
        <v>0</v>
      </c>
      <c r="P149" s="9">
        <f>IF(L149 = 0, 0, E149/L149)</f>
        <v>0</v>
      </c>
      <c r="Q149" s="5" t="str">
        <f>LEFT(N149,SEARCH("/",N149) - 1)</f>
        <v>film &amp; video</v>
      </c>
      <c r="R149" s="5" t="str">
        <f>RIGHT(N149, LEN(N149) - SEARCH("/",N149))</f>
        <v>science fiction</v>
      </c>
      <c r="S149" s="16">
        <f>(((J149/60)/60)/24)+DATE(1970,1,1)+(-8/24)</f>
        <v>41969.434490740743</v>
      </c>
      <c r="T149" s="16">
        <f>(((I149/60)/60)/24)+DATE(1970,1,1)+(-8/24)</f>
        <v>42012.429166666661</v>
      </c>
    </row>
    <row r="150" spans="1:20" ht="60" x14ac:dyDescent="0.25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2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7">
        <f>E150/D150</f>
        <v>8.0000000000000004E-4</v>
      </c>
      <c r="P150" s="9">
        <f>IF(L150 = 0, 0, E150/L150)</f>
        <v>20</v>
      </c>
      <c r="Q150" s="5" t="str">
        <f>LEFT(N150,SEARCH("/",N150) - 1)</f>
        <v>film &amp; video</v>
      </c>
      <c r="R150" s="5" t="str">
        <f>RIGHT(N150, LEN(N150) - SEARCH("/",N150))</f>
        <v>science fiction</v>
      </c>
      <c r="S150" s="16">
        <f>(((J150/60)/60)/24)+DATE(1970,1,1)+(-8/24)</f>
        <v>42396.948333333326</v>
      </c>
      <c r="T150" s="16">
        <f>(((I150/60)/60)/24)+DATE(1970,1,1)+(-8/24)</f>
        <v>42426.948333333326</v>
      </c>
    </row>
    <row r="151" spans="1:20" ht="60" x14ac:dyDescent="0.2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2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7">
        <f>E151/D151</f>
        <v>9.1999999999999998E-3</v>
      </c>
      <c r="P151" s="9">
        <f>IF(L151 = 0, 0, E151/L151)</f>
        <v>15.333333333333334</v>
      </c>
      <c r="Q151" s="5" t="str">
        <f>LEFT(N151,SEARCH("/",N151) - 1)</f>
        <v>film &amp; video</v>
      </c>
      <c r="R151" s="5" t="str">
        <f>RIGHT(N151, LEN(N151) - SEARCH("/",N151))</f>
        <v>science fiction</v>
      </c>
      <c r="S151" s="16">
        <f>(((J151/60)/60)/24)+DATE(1970,1,1)+(-8/24)</f>
        <v>41967.838773148142</v>
      </c>
      <c r="T151" s="16">
        <f>(((I151/60)/60)/24)+DATE(1970,1,1)+(-8/24)</f>
        <v>41997.999999999993</v>
      </c>
    </row>
    <row r="152" spans="1:20" ht="45" x14ac:dyDescent="0.25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2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7">
        <f>E152/D152</f>
        <v>0.23163076923076922</v>
      </c>
      <c r="P152" s="9">
        <f>IF(L152 = 0, 0, E152/L152)</f>
        <v>449.43283582089555</v>
      </c>
      <c r="Q152" s="5" t="str">
        <f>LEFT(N152,SEARCH("/",N152) - 1)</f>
        <v>film &amp; video</v>
      </c>
      <c r="R152" s="5" t="str">
        <f>RIGHT(N152, LEN(N152) - SEARCH("/",N152))</f>
        <v>science fiction</v>
      </c>
      <c r="S152" s="16">
        <f>(((J152/60)/60)/24)+DATE(1970,1,1)+(-8/24)</f>
        <v>42089.82849537037</v>
      </c>
      <c r="T152" s="16">
        <f>(((I152/60)/60)/24)+DATE(1970,1,1)+(-8/24)</f>
        <v>42149.82849537037</v>
      </c>
    </row>
    <row r="153" spans="1:20" ht="60" x14ac:dyDescent="0.2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2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7">
        <f>E153/D153</f>
        <v>5.5999999999999995E-4</v>
      </c>
      <c r="P153" s="9">
        <f>IF(L153 = 0, 0, E153/L153)</f>
        <v>28</v>
      </c>
      <c r="Q153" s="5" t="str">
        <f>LEFT(N153,SEARCH("/",N153) - 1)</f>
        <v>film &amp; video</v>
      </c>
      <c r="R153" s="5" t="str">
        <f>RIGHT(N153, LEN(N153) - SEARCH("/",N153))</f>
        <v>science fiction</v>
      </c>
      <c r="S153" s="16">
        <f>(((J153/60)/60)/24)+DATE(1970,1,1)+(-8/24)</f>
        <v>42113.217488425922</v>
      </c>
      <c r="T153" s="16">
        <f>(((I153/60)/60)/24)+DATE(1970,1,1)+(-8/24)</f>
        <v>42173.217488425922</v>
      </c>
    </row>
    <row r="154" spans="1:20" ht="30" x14ac:dyDescent="0.25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2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7">
        <f>E154/D154</f>
        <v>7.8947368421052633E-5</v>
      </c>
      <c r="P154" s="9">
        <f>IF(L154 = 0, 0, E154/L154)</f>
        <v>15</v>
      </c>
      <c r="Q154" s="5" t="str">
        <f>LEFT(N154,SEARCH("/",N154) - 1)</f>
        <v>film &amp; video</v>
      </c>
      <c r="R154" s="5" t="str">
        <f>RIGHT(N154, LEN(N154) - SEARCH("/",N154))</f>
        <v>science fiction</v>
      </c>
      <c r="S154" s="16">
        <f>(((J154/60)/60)/24)+DATE(1970,1,1)+(-8/24)</f>
        <v>41874.744212962964</v>
      </c>
      <c r="T154" s="16">
        <f>(((I154/60)/60)/24)+DATE(1970,1,1)+(-8/24)</f>
        <v>41904.744212962964</v>
      </c>
    </row>
    <row r="155" spans="1:20" ht="45" x14ac:dyDescent="0.2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2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7">
        <f>E155/D155</f>
        <v>7.1799999999999998E-3</v>
      </c>
      <c r="P155" s="9">
        <f>IF(L155 = 0, 0, E155/L155)</f>
        <v>35.9</v>
      </c>
      <c r="Q155" s="5" t="str">
        <f>LEFT(N155,SEARCH("/",N155) - 1)</f>
        <v>film &amp; video</v>
      </c>
      <c r="R155" s="5" t="str">
        <f>RIGHT(N155, LEN(N155) - SEARCH("/",N155))</f>
        <v>science fiction</v>
      </c>
      <c r="S155" s="16">
        <f>(((J155/60)/60)/24)+DATE(1970,1,1)+(-8/24)</f>
        <v>41933.252824074072</v>
      </c>
      <c r="T155" s="16">
        <f>(((I155/60)/60)/24)+DATE(1970,1,1)+(-8/24)</f>
        <v>41975.294490740744</v>
      </c>
    </row>
    <row r="156" spans="1:20" ht="45" x14ac:dyDescent="0.25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2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7">
        <f>E156/D156</f>
        <v>2.6666666666666668E-2</v>
      </c>
      <c r="P156" s="9">
        <f>IF(L156 = 0, 0, E156/L156)</f>
        <v>13.333333333333334</v>
      </c>
      <c r="Q156" s="5" t="str">
        <f>LEFT(N156,SEARCH("/",N156) - 1)</f>
        <v>film &amp; video</v>
      </c>
      <c r="R156" s="5" t="str">
        <f>RIGHT(N156, LEN(N156) - SEARCH("/",N156))</f>
        <v>science fiction</v>
      </c>
      <c r="S156" s="16">
        <f>(((J156/60)/60)/24)+DATE(1970,1,1)+(-8/24)</f>
        <v>42115.214062499996</v>
      </c>
      <c r="T156" s="16">
        <f>(((I156/60)/60)/24)+DATE(1970,1,1)+(-8/24)</f>
        <v>42158.214062499996</v>
      </c>
    </row>
    <row r="157" spans="1:20" ht="60" x14ac:dyDescent="0.2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2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7">
        <f>E157/D157</f>
        <v>6.0000000000000002E-5</v>
      </c>
      <c r="P157" s="9">
        <f>IF(L157 = 0, 0, E157/L157)</f>
        <v>20.25</v>
      </c>
      <c r="Q157" s="5" t="str">
        <f>LEFT(N157,SEARCH("/",N157) - 1)</f>
        <v>film &amp; video</v>
      </c>
      <c r="R157" s="5" t="str">
        <f>RIGHT(N157, LEN(N157) - SEARCH("/",N157))</f>
        <v>science fiction</v>
      </c>
      <c r="S157" s="16">
        <f>(((J157/60)/60)/24)+DATE(1970,1,1)+(-8/24)</f>
        <v>42168.226099537038</v>
      </c>
      <c r="T157" s="16">
        <f>(((I157/60)/60)/24)+DATE(1970,1,1)+(-8/24)</f>
        <v>42208.226099537038</v>
      </c>
    </row>
    <row r="158" spans="1:20" ht="60" x14ac:dyDescent="0.25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2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7">
        <f>E158/D158</f>
        <v>5.0999999999999997E-2</v>
      </c>
      <c r="P158" s="9">
        <f>IF(L158 = 0, 0, E158/L158)</f>
        <v>119</v>
      </c>
      <c r="Q158" s="5" t="str">
        <f>LEFT(N158,SEARCH("/",N158) - 1)</f>
        <v>film &amp; video</v>
      </c>
      <c r="R158" s="5" t="str">
        <f>RIGHT(N158, LEN(N158) - SEARCH("/",N158))</f>
        <v>science fiction</v>
      </c>
      <c r="S158" s="16">
        <f>(((J158/60)/60)/24)+DATE(1970,1,1)+(-8/24)</f>
        <v>41793.791620370372</v>
      </c>
      <c r="T158" s="16">
        <f>(((I158/60)/60)/24)+DATE(1970,1,1)+(-8/24)</f>
        <v>41853.791620370372</v>
      </c>
    </row>
    <row r="159" spans="1:20" ht="45" x14ac:dyDescent="0.2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2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7">
        <f>E159/D159</f>
        <v>2.671118530884808E-3</v>
      </c>
      <c r="P159" s="9">
        <f>IF(L159 = 0, 0, E159/L159)</f>
        <v>4</v>
      </c>
      <c r="Q159" s="5" t="str">
        <f>LEFT(N159,SEARCH("/",N159) - 1)</f>
        <v>film &amp; video</v>
      </c>
      <c r="R159" s="5" t="str">
        <f>RIGHT(N159, LEN(N159) - SEARCH("/",N159))</f>
        <v>science fiction</v>
      </c>
      <c r="S159" s="16">
        <f>(((J159/60)/60)/24)+DATE(1970,1,1)+(-8/24)</f>
        <v>42396.578379629624</v>
      </c>
      <c r="T159" s="16">
        <f>(((I159/60)/60)/24)+DATE(1970,1,1)+(-8/24)</f>
        <v>42426.578379629624</v>
      </c>
    </row>
    <row r="160" spans="1:20" ht="60" x14ac:dyDescent="0.25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2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7">
        <f>E160/D160</f>
        <v>0</v>
      </c>
      <c r="P160" s="9">
        <f>IF(L160 = 0, 0, E160/L160)</f>
        <v>0</v>
      </c>
      <c r="Q160" s="5" t="str">
        <f>LEFT(N160,SEARCH("/",N160) - 1)</f>
        <v>film &amp; video</v>
      </c>
      <c r="R160" s="5" t="str">
        <f>RIGHT(N160, LEN(N160) - SEARCH("/",N160))</f>
        <v>science fiction</v>
      </c>
      <c r="S160" s="16">
        <f>(((J160/60)/60)/24)+DATE(1970,1,1)+(-8/24)</f>
        <v>41903.743379629625</v>
      </c>
      <c r="T160" s="16">
        <f>(((I160/60)/60)/24)+DATE(1970,1,1)+(-8/24)</f>
        <v>41933.743379629625</v>
      </c>
    </row>
    <row r="161" spans="1:20" ht="60" x14ac:dyDescent="0.2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2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7">
        <f>E161/D161</f>
        <v>2.0000000000000002E-5</v>
      </c>
      <c r="P161" s="9">
        <f>IF(L161 = 0, 0, E161/L161)</f>
        <v>10</v>
      </c>
      <c r="Q161" s="5" t="str">
        <f>LEFT(N161,SEARCH("/",N161) - 1)</f>
        <v>film &amp; video</v>
      </c>
      <c r="R161" s="5" t="str">
        <f>RIGHT(N161, LEN(N161) - SEARCH("/",N161))</f>
        <v>science fiction</v>
      </c>
      <c r="S161" s="16">
        <f>(((J161/60)/60)/24)+DATE(1970,1,1)+(-8/24)</f>
        <v>42514.101215277777</v>
      </c>
      <c r="T161" s="16">
        <f>(((I161/60)/60)/24)+DATE(1970,1,1)+(-8/24)</f>
        <v>42554.101215277777</v>
      </c>
    </row>
    <row r="162" spans="1:20" ht="60" x14ac:dyDescent="0.25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2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7">
        <f>E162/D162</f>
        <v>0</v>
      </c>
      <c r="P162" s="9">
        <f>IF(L162 = 0, 0, E162/L162)</f>
        <v>0</v>
      </c>
      <c r="Q162" s="5" t="str">
        <f>LEFT(N162,SEARCH("/",N162) - 1)</f>
        <v>film &amp; video</v>
      </c>
      <c r="R162" s="5" t="str">
        <f>RIGHT(N162, LEN(N162) - SEARCH("/",N162))</f>
        <v>drama</v>
      </c>
      <c r="S162" s="16">
        <f>(((J162/60)/60)/24)+DATE(1970,1,1)+(-8/24)</f>
        <v>42171.579756944448</v>
      </c>
      <c r="T162" s="16">
        <f>(((I162/60)/60)/24)+DATE(1970,1,1)+(-8/24)</f>
        <v>42231.579756944448</v>
      </c>
    </row>
    <row r="163" spans="1:20" ht="60" x14ac:dyDescent="0.2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2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7">
        <f>E163/D163</f>
        <v>1E-4</v>
      </c>
      <c r="P163" s="9">
        <f>IF(L163 = 0, 0, E163/L163)</f>
        <v>5</v>
      </c>
      <c r="Q163" s="5" t="str">
        <f>LEFT(N163,SEARCH("/",N163) - 1)</f>
        <v>film &amp; video</v>
      </c>
      <c r="R163" s="5" t="str">
        <f>RIGHT(N163, LEN(N163) - SEARCH("/",N163))</f>
        <v>drama</v>
      </c>
      <c r="S163" s="16">
        <f>(((J163/60)/60)/24)+DATE(1970,1,1)+(-8/24)</f>
        <v>41792.354108796295</v>
      </c>
      <c r="T163" s="16">
        <f>(((I163/60)/60)/24)+DATE(1970,1,1)+(-8/24)</f>
        <v>41822.354108796295</v>
      </c>
    </row>
    <row r="164" spans="1:20" ht="45" x14ac:dyDescent="0.25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2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7">
        <f>E164/D164</f>
        <v>0.15535714285714286</v>
      </c>
      <c r="P164" s="9">
        <f>IF(L164 = 0, 0, E164/L164)</f>
        <v>43.5</v>
      </c>
      <c r="Q164" s="5" t="str">
        <f>LEFT(N164,SEARCH("/",N164) - 1)</f>
        <v>film &amp; video</v>
      </c>
      <c r="R164" s="5" t="str">
        <f>RIGHT(N164, LEN(N164) - SEARCH("/",N164))</f>
        <v>drama</v>
      </c>
      <c r="S164" s="16">
        <f>(((J164/60)/60)/24)+DATE(1970,1,1)+(-8/24)</f>
        <v>41834.79347222222</v>
      </c>
      <c r="T164" s="16">
        <f>(((I164/60)/60)/24)+DATE(1970,1,1)+(-8/24)</f>
        <v>41867.654166666667</v>
      </c>
    </row>
    <row r="165" spans="1:20" ht="60" x14ac:dyDescent="0.2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2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7">
        <f>E165/D165</f>
        <v>0</v>
      </c>
      <c r="P165" s="9">
        <f>IF(L165 = 0, 0, E165/L165)</f>
        <v>0</v>
      </c>
      <c r="Q165" s="5" t="str">
        <f>LEFT(N165,SEARCH("/",N165) - 1)</f>
        <v>film &amp; video</v>
      </c>
      <c r="R165" s="5" t="str">
        <f>RIGHT(N165, LEN(N165) - SEARCH("/",N165))</f>
        <v>drama</v>
      </c>
      <c r="S165" s="16">
        <f>(((J165/60)/60)/24)+DATE(1970,1,1)+(-8/24)</f>
        <v>42243.627939814811</v>
      </c>
      <c r="T165" s="16">
        <f>(((I165/60)/60)/24)+DATE(1970,1,1)+(-8/24)</f>
        <v>42277.666666666664</v>
      </c>
    </row>
    <row r="166" spans="1:20" ht="60" x14ac:dyDescent="0.25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2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7">
        <f>E166/D166</f>
        <v>5.3333333333333332E-3</v>
      </c>
      <c r="P166" s="9">
        <f>IF(L166 = 0, 0, E166/L166)</f>
        <v>91.428571428571431</v>
      </c>
      <c r="Q166" s="5" t="str">
        <f>LEFT(N166,SEARCH("/",N166) - 1)</f>
        <v>film &amp; video</v>
      </c>
      <c r="R166" s="5" t="str">
        <f>RIGHT(N166, LEN(N166) - SEARCH("/",N166))</f>
        <v>drama</v>
      </c>
      <c r="S166" s="16">
        <f>(((J166/60)/60)/24)+DATE(1970,1,1)+(-8/24)</f>
        <v>41841.429409722223</v>
      </c>
      <c r="T166" s="16">
        <f>(((I166/60)/60)/24)+DATE(1970,1,1)+(-8/24)</f>
        <v>41901.429409722223</v>
      </c>
    </row>
    <row r="167" spans="1:20" ht="30" x14ac:dyDescent="0.2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2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7">
        <f>E167/D167</f>
        <v>0</v>
      </c>
      <c r="P167" s="9">
        <f>IF(L167 = 0, 0, E167/L167)</f>
        <v>0</v>
      </c>
      <c r="Q167" s="5" t="str">
        <f>LEFT(N167,SEARCH("/",N167) - 1)</f>
        <v>film &amp; video</v>
      </c>
      <c r="R167" s="5" t="str">
        <f>RIGHT(N167, LEN(N167) - SEARCH("/",N167))</f>
        <v>drama</v>
      </c>
      <c r="S167" s="16">
        <f>(((J167/60)/60)/24)+DATE(1970,1,1)+(-8/24)</f>
        <v>42351.325509259252</v>
      </c>
      <c r="T167" s="16">
        <f>(((I167/60)/60)/24)+DATE(1970,1,1)+(-8/24)</f>
        <v>42381.325509259252</v>
      </c>
    </row>
    <row r="168" spans="1:20" ht="45" x14ac:dyDescent="0.25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2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7">
        <f>E168/D168</f>
        <v>0.6</v>
      </c>
      <c r="P168" s="9">
        <f>IF(L168 = 0, 0, E168/L168)</f>
        <v>3000</v>
      </c>
      <c r="Q168" s="5" t="str">
        <f>LEFT(N168,SEARCH("/",N168) - 1)</f>
        <v>film &amp; video</v>
      </c>
      <c r="R168" s="5" t="str">
        <f>RIGHT(N168, LEN(N168) - SEARCH("/",N168))</f>
        <v>drama</v>
      </c>
      <c r="S168" s="16">
        <f>(((J168/60)/60)/24)+DATE(1970,1,1)+(-8/24)</f>
        <v>42720.742615740739</v>
      </c>
      <c r="T168" s="16">
        <f>(((I168/60)/60)/24)+DATE(1970,1,1)+(-8/24)</f>
        <v>42750.742615740739</v>
      </c>
    </row>
    <row r="169" spans="1:20" ht="45" x14ac:dyDescent="0.2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2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7">
        <f>E169/D169</f>
        <v>1E-4</v>
      </c>
      <c r="P169" s="9">
        <f>IF(L169 = 0, 0, E169/L169)</f>
        <v>5.5</v>
      </c>
      <c r="Q169" s="5" t="str">
        <f>LEFT(N169,SEARCH("/",N169) - 1)</f>
        <v>film &amp; video</v>
      </c>
      <c r="R169" s="5" t="str">
        <f>RIGHT(N169, LEN(N169) - SEARCH("/",N169))</f>
        <v>drama</v>
      </c>
      <c r="S169" s="16">
        <f>(((J169/60)/60)/24)+DATE(1970,1,1)+(-8/24)</f>
        <v>42160.594155092585</v>
      </c>
      <c r="T169" s="16">
        <f>(((I169/60)/60)/24)+DATE(1970,1,1)+(-8/24)</f>
        <v>42220.594155092585</v>
      </c>
    </row>
    <row r="170" spans="1:20" ht="60" x14ac:dyDescent="0.25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2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7">
        <f>E170/D170</f>
        <v>4.0625000000000001E-2</v>
      </c>
      <c r="P170" s="9">
        <f>IF(L170 = 0, 0, E170/L170)</f>
        <v>108.33333333333333</v>
      </c>
      <c r="Q170" s="5" t="str">
        <f>LEFT(N170,SEARCH("/",N170) - 1)</f>
        <v>film &amp; video</v>
      </c>
      <c r="R170" s="5" t="str">
        <f>RIGHT(N170, LEN(N170) - SEARCH("/",N170))</f>
        <v>drama</v>
      </c>
      <c r="S170" s="16">
        <f>(((J170/60)/60)/24)+DATE(1970,1,1)+(-8/24)</f>
        <v>42052.501967592594</v>
      </c>
      <c r="T170" s="16">
        <f>(((I170/60)/60)/24)+DATE(1970,1,1)+(-8/24)</f>
        <v>42082.460300925923</v>
      </c>
    </row>
    <row r="171" spans="1:20" ht="60" x14ac:dyDescent="0.2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2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7">
        <f>E171/D171</f>
        <v>0.224</v>
      </c>
      <c r="P171" s="9">
        <f>IF(L171 = 0, 0, E171/L171)</f>
        <v>56</v>
      </c>
      <c r="Q171" s="5" t="str">
        <f>LEFT(N171,SEARCH("/",N171) - 1)</f>
        <v>film &amp; video</v>
      </c>
      <c r="R171" s="5" t="str">
        <f>RIGHT(N171, LEN(N171) - SEARCH("/",N171))</f>
        <v>drama</v>
      </c>
      <c r="S171" s="16">
        <f>(((J171/60)/60)/24)+DATE(1970,1,1)+(-8/24)</f>
        <v>41900.171979166662</v>
      </c>
      <c r="T171" s="16">
        <f>(((I171/60)/60)/24)+DATE(1970,1,1)+(-8/24)</f>
        <v>41930.171979166662</v>
      </c>
    </row>
    <row r="172" spans="1:20" ht="60" x14ac:dyDescent="0.25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2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7">
        <f>E172/D172</f>
        <v>3.2500000000000001E-2</v>
      </c>
      <c r="P172" s="9">
        <f>IF(L172 = 0, 0, E172/L172)</f>
        <v>32.5</v>
      </c>
      <c r="Q172" s="5" t="str">
        <f>LEFT(N172,SEARCH("/",N172) - 1)</f>
        <v>film &amp; video</v>
      </c>
      <c r="R172" s="5" t="str">
        <f>RIGHT(N172, LEN(N172) - SEARCH("/",N172))</f>
        <v>drama</v>
      </c>
      <c r="S172" s="16">
        <f>(((J172/60)/60)/24)+DATE(1970,1,1)+(-8/24)</f>
        <v>42216.644479166665</v>
      </c>
      <c r="T172" s="16">
        <f>(((I172/60)/60)/24)+DATE(1970,1,1)+(-8/24)</f>
        <v>42245.894444444442</v>
      </c>
    </row>
    <row r="173" spans="1:20" ht="45" x14ac:dyDescent="0.2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2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7">
        <f>E173/D173</f>
        <v>2.0000000000000002E-5</v>
      </c>
      <c r="P173" s="9">
        <f>IF(L173 = 0, 0, E173/L173)</f>
        <v>1</v>
      </c>
      <c r="Q173" s="5" t="str">
        <f>LEFT(N173,SEARCH("/",N173) - 1)</f>
        <v>film &amp; video</v>
      </c>
      <c r="R173" s="5" t="str">
        <f>RIGHT(N173, LEN(N173) - SEARCH("/",N173))</f>
        <v>drama</v>
      </c>
      <c r="S173" s="16">
        <f>(((J173/60)/60)/24)+DATE(1970,1,1)+(-8/24)</f>
        <v>42533.847384259258</v>
      </c>
      <c r="T173" s="16">
        <f>(((I173/60)/60)/24)+DATE(1970,1,1)+(-8/24)</f>
        <v>42593.847384259258</v>
      </c>
    </row>
    <row r="174" spans="1:20" ht="45" x14ac:dyDescent="0.25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2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7">
        <f>E174/D174</f>
        <v>0</v>
      </c>
      <c r="P174" s="9">
        <f>IF(L174 = 0, 0, E174/L174)</f>
        <v>0</v>
      </c>
      <c r="Q174" s="5" t="str">
        <f>LEFT(N174,SEARCH("/",N174) - 1)</f>
        <v>film &amp; video</v>
      </c>
      <c r="R174" s="5" t="str">
        <f>RIGHT(N174, LEN(N174) - SEARCH("/",N174))</f>
        <v>drama</v>
      </c>
      <c r="S174" s="16">
        <f>(((J174/60)/60)/24)+DATE(1970,1,1)+(-8/24)</f>
        <v>42047.061608796292</v>
      </c>
      <c r="T174" s="16">
        <f>(((I174/60)/60)/24)+DATE(1970,1,1)+(-8/24)</f>
        <v>42082.01994212962</v>
      </c>
    </row>
    <row r="175" spans="1:20" ht="45" x14ac:dyDescent="0.2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2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7">
        <f>E175/D175</f>
        <v>0</v>
      </c>
      <c r="P175" s="9">
        <f>IF(L175 = 0, 0, E175/L175)</f>
        <v>0</v>
      </c>
      <c r="Q175" s="5" t="str">
        <f>LEFT(N175,SEARCH("/",N175) - 1)</f>
        <v>film &amp; video</v>
      </c>
      <c r="R175" s="5" t="str">
        <f>RIGHT(N175, LEN(N175) - SEARCH("/",N175))</f>
        <v>drama</v>
      </c>
      <c r="S175" s="16">
        <f>(((J175/60)/60)/24)+DATE(1970,1,1)+(-8/24)</f>
        <v>42033.239675925921</v>
      </c>
      <c r="T175" s="16">
        <f>(((I175/60)/60)/24)+DATE(1970,1,1)+(-8/24)</f>
        <v>42063.239675925921</v>
      </c>
    </row>
    <row r="176" spans="1:20" ht="60" x14ac:dyDescent="0.25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2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7">
        <f>E176/D176</f>
        <v>0</v>
      </c>
      <c r="P176" s="9">
        <f>IF(L176 = 0, 0, E176/L176)</f>
        <v>0</v>
      </c>
      <c r="Q176" s="5" t="str">
        <f>LEFT(N176,SEARCH("/",N176) - 1)</f>
        <v>film &amp; video</v>
      </c>
      <c r="R176" s="5" t="str">
        <f>RIGHT(N176, LEN(N176) - SEARCH("/",N176))</f>
        <v>drama</v>
      </c>
      <c r="S176" s="16">
        <f>(((J176/60)/60)/24)+DATE(1970,1,1)+(-8/24)</f>
        <v>42072.42564814815</v>
      </c>
      <c r="T176" s="16">
        <f>(((I176/60)/60)/24)+DATE(1970,1,1)+(-8/24)</f>
        <v>42132.42564814815</v>
      </c>
    </row>
    <row r="177" spans="1:20" ht="60" x14ac:dyDescent="0.2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2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7">
        <f>E177/D177</f>
        <v>6.4850000000000005E-2</v>
      </c>
      <c r="P177" s="9">
        <f>IF(L177 = 0, 0, E177/L177)</f>
        <v>49.884615384615387</v>
      </c>
      <c r="Q177" s="5" t="str">
        <f>LEFT(N177,SEARCH("/",N177) - 1)</f>
        <v>film &amp; video</v>
      </c>
      <c r="R177" s="5" t="str">
        <f>RIGHT(N177, LEN(N177) - SEARCH("/",N177))</f>
        <v>drama</v>
      </c>
      <c r="S177" s="16">
        <f>(((J177/60)/60)/24)+DATE(1970,1,1)+(-8/24)</f>
        <v>41855.444571759253</v>
      </c>
      <c r="T177" s="16">
        <f>(((I177/60)/60)/24)+DATE(1970,1,1)+(-8/24)</f>
        <v>41880.444571759253</v>
      </c>
    </row>
    <row r="178" spans="1:20" ht="60" x14ac:dyDescent="0.25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2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7">
        <f>E178/D178</f>
        <v>0</v>
      </c>
      <c r="P178" s="9">
        <f>IF(L178 = 0, 0, E178/L178)</f>
        <v>0</v>
      </c>
      <c r="Q178" s="5" t="str">
        <f>LEFT(N178,SEARCH("/",N178) - 1)</f>
        <v>film &amp; video</v>
      </c>
      <c r="R178" s="5" t="str">
        <f>RIGHT(N178, LEN(N178) - SEARCH("/",N178))</f>
        <v>drama</v>
      </c>
      <c r="S178" s="16">
        <f>(((J178/60)/60)/24)+DATE(1970,1,1)+(-8/24)</f>
        <v>42191.490729166668</v>
      </c>
      <c r="T178" s="16">
        <f>(((I178/60)/60)/24)+DATE(1970,1,1)+(-8/24)</f>
        <v>42221.490729166668</v>
      </c>
    </row>
    <row r="179" spans="1:20" ht="30" x14ac:dyDescent="0.2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2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7">
        <f>E179/D179</f>
        <v>0.4</v>
      </c>
      <c r="P179" s="9">
        <f>IF(L179 = 0, 0, E179/L179)</f>
        <v>25.714285714285715</v>
      </c>
      <c r="Q179" s="5" t="str">
        <f>LEFT(N179,SEARCH("/",N179) - 1)</f>
        <v>film &amp; video</v>
      </c>
      <c r="R179" s="5" t="str">
        <f>RIGHT(N179, LEN(N179) - SEARCH("/",N179))</f>
        <v>drama</v>
      </c>
      <c r="S179" s="16">
        <f>(((J179/60)/60)/24)+DATE(1970,1,1)+(-8/24)</f>
        <v>42069.714421296296</v>
      </c>
      <c r="T179" s="16">
        <f>(((I179/60)/60)/24)+DATE(1970,1,1)+(-8/24)</f>
        <v>42086.672754629624</v>
      </c>
    </row>
    <row r="180" spans="1:20" ht="45" x14ac:dyDescent="0.25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2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7">
        <f>E180/D180</f>
        <v>0</v>
      </c>
      <c r="P180" s="9">
        <f>IF(L180 = 0, 0, E180/L180)</f>
        <v>0</v>
      </c>
      <c r="Q180" s="5" t="str">
        <f>LEFT(N180,SEARCH("/",N180) - 1)</f>
        <v>film &amp; video</v>
      </c>
      <c r="R180" s="5" t="str">
        <f>RIGHT(N180, LEN(N180) - SEARCH("/",N180))</f>
        <v>drama</v>
      </c>
      <c r="S180" s="16">
        <f>(((J180/60)/60)/24)+DATE(1970,1,1)+(-8/24)</f>
        <v>42304.622048611105</v>
      </c>
      <c r="T180" s="16">
        <f>(((I180/60)/60)/24)+DATE(1970,1,1)+(-8/24)</f>
        <v>42334.663715277777</v>
      </c>
    </row>
    <row r="181" spans="1:20" ht="30" x14ac:dyDescent="0.2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2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7">
        <f>E181/D181</f>
        <v>0.2</v>
      </c>
      <c r="P181" s="9">
        <f>IF(L181 = 0, 0, E181/L181)</f>
        <v>100</v>
      </c>
      <c r="Q181" s="5" t="str">
        <f>LEFT(N181,SEARCH("/",N181) - 1)</f>
        <v>film &amp; video</v>
      </c>
      <c r="R181" s="5" t="str">
        <f>RIGHT(N181, LEN(N181) - SEARCH("/",N181))</f>
        <v>drama</v>
      </c>
      <c r="S181" s="16">
        <f>(((J181/60)/60)/24)+DATE(1970,1,1)+(-8/24)</f>
        <v>42402.747164351851</v>
      </c>
      <c r="T181" s="16">
        <f>(((I181/60)/60)/24)+DATE(1970,1,1)+(-8/24)</f>
        <v>42432.747164351851</v>
      </c>
    </row>
    <row r="182" spans="1:20" ht="45" x14ac:dyDescent="0.25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2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7">
        <f>E182/D182</f>
        <v>0.33416666666666667</v>
      </c>
      <c r="P182" s="9">
        <f>IF(L182 = 0, 0, E182/L182)</f>
        <v>30.846153846153847</v>
      </c>
      <c r="Q182" s="5" t="str">
        <f>LEFT(N182,SEARCH("/",N182) - 1)</f>
        <v>film &amp; video</v>
      </c>
      <c r="R182" s="5" t="str">
        <f>RIGHT(N182, LEN(N182) - SEARCH("/",N182))</f>
        <v>drama</v>
      </c>
      <c r="S182" s="16">
        <f>(((J182/60)/60)/24)+DATE(1970,1,1)+(-8/24)</f>
        <v>42067.657905092587</v>
      </c>
      <c r="T182" s="16">
        <f>(((I182/60)/60)/24)+DATE(1970,1,1)+(-8/24)</f>
        <v>42107.458333333336</v>
      </c>
    </row>
    <row r="183" spans="1:20" ht="60" x14ac:dyDescent="0.2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2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7">
        <f>E183/D183</f>
        <v>0.21092608822670172</v>
      </c>
      <c r="P183" s="9">
        <f>IF(L183 = 0, 0, E183/L183)</f>
        <v>180.5</v>
      </c>
      <c r="Q183" s="5" t="str">
        <f>LEFT(N183,SEARCH("/",N183) - 1)</f>
        <v>film &amp; video</v>
      </c>
      <c r="R183" s="5" t="str">
        <f>RIGHT(N183, LEN(N183) - SEARCH("/",N183))</f>
        <v>drama</v>
      </c>
      <c r="S183" s="16">
        <f>(((J183/60)/60)/24)+DATE(1970,1,1)+(-8/24)</f>
        <v>42147.408506944441</v>
      </c>
      <c r="T183" s="16">
        <f>(((I183/60)/60)/24)+DATE(1970,1,1)+(-8/24)</f>
        <v>42177.408506944441</v>
      </c>
    </row>
    <row r="184" spans="1:20" ht="60" x14ac:dyDescent="0.25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2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7">
        <f>E184/D184</f>
        <v>0</v>
      </c>
      <c r="P184" s="9">
        <f>IF(L184 = 0, 0, E184/L184)</f>
        <v>0</v>
      </c>
      <c r="Q184" s="5" t="str">
        <f>LEFT(N184,SEARCH("/",N184) - 1)</f>
        <v>film &amp; video</v>
      </c>
      <c r="R184" s="5" t="str">
        <f>RIGHT(N184, LEN(N184) - SEARCH("/",N184))</f>
        <v>drama</v>
      </c>
      <c r="S184" s="16">
        <f>(((J184/60)/60)/24)+DATE(1970,1,1)+(-8/24)</f>
        <v>42711.678611111107</v>
      </c>
      <c r="T184" s="16">
        <f>(((I184/60)/60)/24)+DATE(1970,1,1)+(-8/24)</f>
        <v>42741.678611111107</v>
      </c>
    </row>
    <row r="185" spans="1:20" x14ac:dyDescent="0.25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2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7">
        <f>E185/D185</f>
        <v>0.35855999999999999</v>
      </c>
      <c r="P185" s="9">
        <f>IF(L185 = 0, 0, E185/L185)</f>
        <v>373.5</v>
      </c>
      <c r="Q185" s="5" t="str">
        <f>LEFT(N185,SEARCH("/",N185) - 1)</f>
        <v>film &amp; video</v>
      </c>
      <c r="R185" s="5" t="str">
        <f>RIGHT(N185, LEN(N185) - SEARCH("/",N185))</f>
        <v>drama</v>
      </c>
      <c r="S185" s="16">
        <f>(((J185/60)/60)/24)+DATE(1970,1,1)+(-8/24)</f>
        <v>41939.476967592593</v>
      </c>
      <c r="T185" s="16">
        <f>(((I185/60)/60)/24)+DATE(1970,1,1)+(-8/24)</f>
        <v>41969.518634259257</v>
      </c>
    </row>
    <row r="186" spans="1:20" ht="60" x14ac:dyDescent="0.25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2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7">
        <f>E186/D186</f>
        <v>3.4000000000000002E-2</v>
      </c>
      <c r="P186" s="9">
        <f>IF(L186 = 0, 0, E186/L186)</f>
        <v>25.5</v>
      </c>
      <c r="Q186" s="5" t="str">
        <f>LEFT(N186,SEARCH("/",N186) - 1)</f>
        <v>film &amp; video</v>
      </c>
      <c r="R186" s="5" t="str">
        <f>RIGHT(N186, LEN(N186) - SEARCH("/",N186))</f>
        <v>drama</v>
      </c>
      <c r="S186" s="16">
        <f>(((J186/60)/60)/24)+DATE(1970,1,1)+(-8/24)</f>
        <v>41825.45789351852</v>
      </c>
      <c r="T186" s="16">
        <f>(((I186/60)/60)/24)+DATE(1970,1,1)+(-8/24)</f>
        <v>41882.832638888889</v>
      </c>
    </row>
    <row r="187" spans="1:20" x14ac:dyDescent="0.25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2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7">
        <f>E187/D187</f>
        <v>5.5E-2</v>
      </c>
      <c r="P187" s="9">
        <f>IF(L187 = 0, 0, E187/L187)</f>
        <v>220</v>
      </c>
      <c r="Q187" s="5" t="str">
        <f>LEFT(N187,SEARCH("/",N187) - 1)</f>
        <v>film &amp; video</v>
      </c>
      <c r="R187" s="5" t="str">
        <f>RIGHT(N187, LEN(N187) - SEARCH("/",N187))</f>
        <v>drama</v>
      </c>
      <c r="S187" s="16">
        <f>(((J187/60)/60)/24)+DATE(1970,1,1)+(-8/24)</f>
        <v>42570.577997685185</v>
      </c>
      <c r="T187" s="16">
        <f>(((I187/60)/60)/24)+DATE(1970,1,1)+(-8/24)</f>
        <v>42600.577997685185</v>
      </c>
    </row>
    <row r="188" spans="1:20" ht="60" x14ac:dyDescent="0.25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2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7">
        <f>E188/D188</f>
        <v>0</v>
      </c>
      <c r="P188" s="9">
        <f>IF(L188 = 0, 0, E188/L188)</f>
        <v>0</v>
      </c>
      <c r="Q188" s="5" t="str">
        <f>LEFT(N188,SEARCH("/",N188) - 1)</f>
        <v>film &amp; video</v>
      </c>
      <c r="R188" s="5" t="str">
        <f>RIGHT(N188, LEN(N188) - SEARCH("/",N188))</f>
        <v>drama</v>
      </c>
      <c r="S188" s="16">
        <f>(((J188/60)/60)/24)+DATE(1970,1,1)+(-8/24)</f>
        <v>42767.479560185187</v>
      </c>
      <c r="T188" s="16">
        <f>(((I188/60)/60)/24)+DATE(1970,1,1)+(-8/24)</f>
        <v>42797.499999999993</v>
      </c>
    </row>
    <row r="189" spans="1:20" ht="45" x14ac:dyDescent="0.2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2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7">
        <f>E189/D189</f>
        <v>0.16</v>
      </c>
      <c r="P189" s="9">
        <f>IF(L189 = 0, 0, E189/L189)</f>
        <v>160</v>
      </c>
      <c r="Q189" s="5" t="str">
        <f>LEFT(N189,SEARCH("/",N189) - 1)</f>
        <v>film &amp; video</v>
      </c>
      <c r="R189" s="5" t="str">
        <f>RIGHT(N189, LEN(N189) - SEARCH("/",N189))</f>
        <v>drama</v>
      </c>
      <c r="S189" s="16">
        <f>(((J189/60)/60)/24)+DATE(1970,1,1)+(-8/24)</f>
        <v>42181.90112268518</v>
      </c>
      <c r="T189" s="16">
        <f>(((I189/60)/60)/24)+DATE(1970,1,1)+(-8/24)</f>
        <v>42205.957638888889</v>
      </c>
    </row>
    <row r="190" spans="1:20" ht="60" x14ac:dyDescent="0.25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2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7">
        <f>E190/D190</f>
        <v>0</v>
      </c>
      <c r="P190" s="9">
        <f>IF(L190 = 0, 0, E190/L190)</f>
        <v>0</v>
      </c>
      <c r="Q190" s="5" t="str">
        <f>LEFT(N190,SEARCH("/",N190) - 1)</f>
        <v>film &amp; video</v>
      </c>
      <c r="R190" s="5" t="str">
        <f>RIGHT(N190, LEN(N190) - SEARCH("/",N190))</f>
        <v>drama</v>
      </c>
      <c r="S190" s="16">
        <f>(((J190/60)/60)/24)+DATE(1970,1,1)+(-8/24)</f>
        <v>41856.849710648145</v>
      </c>
      <c r="T190" s="16">
        <f>(((I190/60)/60)/24)+DATE(1970,1,1)+(-8/24)</f>
        <v>41886.849710648145</v>
      </c>
    </row>
    <row r="191" spans="1:20" ht="60" x14ac:dyDescent="0.2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2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7">
        <f>E191/D191</f>
        <v>6.8999999999999997E-4</v>
      </c>
      <c r="P191" s="9">
        <f>IF(L191 = 0, 0, E191/L191)</f>
        <v>69</v>
      </c>
      <c r="Q191" s="5" t="str">
        <f>LEFT(N191,SEARCH("/",N191) - 1)</f>
        <v>film &amp; video</v>
      </c>
      <c r="R191" s="5" t="str">
        <f>RIGHT(N191, LEN(N191) - SEARCH("/",N191))</f>
        <v>drama</v>
      </c>
      <c r="S191" s="16">
        <f>(((J191/60)/60)/24)+DATE(1970,1,1)+(-8/24)</f>
        <v>42556.357372685183</v>
      </c>
      <c r="T191" s="16">
        <f>(((I191/60)/60)/24)+DATE(1970,1,1)+(-8/24)</f>
        <v>42616.357372685183</v>
      </c>
    </row>
    <row r="192" spans="1:20" x14ac:dyDescent="0.25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2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7">
        <f>E192/D192</f>
        <v>4.1666666666666666E-3</v>
      </c>
      <c r="P192" s="9">
        <f>IF(L192 = 0, 0, E192/L192)</f>
        <v>50</v>
      </c>
      <c r="Q192" s="5" t="str">
        <f>LEFT(N192,SEARCH("/",N192) - 1)</f>
        <v>film &amp; video</v>
      </c>
      <c r="R192" s="5" t="str">
        <f>RIGHT(N192, LEN(N192) - SEARCH("/",N192))</f>
        <v>drama</v>
      </c>
      <c r="S192" s="16">
        <f>(((J192/60)/60)/24)+DATE(1970,1,1)+(-8/24)</f>
        <v>42527.317662037036</v>
      </c>
      <c r="T192" s="16">
        <f>(((I192/60)/60)/24)+DATE(1970,1,1)+(-8/24)</f>
        <v>42537.317662037036</v>
      </c>
    </row>
    <row r="193" spans="1:20" ht="45" x14ac:dyDescent="0.2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2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7">
        <f>E193/D193</f>
        <v>0.05</v>
      </c>
      <c r="P193" s="9">
        <f>IF(L193 = 0, 0, E193/L193)</f>
        <v>83.333333333333329</v>
      </c>
      <c r="Q193" s="5" t="str">
        <f>LEFT(N193,SEARCH("/",N193) - 1)</f>
        <v>film &amp; video</v>
      </c>
      <c r="R193" s="5" t="str">
        <f>RIGHT(N193, LEN(N193) - SEARCH("/",N193))</f>
        <v>drama</v>
      </c>
      <c r="S193" s="16">
        <f>(((J193/60)/60)/24)+DATE(1970,1,1)+(-8/24)</f>
        <v>42239.108078703699</v>
      </c>
      <c r="T193" s="16">
        <f>(((I193/60)/60)/24)+DATE(1970,1,1)+(-8/24)</f>
        <v>42279.108078703699</v>
      </c>
    </row>
    <row r="194" spans="1:20" ht="60" x14ac:dyDescent="0.25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2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7">
        <f>E194/D194</f>
        <v>1.7E-5</v>
      </c>
      <c r="P194" s="9">
        <f>IF(L194 = 0, 0, E194/L194)</f>
        <v>5.666666666666667</v>
      </c>
      <c r="Q194" s="5" t="str">
        <f>LEFT(N194,SEARCH("/",N194) - 1)</f>
        <v>film &amp; video</v>
      </c>
      <c r="R194" s="5" t="str">
        <f>RIGHT(N194, LEN(N194) - SEARCH("/",N194))</f>
        <v>drama</v>
      </c>
      <c r="S194" s="16">
        <f>(((J194/60)/60)/24)+DATE(1970,1,1)+(-8/24)</f>
        <v>41899.458703703705</v>
      </c>
      <c r="T194" s="16">
        <f>(((I194/60)/60)/24)+DATE(1970,1,1)+(-8/24)</f>
        <v>41929.458703703705</v>
      </c>
    </row>
    <row r="195" spans="1:20" ht="60" x14ac:dyDescent="0.2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2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7">
        <f>E195/D195</f>
        <v>0</v>
      </c>
      <c r="P195" s="9">
        <f>IF(L195 = 0, 0, E195/L195)</f>
        <v>0</v>
      </c>
      <c r="Q195" s="5" t="str">
        <f>LEFT(N195,SEARCH("/",N195) - 1)</f>
        <v>film &amp; video</v>
      </c>
      <c r="R195" s="5" t="str">
        <f>RIGHT(N195, LEN(N195) - SEARCH("/",N195))</f>
        <v>drama</v>
      </c>
      <c r="S195" s="16">
        <f>(((J195/60)/60)/24)+DATE(1970,1,1)+(-8/24)</f>
        <v>41911.601458333331</v>
      </c>
      <c r="T195" s="16">
        <f>(((I195/60)/60)/24)+DATE(1970,1,1)+(-8/24)</f>
        <v>41971.643124999995</v>
      </c>
    </row>
    <row r="196" spans="1:20" ht="45" x14ac:dyDescent="0.25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2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7">
        <f>E196/D196</f>
        <v>1.1999999999999999E-3</v>
      </c>
      <c r="P196" s="9">
        <f>IF(L196 = 0, 0, E196/L196)</f>
        <v>1</v>
      </c>
      <c r="Q196" s="5" t="str">
        <f>LEFT(N196,SEARCH("/",N196) - 1)</f>
        <v>film &amp; video</v>
      </c>
      <c r="R196" s="5" t="str">
        <f>RIGHT(N196, LEN(N196) - SEARCH("/",N196))</f>
        <v>drama</v>
      </c>
      <c r="S196" s="16">
        <f>(((J196/60)/60)/24)+DATE(1970,1,1)+(-8/24)</f>
        <v>42375.663553240738</v>
      </c>
      <c r="T196" s="16">
        <f>(((I196/60)/60)/24)+DATE(1970,1,1)+(-8/24)</f>
        <v>42435.663553240738</v>
      </c>
    </row>
    <row r="197" spans="1:20" ht="45" x14ac:dyDescent="0.2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2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7">
        <f>E197/D197</f>
        <v>0</v>
      </c>
      <c r="P197" s="9">
        <f>IF(L197 = 0, 0, E197/L197)</f>
        <v>0</v>
      </c>
      <c r="Q197" s="5" t="str">
        <f>LEFT(N197,SEARCH("/",N197) - 1)</f>
        <v>film &amp; video</v>
      </c>
      <c r="R197" s="5" t="str">
        <f>RIGHT(N197, LEN(N197) - SEARCH("/",N197))</f>
        <v>drama</v>
      </c>
      <c r="S197" s="16">
        <f>(((J197/60)/60)/24)+DATE(1970,1,1)+(-8/24)</f>
        <v>42135.337175925924</v>
      </c>
      <c r="T197" s="16">
        <f>(((I197/60)/60)/24)+DATE(1970,1,1)+(-8/24)</f>
        <v>42195.337175925924</v>
      </c>
    </row>
    <row r="198" spans="1:20" ht="45" x14ac:dyDescent="0.25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2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7">
        <f>E198/D198</f>
        <v>0.41857142857142859</v>
      </c>
      <c r="P198" s="9">
        <f>IF(L198 = 0, 0, E198/L198)</f>
        <v>77.10526315789474</v>
      </c>
      <c r="Q198" s="5" t="str">
        <f>LEFT(N198,SEARCH("/",N198) - 1)</f>
        <v>film &amp; video</v>
      </c>
      <c r="R198" s="5" t="str">
        <f>RIGHT(N198, LEN(N198) - SEARCH("/",N198))</f>
        <v>drama</v>
      </c>
      <c r="S198" s="16">
        <f>(((J198/60)/60)/24)+DATE(1970,1,1)+(-8/24)</f>
        <v>42259.209467592591</v>
      </c>
      <c r="T198" s="16">
        <f>(((I198/60)/60)/24)+DATE(1970,1,1)+(-8/24)</f>
        <v>42287.541666666664</v>
      </c>
    </row>
    <row r="199" spans="1:20" ht="60" x14ac:dyDescent="0.2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2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7">
        <f>E199/D199</f>
        <v>0.1048</v>
      </c>
      <c r="P199" s="9">
        <f>IF(L199 = 0, 0, E199/L199)</f>
        <v>32.75</v>
      </c>
      <c r="Q199" s="5" t="str">
        <f>LEFT(N199,SEARCH("/",N199) - 1)</f>
        <v>film &amp; video</v>
      </c>
      <c r="R199" s="5" t="str">
        <f>RIGHT(N199, LEN(N199) - SEARCH("/",N199))</f>
        <v>drama</v>
      </c>
      <c r="S199" s="16">
        <f>(((J199/60)/60)/24)+DATE(1970,1,1)+(-8/24)</f>
        <v>42741.515046296299</v>
      </c>
      <c r="T199" s="16">
        <f>(((I199/60)/60)/24)+DATE(1970,1,1)+(-8/24)</f>
        <v>42783.541666666664</v>
      </c>
    </row>
    <row r="200" spans="1:20" ht="60" x14ac:dyDescent="0.25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2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7">
        <f>E200/D200</f>
        <v>1.116E-2</v>
      </c>
      <c r="P200" s="9">
        <f>IF(L200 = 0, 0, E200/L200)</f>
        <v>46.5</v>
      </c>
      <c r="Q200" s="5" t="str">
        <f>LEFT(N200,SEARCH("/",N200) - 1)</f>
        <v>film &amp; video</v>
      </c>
      <c r="R200" s="5" t="str">
        <f>RIGHT(N200, LEN(N200) - SEARCH("/",N200))</f>
        <v>drama</v>
      </c>
      <c r="S200" s="16">
        <f>(((J200/60)/60)/24)+DATE(1970,1,1)+(-8/24)</f>
        <v>41887.050023148149</v>
      </c>
      <c r="T200" s="16">
        <f>(((I200/60)/60)/24)+DATE(1970,1,1)+(-8/24)</f>
        <v>41917.050023148149</v>
      </c>
    </row>
    <row r="201" spans="1:20" ht="60" x14ac:dyDescent="0.2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2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7">
        <f>E201/D201</f>
        <v>0</v>
      </c>
      <c r="P201" s="9">
        <f>IF(L201 = 0, 0, E201/L201)</f>
        <v>0</v>
      </c>
      <c r="Q201" s="5" t="str">
        <f>LEFT(N201,SEARCH("/",N201) - 1)</f>
        <v>film &amp; video</v>
      </c>
      <c r="R201" s="5" t="str">
        <f>RIGHT(N201, LEN(N201) - SEARCH("/",N201))</f>
        <v>drama</v>
      </c>
      <c r="S201" s="16">
        <f>(((J201/60)/60)/24)+DATE(1970,1,1)+(-8/24)</f>
        <v>42583.790532407402</v>
      </c>
      <c r="T201" s="16">
        <f>(((I201/60)/60)/24)+DATE(1970,1,1)+(-8/24)</f>
        <v>42613.790532407402</v>
      </c>
    </row>
    <row r="202" spans="1:20" ht="45" x14ac:dyDescent="0.25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2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7">
        <f>E202/D202</f>
        <v>0.26192500000000002</v>
      </c>
      <c r="P202" s="9">
        <f>IF(L202 = 0, 0, E202/L202)</f>
        <v>87.308333333333337</v>
      </c>
      <c r="Q202" s="5" t="str">
        <f>LEFT(N202,SEARCH("/",N202) - 1)</f>
        <v>film &amp; video</v>
      </c>
      <c r="R202" s="5" t="str">
        <f>RIGHT(N202, LEN(N202) - SEARCH("/",N202))</f>
        <v>drama</v>
      </c>
      <c r="S202" s="16">
        <f>(((J202/60)/60)/24)+DATE(1970,1,1)+(-8/24)</f>
        <v>41866.750034722223</v>
      </c>
      <c r="T202" s="16">
        <f>(((I202/60)/60)/24)+DATE(1970,1,1)+(-8/24)</f>
        <v>41896.750034722223</v>
      </c>
    </row>
    <row r="203" spans="1:20" ht="60" x14ac:dyDescent="0.2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2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7">
        <f>E203/D203</f>
        <v>0.58461538461538465</v>
      </c>
      <c r="P203" s="9">
        <f>IF(L203 = 0, 0, E203/L203)</f>
        <v>54.285714285714285</v>
      </c>
      <c r="Q203" s="5" t="str">
        <f>LEFT(N203,SEARCH("/",N203) - 1)</f>
        <v>film &amp; video</v>
      </c>
      <c r="R203" s="5" t="str">
        <f>RIGHT(N203, LEN(N203) - SEARCH("/",N203))</f>
        <v>drama</v>
      </c>
      <c r="S203" s="16">
        <f>(((J203/60)/60)/24)+DATE(1970,1,1)+(-8/24)</f>
        <v>42023.485289351847</v>
      </c>
      <c r="T203" s="16">
        <f>(((I203/60)/60)/24)+DATE(1970,1,1)+(-8/24)</f>
        <v>42043.485289351847</v>
      </c>
    </row>
    <row r="204" spans="1:20" x14ac:dyDescent="0.25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2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7">
        <f>E204/D204</f>
        <v>0</v>
      </c>
      <c r="P204" s="9">
        <f>IF(L204 = 0, 0, E204/L204)</f>
        <v>0</v>
      </c>
      <c r="Q204" s="5" t="str">
        <f>LEFT(N204,SEARCH("/",N204) - 1)</f>
        <v>film &amp; video</v>
      </c>
      <c r="R204" s="5" t="str">
        <f>RIGHT(N204, LEN(N204) - SEARCH("/",N204))</f>
        <v>drama</v>
      </c>
      <c r="S204" s="16">
        <f>(((J204/60)/60)/24)+DATE(1970,1,1)+(-8/24)</f>
        <v>42255.594490740739</v>
      </c>
      <c r="T204" s="16">
        <f>(((I204/60)/60)/24)+DATE(1970,1,1)+(-8/24)</f>
        <v>42285.540972222218</v>
      </c>
    </row>
    <row r="205" spans="1:20" ht="60" x14ac:dyDescent="0.2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2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7">
        <f>E205/D205</f>
        <v>0.2984</v>
      </c>
      <c r="P205" s="9">
        <f>IF(L205 = 0, 0, E205/L205)</f>
        <v>93.25</v>
      </c>
      <c r="Q205" s="5" t="str">
        <f>LEFT(N205,SEARCH("/",N205) - 1)</f>
        <v>film &amp; video</v>
      </c>
      <c r="R205" s="5" t="str">
        <f>RIGHT(N205, LEN(N205) - SEARCH("/",N205))</f>
        <v>drama</v>
      </c>
      <c r="S205" s="16">
        <f>(((J205/60)/60)/24)+DATE(1970,1,1)+(-8/24)</f>
        <v>41973.514629629623</v>
      </c>
      <c r="T205" s="16">
        <f>(((I205/60)/60)/24)+DATE(1970,1,1)+(-8/24)</f>
        <v>42033.514629629623</v>
      </c>
    </row>
    <row r="206" spans="1:20" ht="60" x14ac:dyDescent="0.25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2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7">
        <f>E206/D206</f>
        <v>0.50721666666666665</v>
      </c>
      <c r="P206" s="9">
        <f>IF(L206 = 0, 0, E206/L206)</f>
        <v>117.68368136117556</v>
      </c>
      <c r="Q206" s="5" t="str">
        <f>LEFT(N206,SEARCH("/",N206) - 1)</f>
        <v>film &amp; video</v>
      </c>
      <c r="R206" s="5" t="str">
        <f>RIGHT(N206, LEN(N206) - SEARCH("/",N206))</f>
        <v>drama</v>
      </c>
      <c r="S206" s="16">
        <f>(((J206/60)/60)/24)+DATE(1970,1,1)+(-8/24)</f>
        <v>42556.250034722216</v>
      </c>
      <c r="T206" s="16">
        <f>(((I206/60)/60)/24)+DATE(1970,1,1)+(-8/24)</f>
        <v>42586.250034722216</v>
      </c>
    </row>
    <row r="207" spans="1:20" ht="45" x14ac:dyDescent="0.2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2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7">
        <f>E207/D207</f>
        <v>0.16250000000000001</v>
      </c>
      <c r="P207" s="9">
        <f>IF(L207 = 0, 0, E207/L207)</f>
        <v>76.470588235294116</v>
      </c>
      <c r="Q207" s="5" t="str">
        <f>LEFT(N207,SEARCH("/",N207) - 1)</f>
        <v>film &amp; video</v>
      </c>
      <c r="R207" s="5" t="str">
        <f>RIGHT(N207, LEN(N207) - SEARCH("/",N207))</f>
        <v>drama</v>
      </c>
      <c r="S207" s="16">
        <f>(((J207/60)/60)/24)+DATE(1970,1,1)+(-8/24)</f>
        <v>42248.298865740733</v>
      </c>
      <c r="T207" s="16">
        <f>(((I207/60)/60)/24)+DATE(1970,1,1)+(-8/24)</f>
        <v>42283.298865740733</v>
      </c>
    </row>
    <row r="208" spans="1:20" ht="45" x14ac:dyDescent="0.25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2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7">
        <f>E208/D208</f>
        <v>0</v>
      </c>
      <c r="P208" s="9">
        <f>IF(L208 = 0, 0, E208/L208)</f>
        <v>0</v>
      </c>
      <c r="Q208" s="5" t="str">
        <f>LEFT(N208,SEARCH("/",N208) - 1)</f>
        <v>film &amp; video</v>
      </c>
      <c r="R208" s="5" t="str">
        <f>RIGHT(N208, LEN(N208) - SEARCH("/",N208))</f>
        <v>drama</v>
      </c>
      <c r="S208" s="16">
        <f>(((J208/60)/60)/24)+DATE(1970,1,1)+(-8/24)</f>
        <v>42566.67109953703</v>
      </c>
      <c r="T208" s="16">
        <f>(((I208/60)/60)/24)+DATE(1970,1,1)+(-8/24)</f>
        <v>42587.67109953703</v>
      </c>
    </row>
    <row r="209" spans="1:20" ht="45" x14ac:dyDescent="0.2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2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7">
        <f>E209/D209</f>
        <v>0.15214285714285714</v>
      </c>
      <c r="P209" s="9">
        <f>IF(L209 = 0, 0, E209/L209)</f>
        <v>163.84615384615384</v>
      </c>
      <c r="Q209" s="5" t="str">
        <f>LEFT(N209,SEARCH("/",N209) - 1)</f>
        <v>film &amp; video</v>
      </c>
      <c r="R209" s="5" t="str">
        <f>RIGHT(N209, LEN(N209) - SEARCH("/",N209))</f>
        <v>drama</v>
      </c>
      <c r="S209" s="16">
        <f>(((J209/60)/60)/24)+DATE(1970,1,1)+(-8/24)</f>
        <v>41977.863865740735</v>
      </c>
      <c r="T209" s="16">
        <f>(((I209/60)/60)/24)+DATE(1970,1,1)+(-8/24)</f>
        <v>42007.863865740735</v>
      </c>
    </row>
    <row r="210" spans="1:20" ht="60" x14ac:dyDescent="0.25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2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7">
        <f>E210/D210</f>
        <v>0</v>
      </c>
      <c r="P210" s="9">
        <f>IF(L210 = 0, 0, E210/L210)</f>
        <v>0</v>
      </c>
      <c r="Q210" s="5" t="str">
        <f>LEFT(N210,SEARCH("/",N210) - 1)</f>
        <v>film &amp; video</v>
      </c>
      <c r="R210" s="5" t="str">
        <f>RIGHT(N210, LEN(N210) - SEARCH("/",N210))</f>
        <v>drama</v>
      </c>
      <c r="S210" s="16">
        <f>(((J210/60)/60)/24)+DATE(1970,1,1)+(-8/24)</f>
        <v>41959.03665509259</v>
      </c>
      <c r="T210" s="16">
        <f>(((I210/60)/60)/24)+DATE(1970,1,1)+(-8/24)</f>
        <v>41989.03665509259</v>
      </c>
    </row>
    <row r="211" spans="1:20" ht="60" x14ac:dyDescent="0.2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2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7">
        <f>E211/D211</f>
        <v>0</v>
      </c>
      <c r="P211" s="9">
        <f>IF(L211 = 0, 0, E211/L211)</f>
        <v>0</v>
      </c>
      <c r="Q211" s="5" t="str">
        <f>LEFT(N211,SEARCH("/",N211) - 1)</f>
        <v>film &amp; video</v>
      </c>
      <c r="R211" s="5" t="str">
        <f>RIGHT(N211, LEN(N211) - SEARCH("/",N211))</f>
        <v>drama</v>
      </c>
      <c r="S211" s="16">
        <f>(((J211/60)/60)/24)+DATE(1970,1,1)+(-8/24)</f>
        <v>42165.589525462965</v>
      </c>
      <c r="T211" s="16">
        <f>(((I211/60)/60)/24)+DATE(1970,1,1)+(-8/24)</f>
        <v>42195.589525462965</v>
      </c>
    </row>
    <row r="212" spans="1:20" ht="60" x14ac:dyDescent="0.25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2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7">
        <f>E212/D212</f>
        <v>0.2525</v>
      </c>
      <c r="P212" s="9">
        <f>IF(L212 = 0, 0, E212/L212)</f>
        <v>91.818181818181813</v>
      </c>
      <c r="Q212" s="5" t="str">
        <f>LEFT(N212,SEARCH("/",N212) - 1)</f>
        <v>film &amp; video</v>
      </c>
      <c r="R212" s="5" t="str">
        <f>RIGHT(N212, LEN(N212) - SEARCH("/",N212))</f>
        <v>drama</v>
      </c>
      <c r="S212" s="16">
        <f>(((J212/60)/60)/24)+DATE(1970,1,1)+(-8/24)</f>
        <v>42248.731388888882</v>
      </c>
      <c r="T212" s="16">
        <f>(((I212/60)/60)/24)+DATE(1970,1,1)+(-8/24)</f>
        <v>42277.874999999993</v>
      </c>
    </row>
    <row r="213" spans="1:20" ht="60" x14ac:dyDescent="0.2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2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7">
        <f>E213/D213</f>
        <v>0.44600000000000001</v>
      </c>
      <c r="P213" s="9">
        <f>IF(L213 = 0, 0, E213/L213)</f>
        <v>185.83333333333334</v>
      </c>
      <c r="Q213" s="5" t="str">
        <f>LEFT(N213,SEARCH("/",N213) - 1)</f>
        <v>film &amp; video</v>
      </c>
      <c r="R213" s="5" t="str">
        <f>RIGHT(N213, LEN(N213) - SEARCH("/",N213))</f>
        <v>drama</v>
      </c>
      <c r="S213" s="16">
        <f>(((J213/60)/60)/24)+DATE(1970,1,1)+(-8/24)</f>
        <v>42235.826585648152</v>
      </c>
      <c r="T213" s="16">
        <f>(((I213/60)/60)/24)+DATE(1970,1,1)+(-8/24)</f>
        <v>42265.826585648152</v>
      </c>
    </row>
    <row r="214" spans="1:20" ht="45" x14ac:dyDescent="0.25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2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7">
        <f>E214/D214</f>
        <v>1.5873015873015873E-4</v>
      </c>
      <c r="P214" s="9">
        <f>IF(L214 = 0, 0, E214/L214)</f>
        <v>1</v>
      </c>
      <c r="Q214" s="5" t="str">
        <f>LEFT(N214,SEARCH("/",N214) - 1)</f>
        <v>film &amp; video</v>
      </c>
      <c r="R214" s="5" t="str">
        <f>RIGHT(N214, LEN(N214) - SEARCH("/",N214))</f>
        <v>drama</v>
      </c>
      <c r="S214" s="16">
        <f>(((J214/60)/60)/24)+DATE(1970,1,1)+(-8/24)</f>
        <v>42416.547685185178</v>
      </c>
      <c r="T214" s="16">
        <f>(((I214/60)/60)/24)+DATE(1970,1,1)+(-8/24)</f>
        <v>42476.506018518521</v>
      </c>
    </row>
    <row r="215" spans="1:20" ht="45" x14ac:dyDescent="0.2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2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7">
        <f>E215/D215</f>
        <v>4.0000000000000002E-4</v>
      </c>
      <c r="P215" s="9">
        <f>IF(L215 = 0, 0, E215/L215)</f>
        <v>20</v>
      </c>
      <c r="Q215" s="5" t="str">
        <f>LEFT(N215,SEARCH("/",N215) - 1)</f>
        <v>film &amp; video</v>
      </c>
      <c r="R215" s="5" t="str">
        <f>RIGHT(N215, LEN(N215) - SEARCH("/",N215))</f>
        <v>drama</v>
      </c>
      <c r="S215" s="16">
        <f>(((J215/60)/60)/24)+DATE(1970,1,1)+(-8/24)</f>
        <v>42202.260960648149</v>
      </c>
      <c r="T215" s="16">
        <f>(((I215/60)/60)/24)+DATE(1970,1,1)+(-8/24)</f>
        <v>42232.254641203697</v>
      </c>
    </row>
    <row r="216" spans="1:20" ht="60" x14ac:dyDescent="0.25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2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7">
        <f>E216/D216</f>
        <v>8.0000000000000007E-5</v>
      </c>
      <c r="P216" s="9">
        <f>IF(L216 = 0, 0, E216/L216)</f>
        <v>1</v>
      </c>
      <c r="Q216" s="5" t="str">
        <f>LEFT(N216,SEARCH("/",N216) - 1)</f>
        <v>film &amp; video</v>
      </c>
      <c r="R216" s="5" t="str">
        <f>RIGHT(N216, LEN(N216) - SEARCH("/",N216))</f>
        <v>drama</v>
      </c>
      <c r="S216" s="16">
        <f>(((J216/60)/60)/24)+DATE(1970,1,1)+(-8/24)</f>
        <v>42009.307280092595</v>
      </c>
      <c r="T216" s="16">
        <f>(((I216/60)/60)/24)+DATE(1970,1,1)+(-8/24)</f>
        <v>42069.307280092595</v>
      </c>
    </row>
    <row r="217" spans="1:20" ht="60" x14ac:dyDescent="0.2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2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7">
        <f>E217/D217</f>
        <v>2.2727272727272726E-3</v>
      </c>
      <c r="P217" s="9">
        <f>IF(L217 = 0, 0, E217/L217)</f>
        <v>10</v>
      </c>
      <c r="Q217" s="5" t="str">
        <f>LEFT(N217,SEARCH("/",N217) - 1)</f>
        <v>film &amp; video</v>
      </c>
      <c r="R217" s="5" t="str">
        <f>RIGHT(N217, LEN(N217) - SEARCH("/",N217))</f>
        <v>drama</v>
      </c>
      <c r="S217" s="16">
        <f>(((J217/60)/60)/24)+DATE(1970,1,1)+(-8/24)</f>
        <v>42374.896782407406</v>
      </c>
      <c r="T217" s="16">
        <f>(((I217/60)/60)/24)+DATE(1970,1,1)+(-8/24)</f>
        <v>42417.665972222218</v>
      </c>
    </row>
    <row r="218" spans="1:20" ht="60" x14ac:dyDescent="0.25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2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7">
        <f>E218/D218</f>
        <v>0.55698440000000005</v>
      </c>
      <c r="P218" s="9">
        <f>IF(L218 = 0, 0, E218/L218)</f>
        <v>331.53833333333336</v>
      </c>
      <c r="Q218" s="5" t="str">
        <f>LEFT(N218,SEARCH("/",N218) - 1)</f>
        <v>film &amp; video</v>
      </c>
      <c r="R218" s="5" t="str">
        <f>RIGHT(N218, LEN(N218) - SEARCH("/",N218))</f>
        <v>drama</v>
      </c>
      <c r="S218" s="16">
        <f>(((J218/60)/60)/24)+DATE(1970,1,1)+(-8/24)</f>
        <v>42066.625428240739</v>
      </c>
      <c r="T218" s="16">
        <f>(((I218/60)/60)/24)+DATE(1970,1,1)+(-8/24)</f>
        <v>42116.583761574067</v>
      </c>
    </row>
    <row r="219" spans="1:20" x14ac:dyDescent="0.25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2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7">
        <f>E219/D219</f>
        <v>0.11942999999999999</v>
      </c>
      <c r="P219" s="9">
        <f>IF(L219 = 0, 0, E219/L219)</f>
        <v>314.28947368421052</v>
      </c>
      <c r="Q219" s="5" t="str">
        <f>LEFT(N219,SEARCH("/",N219) - 1)</f>
        <v>film &amp; video</v>
      </c>
      <c r="R219" s="5" t="str">
        <f>RIGHT(N219, LEN(N219) - SEARCH("/",N219))</f>
        <v>drama</v>
      </c>
      <c r="S219" s="16">
        <f>(((J219/60)/60)/24)+DATE(1970,1,1)+(-8/24)</f>
        <v>41970.307280092595</v>
      </c>
      <c r="T219" s="16">
        <f>(((I219/60)/60)/24)+DATE(1970,1,1)+(-8/24)</f>
        <v>42001.307280092595</v>
      </c>
    </row>
    <row r="220" spans="1:20" ht="60" x14ac:dyDescent="0.25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2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7">
        <f>E220/D220</f>
        <v>0.02</v>
      </c>
      <c r="P220" s="9">
        <f>IF(L220 = 0, 0, E220/L220)</f>
        <v>100</v>
      </c>
      <c r="Q220" s="5" t="str">
        <f>LEFT(N220,SEARCH("/",N220) - 1)</f>
        <v>film &amp; video</v>
      </c>
      <c r="R220" s="5" t="str">
        <f>RIGHT(N220, LEN(N220) - SEARCH("/",N220))</f>
        <v>drama</v>
      </c>
      <c r="S220" s="16">
        <f>(((J220/60)/60)/24)+DATE(1970,1,1)+(-8/24)</f>
        <v>42079.295011574075</v>
      </c>
      <c r="T220" s="16">
        <f>(((I220/60)/60)/24)+DATE(1970,1,1)+(-8/24)</f>
        <v>42139.295011574075</v>
      </c>
    </row>
    <row r="221" spans="1:20" ht="45" x14ac:dyDescent="0.2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2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7">
        <f>E221/D221</f>
        <v>0.17630000000000001</v>
      </c>
      <c r="P221" s="9">
        <f>IF(L221 = 0, 0, E221/L221)</f>
        <v>115.98684210526316</v>
      </c>
      <c r="Q221" s="5" t="str">
        <f>LEFT(N221,SEARCH("/",N221) - 1)</f>
        <v>film &amp; video</v>
      </c>
      <c r="R221" s="5" t="str">
        <f>RIGHT(N221, LEN(N221) - SEARCH("/",N221))</f>
        <v>drama</v>
      </c>
      <c r="S221" s="16">
        <f>(((J221/60)/60)/24)+DATE(1970,1,1)+(-8/24)</f>
        <v>42428.993344907409</v>
      </c>
      <c r="T221" s="16">
        <f>(((I221/60)/60)/24)+DATE(1970,1,1)+(-8/24)</f>
        <v>42460.957638888889</v>
      </c>
    </row>
    <row r="222" spans="1:20" ht="45" x14ac:dyDescent="0.25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2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7">
        <f>E222/D222</f>
        <v>7.1999999999999998E-3</v>
      </c>
      <c r="P222" s="9">
        <f>IF(L222 = 0, 0, E222/L222)</f>
        <v>120</v>
      </c>
      <c r="Q222" s="5" t="str">
        <f>LEFT(N222,SEARCH("/",N222) - 1)</f>
        <v>film &amp; video</v>
      </c>
      <c r="R222" s="5" t="str">
        <f>RIGHT(N222, LEN(N222) - SEARCH("/",N222))</f>
        <v>drama</v>
      </c>
      <c r="S222" s="16">
        <f>(((J222/60)/60)/24)+DATE(1970,1,1)+(-8/24)</f>
        <v>42195.310532407406</v>
      </c>
      <c r="T222" s="16">
        <f>(((I222/60)/60)/24)+DATE(1970,1,1)+(-8/24)</f>
        <v>42236.504166666658</v>
      </c>
    </row>
    <row r="223" spans="1:20" ht="30" x14ac:dyDescent="0.25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2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7">
        <f>E223/D223</f>
        <v>0</v>
      </c>
      <c r="P223" s="9">
        <f>IF(L223 = 0, 0, E223/L223)</f>
        <v>0</v>
      </c>
      <c r="Q223" s="5" t="str">
        <f>LEFT(N223,SEARCH("/",N223) - 1)</f>
        <v>film &amp; video</v>
      </c>
      <c r="R223" s="5" t="str">
        <f>RIGHT(N223, LEN(N223) - SEARCH("/",N223))</f>
        <v>drama</v>
      </c>
      <c r="S223" s="16">
        <f>(((J223/60)/60)/24)+DATE(1970,1,1)+(-8/24)</f>
        <v>42031.504212962966</v>
      </c>
      <c r="T223" s="16">
        <f>(((I223/60)/60)/24)+DATE(1970,1,1)+(-8/24)</f>
        <v>42091.462546296294</v>
      </c>
    </row>
    <row r="224" spans="1:20" ht="60" x14ac:dyDescent="0.25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2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7">
        <f>E224/D224</f>
        <v>0.13</v>
      </c>
      <c r="P224" s="9">
        <f>IF(L224 = 0, 0, E224/L224)</f>
        <v>65</v>
      </c>
      <c r="Q224" s="5" t="str">
        <f>LEFT(N224,SEARCH("/",N224) - 1)</f>
        <v>film &amp; video</v>
      </c>
      <c r="R224" s="5" t="str">
        <f>RIGHT(N224, LEN(N224) - SEARCH("/",N224))</f>
        <v>drama</v>
      </c>
      <c r="S224" s="16">
        <f>(((J224/60)/60)/24)+DATE(1970,1,1)+(-8/24)</f>
        <v>42031.436550925922</v>
      </c>
      <c r="T224" s="16">
        <f>(((I224/60)/60)/24)+DATE(1970,1,1)+(-8/24)</f>
        <v>42089.777083333327</v>
      </c>
    </row>
    <row r="225" spans="1:20" ht="60" x14ac:dyDescent="0.2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2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7">
        <f>E225/D225</f>
        <v>0</v>
      </c>
      <c r="P225" s="9">
        <f>IF(L225 = 0, 0, E225/L225)</f>
        <v>0</v>
      </c>
      <c r="Q225" s="5" t="str">
        <f>LEFT(N225,SEARCH("/",N225) - 1)</f>
        <v>film &amp; video</v>
      </c>
      <c r="R225" s="5" t="str">
        <f>RIGHT(N225, LEN(N225) - SEARCH("/",N225))</f>
        <v>drama</v>
      </c>
      <c r="S225" s="16">
        <f>(((J225/60)/60)/24)+DATE(1970,1,1)+(-8/24)</f>
        <v>42481.714699074073</v>
      </c>
      <c r="T225" s="16">
        <f>(((I225/60)/60)/24)+DATE(1970,1,1)+(-8/24)</f>
        <v>42511.711805555555</v>
      </c>
    </row>
    <row r="226" spans="1:20" ht="60" x14ac:dyDescent="0.25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2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7">
        <f>E226/D226</f>
        <v>0</v>
      </c>
      <c r="P226" s="9">
        <f>IF(L226 = 0, 0, E226/L226)</f>
        <v>0</v>
      </c>
      <c r="Q226" s="5" t="str">
        <f>LEFT(N226,SEARCH("/",N226) - 1)</f>
        <v>film &amp; video</v>
      </c>
      <c r="R226" s="5" t="str">
        <f>RIGHT(N226, LEN(N226) - SEARCH("/",N226))</f>
        <v>drama</v>
      </c>
      <c r="S226" s="16">
        <f>(((J226/60)/60)/24)+DATE(1970,1,1)+(-8/24)</f>
        <v>42134.901921296296</v>
      </c>
      <c r="T226" s="16">
        <f>(((I226/60)/60)/24)+DATE(1970,1,1)+(-8/24)</f>
        <v>42194.901921296296</v>
      </c>
    </row>
    <row r="227" spans="1:20" ht="45" x14ac:dyDescent="0.2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2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7">
        <f>E227/D227</f>
        <v>0</v>
      </c>
      <c r="P227" s="9">
        <f>IF(L227 = 0, 0, E227/L227)</f>
        <v>0</v>
      </c>
      <c r="Q227" s="5" t="str">
        <f>LEFT(N227,SEARCH("/",N227) - 1)</f>
        <v>film &amp; video</v>
      </c>
      <c r="R227" s="5" t="str">
        <f>RIGHT(N227, LEN(N227) - SEARCH("/",N227))</f>
        <v>drama</v>
      </c>
      <c r="S227" s="16">
        <f>(((J227/60)/60)/24)+DATE(1970,1,1)+(-8/24)</f>
        <v>42438.627939814811</v>
      </c>
      <c r="T227" s="16">
        <f>(((I227/60)/60)/24)+DATE(1970,1,1)+(-8/24)</f>
        <v>42468.586273148147</v>
      </c>
    </row>
    <row r="228" spans="1:20" ht="45" x14ac:dyDescent="0.25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2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7">
        <f>E228/D228</f>
        <v>8.6206896551724137E-3</v>
      </c>
      <c r="P228" s="9">
        <f>IF(L228 = 0, 0, E228/L228)</f>
        <v>125</v>
      </c>
      <c r="Q228" s="5" t="str">
        <f>LEFT(N228,SEARCH("/",N228) - 1)</f>
        <v>film &amp; video</v>
      </c>
      <c r="R228" s="5" t="str">
        <f>RIGHT(N228, LEN(N228) - SEARCH("/",N228))</f>
        <v>drama</v>
      </c>
      <c r="S228" s="16">
        <f>(((J228/60)/60)/24)+DATE(1970,1,1)+(-8/24)</f>
        <v>42106.332685185182</v>
      </c>
      <c r="T228" s="16">
        <f>(((I228/60)/60)/24)+DATE(1970,1,1)+(-8/24)</f>
        <v>42155.061805555553</v>
      </c>
    </row>
    <row r="229" spans="1:20" ht="45" x14ac:dyDescent="0.2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2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7">
        <f>E229/D229</f>
        <v>0</v>
      </c>
      <c r="P229" s="9">
        <f>IF(L229 = 0, 0, E229/L229)</f>
        <v>0</v>
      </c>
      <c r="Q229" s="5" t="str">
        <f>LEFT(N229,SEARCH("/",N229) - 1)</f>
        <v>film &amp; video</v>
      </c>
      <c r="R229" s="5" t="str">
        <f>RIGHT(N229, LEN(N229) - SEARCH("/",N229))</f>
        <v>drama</v>
      </c>
      <c r="S229" s="16">
        <f>(((J229/60)/60)/24)+DATE(1970,1,1)+(-8/24)</f>
        <v>42164.560659722221</v>
      </c>
      <c r="T229" s="16">
        <f>(((I229/60)/60)/24)+DATE(1970,1,1)+(-8/24)</f>
        <v>42194.560659722221</v>
      </c>
    </row>
    <row r="230" spans="1:20" ht="30" x14ac:dyDescent="0.25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2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7">
        <f>E230/D230</f>
        <v>0</v>
      </c>
      <c r="P230" s="9">
        <f>IF(L230 = 0, 0, E230/L230)</f>
        <v>0</v>
      </c>
      <c r="Q230" s="5" t="str">
        <f>LEFT(N230,SEARCH("/",N230) - 1)</f>
        <v>film &amp; video</v>
      </c>
      <c r="R230" s="5" t="str">
        <f>RIGHT(N230, LEN(N230) - SEARCH("/",N230))</f>
        <v>drama</v>
      </c>
      <c r="S230" s="16">
        <f>(((J230/60)/60)/24)+DATE(1970,1,1)+(-8/24)</f>
        <v>42096.353067129625</v>
      </c>
      <c r="T230" s="16">
        <f>(((I230/60)/60)/24)+DATE(1970,1,1)+(-8/24)</f>
        <v>42156.353067129625</v>
      </c>
    </row>
    <row r="231" spans="1:20" ht="60" x14ac:dyDescent="0.2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2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7">
        <f>E231/D231</f>
        <v>0</v>
      </c>
      <c r="P231" s="9">
        <f>IF(L231 = 0, 0, E231/L231)</f>
        <v>0</v>
      </c>
      <c r="Q231" s="5" t="str">
        <f>LEFT(N231,SEARCH("/",N231) - 1)</f>
        <v>film &amp; video</v>
      </c>
      <c r="R231" s="5" t="str">
        <f>RIGHT(N231, LEN(N231) - SEARCH("/",N231))</f>
        <v>drama</v>
      </c>
      <c r="S231" s="16">
        <f>(((J231/60)/60)/24)+DATE(1970,1,1)+(-8/24)</f>
        <v>42383.600659722222</v>
      </c>
      <c r="T231" s="16">
        <f>(((I231/60)/60)/24)+DATE(1970,1,1)+(-8/24)</f>
        <v>42413.600659722222</v>
      </c>
    </row>
    <row r="232" spans="1:20" ht="60" x14ac:dyDescent="0.25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2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7">
        <f>E232/D232</f>
        <v>4.0000000000000001E-3</v>
      </c>
      <c r="P232" s="9">
        <f>IF(L232 = 0, 0, E232/L232)</f>
        <v>30</v>
      </c>
      <c r="Q232" s="5" t="str">
        <f>LEFT(N232,SEARCH("/",N232) - 1)</f>
        <v>film &amp; video</v>
      </c>
      <c r="R232" s="5" t="str">
        <f>RIGHT(N232, LEN(N232) - SEARCH("/",N232))</f>
        <v>drama</v>
      </c>
      <c r="S232" s="16">
        <f>(((J232/60)/60)/24)+DATE(1970,1,1)+(-8/24)</f>
        <v>42129.443877314807</v>
      </c>
      <c r="T232" s="16">
        <f>(((I232/60)/60)/24)+DATE(1970,1,1)+(-8/24)</f>
        <v>42159.443877314807</v>
      </c>
    </row>
    <row r="233" spans="1:20" ht="60" x14ac:dyDescent="0.2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2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7">
        <f>E233/D233</f>
        <v>0</v>
      </c>
      <c r="P233" s="9">
        <f>IF(L233 = 0, 0, E233/L233)</f>
        <v>0</v>
      </c>
      <c r="Q233" s="5" t="str">
        <f>LEFT(N233,SEARCH("/",N233) - 1)</f>
        <v>film &amp; video</v>
      </c>
      <c r="R233" s="5" t="str">
        <f>RIGHT(N233, LEN(N233) - SEARCH("/",N233))</f>
        <v>drama</v>
      </c>
      <c r="S233" s="16">
        <f>(((J233/60)/60)/24)+DATE(1970,1,1)+(-8/24)</f>
        <v>42341.625590277778</v>
      </c>
      <c r="T233" s="16">
        <f>(((I233/60)/60)/24)+DATE(1970,1,1)+(-8/24)</f>
        <v>42371.625590277778</v>
      </c>
    </row>
    <row r="234" spans="1:20" ht="60" x14ac:dyDescent="0.25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2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7">
        <f>E234/D234</f>
        <v>2.75E-2</v>
      </c>
      <c r="P234" s="9">
        <f>IF(L234 = 0, 0, E234/L234)</f>
        <v>15.714285714285714</v>
      </c>
      <c r="Q234" s="5" t="str">
        <f>LEFT(N234,SEARCH("/",N234) - 1)</f>
        <v>film &amp; video</v>
      </c>
      <c r="R234" s="5" t="str">
        <f>RIGHT(N234, LEN(N234) - SEARCH("/",N234))</f>
        <v>drama</v>
      </c>
      <c r="S234" s="16">
        <f>(((J234/60)/60)/24)+DATE(1970,1,1)+(-8/24)</f>
        <v>42032.492430555554</v>
      </c>
      <c r="T234" s="16">
        <f>(((I234/60)/60)/24)+DATE(1970,1,1)+(-8/24)</f>
        <v>42062.492430555554</v>
      </c>
    </row>
    <row r="235" spans="1:20" ht="45" x14ac:dyDescent="0.2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2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7">
        <f>E235/D235</f>
        <v>0</v>
      </c>
      <c r="P235" s="9">
        <f>IF(L235 = 0, 0, E235/L235)</f>
        <v>0</v>
      </c>
      <c r="Q235" s="5" t="str">
        <f>LEFT(N235,SEARCH("/",N235) - 1)</f>
        <v>film &amp; video</v>
      </c>
      <c r="R235" s="5" t="str">
        <f>RIGHT(N235, LEN(N235) - SEARCH("/",N235))</f>
        <v>drama</v>
      </c>
      <c r="S235" s="16">
        <f>(((J235/60)/60)/24)+DATE(1970,1,1)+(-8/24)</f>
        <v>42612.578379629624</v>
      </c>
      <c r="T235" s="16">
        <f>(((I235/60)/60)/24)+DATE(1970,1,1)+(-8/24)</f>
        <v>42642.578379629624</v>
      </c>
    </row>
    <row r="236" spans="1:20" ht="60" x14ac:dyDescent="0.25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2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7">
        <f>E236/D236</f>
        <v>0.40100000000000002</v>
      </c>
      <c r="P236" s="9">
        <f>IF(L236 = 0, 0, E236/L236)</f>
        <v>80.2</v>
      </c>
      <c r="Q236" s="5" t="str">
        <f>LEFT(N236,SEARCH("/",N236) - 1)</f>
        <v>film &amp; video</v>
      </c>
      <c r="R236" s="5" t="str">
        <f>RIGHT(N236, LEN(N236) - SEARCH("/",N236))</f>
        <v>drama</v>
      </c>
      <c r="S236" s="16">
        <f>(((J236/60)/60)/24)+DATE(1970,1,1)+(-8/24)</f>
        <v>42135.70207175926</v>
      </c>
      <c r="T236" s="16">
        <f>(((I236/60)/60)/24)+DATE(1970,1,1)+(-8/24)</f>
        <v>42175.70207175926</v>
      </c>
    </row>
    <row r="237" spans="1:20" ht="45" x14ac:dyDescent="0.2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2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7">
        <f>E237/D237</f>
        <v>0</v>
      </c>
      <c r="P237" s="9">
        <f>IF(L237 = 0, 0, E237/L237)</f>
        <v>0</v>
      </c>
      <c r="Q237" s="5" t="str">
        <f>LEFT(N237,SEARCH("/",N237) - 1)</f>
        <v>film &amp; video</v>
      </c>
      <c r="R237" s="5" t="str">
        <f>RIGHT(N237, LEN(N237) - SEARCH("/",N237))</f>
        <v>drama</v>
      </c>
      <c r="S237" s="16">
        <f>(((J237/60)/60)/24)+DATE(1970,1,1)+(-8/24)</f>
        <v>42164.575196759259</v>
      </c>
      <c r="T237" s="16">
        <f>(((I237/60)/60)/24)+DATE(1970,1,1)+(-8/24)</f>
        <v>42194.575196759259</v>
      </c>
    </row>
    <row r="238" spans="1:20" ht="60" x14ac:dyDescent="0.25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2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7">
        <f>E238/D238</f>
        <v>0</v>
      </c>
      <c r="P238" s="9">
        <f>IF(L238 = 0, 0, E238/L238)</f>
        <v>0</v>
      </c>
      <c r="Q238" s="5" t="str">
        <f>LEFT(N238,SEARCH("/",N238) - 1)</f>
        <v>film &amp; video</v>
      </c>
      <c r="R238" s="5" t="str">
        <f>RIGHT(N238, LEN(N238) - SEARCH("/",N238))</f>
        <v>drama</v>
      </c>
      <c r="S238" s="16">
        <f>(((J238/60)/60)/24)+DATE(1970,1,1)+(-8/24)</f>
        <v>42320.751145833325</v>
      </c>
      <c r="T238" s="16">
        <f>(((I238/60)/60)/24)+DATE(1970,1,1)+(-8/24)</f>
        <v>42373.666666666664</v>
      </c>
    </row>
    <row r="239" spans="1:20" ht="30" x14ac:dyDescent="0.25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2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7">
        <f>E239/D239</f>
        <v>3.3333333333333335E-3</v>
      </c>
      <c r="P239" s="9">
        <f>IF(L239 = 0, 0, E239/L239)</f>
        <v>50</v>
      </c>
      <c r="Q239" s="5" t="str">
        <f>LEFT(N239,SEARCH("/",N239) - 1)</f>
        <v>film &amp; video</v>
      </c>
      <c r="R239" s="5" t="str">
        <f>RIGHT(N239, LEN(N239) - SEARCH("/",N239))</f>
        <v>drama</v>
      </c>
      <c r="S239" s="16">
        <f>(((J239/60)/60)/24)+DATE(1970,1,1)+(-8/24)</f>
        <v>42377.243854166663</v>
      </c>
      <c r="T239" s="16">
        <f>(((I239/60)/60)/24)+DATE(1970,1,1)+(-8/24)</f>
        <v>42437.243854166663</v>
      </c>
    </row>
    <row r="240" spans="1:20" ht="60" x14ac:dyDescent="0.25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2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7">
        <f>E240/D240</f>
        <v>0</v>
      </c>
      <c r="P240" s="9">
        <f>IF(L240 = 0, 0, E240/L240)</f>
        <v>0</v>
      </c>
      <c r="Q240" s="5" t="str">
        <f>LEFT(N240,SEARCH("/",N240) - 1)</f>
        <v>film &amp; video</v>
      </c>
      <c r="R240" s="5" t="str">
        <f>RIGHT(N240, LEN(N240) - SEARCH("/",N240))</f>
        <v>drama</v>
      </c>
      <c r="S240" s="16">
        <f>(((J240/60)/60)/24)+DATE(1970,1,1)+(-8/24)</f>
        <v>42713.629166666658</v>
      </c>
      <c r="T240" s="16">
        <f>(((I240/60)/60)/24)+DATE(1970,1,1)+(-8/24)</f>
        <v>42734.041666666664</v>
      </c>
    </row>
    <row r="241" spans="1:20" ht="45" x14ac:dyDescent="0.2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2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7">
        <f>E241/D241</f>
        <v>0.25</v>
      </c>
      <c r="P241" s="9">
        <f>IF(L241 = 0, 0, E241/L241)</f>
        <v>50</v>
      </c>
      <c r="Q241" s="5" t="str">
        <f>LEFT(N241,SEARCH("/",N241) - 1)</f>
        <v>film &amp; video</v>
      </c>
      <c r="R241" s="5" t="str">
        <f>RIGHT(N241, LEN(N241) - SEARCH("/",N241))</f>
        <v>drama</v>
      </c>
      <c r="S241" s="16">
        <f>(((J241/60)/60)/24)+DATE(1970,1,1)+(-8/24)</f>
        <v>42296.776967592588</v>
      </c>
      <c r="T241" s="16">
        <f>(((I241/60)/60)/24)+DATE(1970,1,1)+(-8/24)</f>
        <v>42316.166666666664</v>
      </c>
    </row>
    <row r="242" spans="1:20" ht="60" x14ac:dyDescent="0.25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2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7">
        <f>E242/D242</f>
        <v>1.0763413333333334</v>
      </c>
      <c r="P242" s="9">
        <f>IF(L242 = 0, 0, E242/L242)</f>
        <v>117.84759124087591</v>
      </c>
      <c r="Q242" s="5" t="str">
        <f>LEFT(N242,SEARCH("/",N242) - 1)</f>
        <v>film &amp; video</v>
      </c>
      <c r="R242" s="5" t="str">
        <f>RIGHT(N242, LEN(N242) - SEARCH("/",N242))</f>
        <v>documentary</v>
      </c>
      <c r="S242" s="16">
        <f>(((J242/60)/60)/24)+DATE(1970,1,1)+(-8/24)</f>
        <v>41354.375127314815</v>
      </c>
      <c r="T242" s="16">
        <f>(((I242/60)/60)/24)+DATE(1970,1,1)+(-8/24)</f>
        <v>41399.375127314815</v>
      </c>
    </row>
    <row r="243" spans="1:20" ht="60" x14ac:dyDescent="0.25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2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7">
        <f>E243/D243</f>
        <v>1.1263736263736264</v>
      </c>
      <c r="P243" s="9">
        <f>IF(L243 = 0, 0, E243/L243)</f>
        <v>109.04255319148936</v>
      </c>
      <c r="Q243" s="5" t="str">
        <f>LEFT(N243,SEARCH("/",N243) - 1)</f>
        <v>film &amp; video</v>
      </c>
      <c r="R243" s="5" t="str">
        <f>RIGHT(N243, LEN(N243) - SEARCH("/",N243))</f>
        <v>documentary</v>
      </c>
      <c r="S243" s="16">
        <f>(((J243/60)/60)/24)+DATE(1970,1,1)+(-8/24)</f>
        <v>41949.364629629628</v>
      </c>
      <c r="T243" s="16">
        <f>(((I243/60)/60)/24)+DATE(1970,1,1)+(-8/24)</f>
        <v>41994.364629629628</v>
      </c>
    </row>
    <row r="244" spans="1:20" ht="45" x14ac:dyDescent="0.25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2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7">
        <f>E244/D244</f>
        <v>1.1346153846153846</v>
      </c>
      <c r="P244" s="9">
        <f>IF(L244 = 0, 0, E244/L244)</f>
        <v>73.019801980198025</v>
      </c>
      <c r="Q244" s="5" t="str">
        <f>LEFT(N244,SEARCH("/",N244) - 1)</f>
        <v>film &amp; video</v>
      </c>
      <c r="R244" s="5" t="str">
        <f>RIGHT(N244, LEN(N244) - SEARCH("/",N244))</f>
        <v>documentary</v>
      </c>
      <c r="S244" s="16">
        <f>(((J244/60)/60)/24)+DATE(1970,1,1)+(-8/24)</f>
        <v>40862.15960648148</v>
      </c>
      <c r="T244" s="16">
        <f>(((I244/60)/60)/24)+DATE(1970,1,1)+(-8/24)</f>
        <v>40897.15960648148</v>
      </c>
    </row>
    <row r="245" spans="1:20" ht="45" x14ac:dyDescent="0.25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2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7">
        <f>E245/D245</f>
        <v>1.0259199999999999</v>
      </c>
      <c r="P245" s="9">
        <f>IF(L245 = 0, 0, E245/L245)</f>
        <v>78.195121951219505</v>
      </c>
      <c r="Q245" s="5" t="str">
        <f>LEFT(N245,SEARCH("/",N245) - 1)</f>
        <v>film &amp; video</v>
      </c>
      <c r="R245" s="5" t="str">
        <f>RIGHT(N245, LEN(N245) - SEARCH("/",N245))</f>
        <v>documentary</v>
      </c>
      <c r="S245" s="16">
        <f>(((J245/60)/60)/24)+DATE(1970,1,1)+(-8/24)</f>
        <v>41661.714166666665</v>
      </c>
      <c r="T245" s="16">
        <f>(((I245/60)/60)/24)+DATE(1970,1,1)+(-8/24)</f>
        <v>41691.714166666665</v>
      </c>
    </row>
    <row r="246" spans="1:20" ht="60" x14ac:dyDescent="0.25">
      <c r="A246" s="5">
        <v>244</v>
      </c>
      <c r="B246" s="8">
        <v>39756</v>
      </c>
      <c r="C246" s="6" t="s">
        <v>4354</v>
      </c>
      <c r="D246" s="5">
        <v>3500</v>
      </c>
      <c r="E246" s="5">
        <v>3981.5</v>
      </c>
      <c r="F246" s="2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7">
        <f>E246/D246</f>
        <v>1.1375714285714287</v>
      </c>
      <c r="P246" s="9">
        <f>IF(L246 = 0, 0, E246/L246)</f>
        <v>47.398809523809526</v>
      </c>
      <c r="Q246" s="5" t="str">
        <f>LEFT(N246,SEARCH("/",N246) - 1)</f>
        <v>film &amp; video</v>
      </c>
      <c r="R246" s="5" t="str">
        <f>RIGHT(N246, LEN(N246) - SEARCH("/",N246))</f>
        <v>documentary</v>
      </c>
      <c r="S246" s="16">
        <f>(((J246/60)/60)/24)+DATE(1970,1,1)+(-8/24)</f>
        <v>40212.990266203698</v>
      </c>
      <c r="T246" s="16">
        <f>(((I246/60)/60)/24)+DATE(1970,1,1)+(-8/24)</f>
        <v>40252.962499999994</v>
      </c>
    </row>
    <row r="247" spans="1:20" ht="60" x14ac:dyDescent="0.25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2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7">
        <f>E247/D247</f>
        <v>1.0371999999999999</v>
      </c>
      <c r="P247" s="9">
        <f>IF(L247 = 0, 0, E247/L247)</f>
        <v>54.020833333333336</v>
      </c>
      <c r="Q247" s="5" t="str">
        <f>LEFT(N247,SEARCH("/",N247) - 1)</f>
        <v>film &amp; video</v>
      </c>
      <c r="R247" s="5" t="str">
        <f>RIGHT(N247, LEN(N247) - SEARCH("/",N247))</f>
        <v>documentary</v>
      </c>
      <c r="S247" s="16">
        <f>(((J247/60)/60)/24)+DATE(1970,1,1)+(-8/24)</f>
        <v>41106.719733796293</v>
      </c>
      <c r="T247" s="16">
        <f>(((I247/60)/60)/24)+DATE(1970,1,1)+(-8/24)</f>
        <v>41136.719733796293</v>
      </c>
    </row>
    <row r="248" spans="1:20" ht="45" x14ac:dyDescent="0.25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2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7">
        <f>E248/D248</f>
        <v>3.0546000000000002</v>
      </c>
      <c r="P248" s="9">
        <f>IF(L248 = 0, 0, E248/L248)</f>
        <v>68.488789237668158</v>
      </c>
      <c r="Q248" s="5" t="str">
        <f>LEFT(N248,SEARCH("/",N248) - 1)</f>
        <v>film &amp; video</v>
      </c>
      <c r="R248" s="5" t="str">
        <f>RIGHT(N248, LEN(N248) - SEARCH("/",N248))</f>
        <v>documentary</v>
      </c>
      <c r="S248" s="16">
        <f>(((J248/60)/60)/24)+DATE(1970,1,1)+(-8/24)</f>
        <v>40480.030150462961</v>
      </c>
      <c r="T248" s="16">
        <f>(((I248/60)/60)/24)+DATE(1970,1,1)+(-8/24)</f>
        <v>40530.071817129625</v>
      </c>
    </row>
    <row r="249" spans="1:20" ht="60" x14ac:dyDescent="0.25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2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7">
        <f>E249/D249</f>
        <v>1.341</v>
      </c>
      <c r="P249" s="9">
        <f>IF(L249 = 0, 0, E249/L249)</f>
        <v>108.14516129032258</v>
      </c>
      <c r="Q249" s="5" t="str">
        <f>LEFT(N249,SEARCH("/",N249) - 1)</f>
        <v>film &amp; video</v>
      </c>
      <c r="R249" s="5" t="str">
        <f>RIGHT(N249, LEN(N249) - SEARCH("/",N249))</f>
        <v>documentary</v>
      </c>
      <c r="S249" s="16">
        <f>(((J249/60)/60)/24)+DATE(1970,1,1)+(-8/24)</f>
        <v>40430.270995370367</v>
      </c>
      <c r="T249" s="16">
        <f>(((I249/60)/60)/24)+DATE(1970,1,1)+(-8/24)</f>
        <v>40466.818749999999</v>
      </c>
    </row>
    <row r="250" spans="1:20" ht="60" x14ac:dyDescent="0.25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2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7">
        <f>E250/D250</f>
        <v>1.0133294117647058</v>
      </c>
      <c r="P250" s="9">
        <f>IF(L250 = 0, 0, E250/L250)</f>
        <v>589.95205479452056</v>
      </c>
      <c r="Q250" s="5" t="str">
        <f>LEFT(N250,SEARCH("/",N250) - 1)</f>
        <v>film &amp; video</v>
      </c>
      <c r="R250" s="5" t="str">
        <f>RIGHT(N250, LEN(N250) - SEARCH("/",N250))</f>
        <v>documentary</v>
      </c>
      <c r="S250" s="16">
        <f>(((J250/60)/60)/24)+DATE(1970,1,1)+(-8/24)</f>
        <v>40870.441076388888</v>
      </c>
      <c r="T250" s="16">
        <f>(((I250/60)/60)/24)+DATE(1970,1,1)+(-8/24)</f>
        <v>40915.441076388888</v>
      </c>
    </row>
    <row r="251" spans="1:20" ht="60" x14ac:dyDescent="0.25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2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7">
        <f>E251/D251</f>
        <v>1.1292</v>
      </c>
      <c r="P251" s="9">
        <f>IF(L251 = 0, 0, E251/L251)</f>
        <v>48.051063829787232</v>
      </c>
      <c r="Q251" s="5" t="str">
        <f>LEFT(N251,SEARCH("/",N251) - 1)</f>
        <v>film &amp; video</v>
      </c>
      <c r="R251" s="5" t="str">
        <f>RIGHT(N251, LEN(N251) - SEARCH("/",N251))</f>
        <v>documentary</v>
      </c>
      <c r="S251" s="16">
        <f>(((J251/60)/60)/24)+DATE(1970,1,1)+(-8/24)</f>
        <v>40332.590509259258</v>
      </c>
      <c r="T251" s="16">
        <f>(((I251/60)/60)/24)+DATE(1970,1,1)+(-8/24)</f>
        <v>40412.402777777774</v>
      </c>
    </row>
    <row r="252" spans="1:20" ht="60" x14ac:dyDescent="0.25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2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7">
        <f>E252/D252</f>
        <v>1.0558333333333334</v>
      </c>
      <c r="P252" s="9">
        <f>IF(L252 = 0, 0, E252/L252)</f>
        <v>72.482837528604122</v>
      </c>
      <c r="Q252" s="5" t="str">
        <f>LEFT(N252,SEARCH("/",N252) - 1)</f>
        <v>film &amp; video</v>
      </c>
      <c r="R252" s="5" t="str">
        <f>RIGHT(N252, LEN(N252) - SEARCH("/",N252))</f>
        <v>documentary</v>
      </c>
      <c r="S252" s="16">
        <f>(((J252/60)/60)/24)+DATE(1970,1,1)+(-8/24)</f>
        <v>41401.232534722221</v>
      </c>
      <c r="T252" s="16">
        <f>(((I252/60)/60)/24)+DATE(1970,1,1)+(-8/24)</f>
        <v>41431.232534722221</v>
      </c>
    </row>
    <row r="253" spans="1:20" ht="45" x14ac:dyDescent="0.25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2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7">
        <f>E253/D253</f>
        <v>1.2557142857142858</v>
      </c>
      <c r="P253" s="9">
        <f>IF(L253 = 0, 0, E253/L253)</f>
        <v>57.077922077922075</v>
      </c>
      <c r="Q253" s="5" t="str">
        <f>LEFT(N253,SEARCH("/",N253) - 1)</f>
        <v>film &amp; video</v>
      </c>
      <c r="R253" s="5" t="str">
        <f>RIGHT(N253, LEN(N253) - SEARCH("/",N253))</f>
        <v>documentary</v>
      </c>
      <c r="S253" s="16">
        <f>(((J253/60)/60)/24)+DATE(1970,1,1)+(-8/24)</f>
        <v>41013.454236111109</v>
      </c>
      <c r="T253" s="16">
        <f>(((I253/60)/60)/24)+DATE(1970,1,1)+(-8/24)</f>
        <v>41045.458333333328</v>
      </c>
    </row>
    <row r="254" spans="1:20" ht="45" x14ac:dyDescent="0.25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2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7">
        <f>E254/D254</f>
        <v>1.8455999999999999</v>
      </c>
      <c r="P254" s="9">
        <f>IF(L254 = 0, 0, E254/L254)</f>
        <v>85.444444444444443</v>
      </c>
      <c r="Q254" s="5" t="str">
        <f>LEFT(N254,SEARCH("/",N254) - 1)</f>
        <v>film &amp; video</v>
      </c>
      <c r="R254" s="5" t="str">
        <f>RIGHT(N254, LEN(N254) - SEARCH("/",N254))</f>
        <v>documentary</v>
      </c>
      <c r="S254" s="16">
        <f>(((J254/60)/60)/24)+DATE(1970,1,1)+(-8/24)</f>
        <v>40266.329375000001</v>
      </c>
      <c r="T254" s="16">
        <f>(((I254/60)/60)/24)+DATE(1970,1,1)+(-8/24)</f>
        <v>40329.832638888889</v>
      </c>
    </row>
    <row r="255" spans="1:20" ht="60" x14ac:dyDescent="0.25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2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7">
        <f>E255/D255</f>
        <v>1.0073333333333334</v>
      </c>
      <c r="P255" s="9">
        <f>IF(L255 = 0, 0, E255/L255)</f>
        <v>215.85714285714286</v>
      </c>
      <c r="Q255" s="5" t="str">
        <f>LEFT(N255,SEARCH("/",N255) - 1)</f>
        <v>film &amp; video</v>
      </c>
      <c r="R255" s="5" t="str">
        <f>RIGHT(N255, LEN(N255) - SEARCH("/",N255))</f>
        <v>documentary</v>
      </c>
      <c r="S255" s="16">
        <f>(((J255/60)/60)/24)+DATE(1970,1,1)+(-8/24)</f>
        <v>40924.31753472222</v>
      </c>
      <c r="T255" s="16">
        <f>(((I255/60)/60)/24)+DATE(1970,1,1)+(-8/24)</f>
        <v>40954.31753472222</v>
      </c>
    </row>
    <row r="256" spans="1:20" ht="45" x14ac:dyDescent="0.25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2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7">
        <f>E256/D256</f>
        <v>1.1694724999999999</v>
      </c>
      <c r="P256" s="9">
        <f>IF(L256 = 0, 0, E256/L256)</f>
        <v>89.38643312101911</v>
      </c>
      <c r="Q256" s="5" t="str">
        <f>LEFT(N256,SEARCH("/",N256) - 1)</f>
        <v>film &amp; video</v>
      </c>
      <c r="R256" s="5" t="str">
        <f>RIGHT(N256, LEN(N256) - SEARCH("/",N256))</f>
        <v>documentary</v>
      </c>
      <c r="S256" s="16">
        <f>(((J256/60)/60)/24)+DATE(1970,1,1)+(-8/24)</f>
        <v>42263.619328703695</v>
      </c>
      <c r="T256" s="16">
        <f>(((I256/60)/60)/24)+DATE(1970,1,1)+(-8/24)</f>
        <v>42293.749999999993</v>
      </c>
    </row>
    <row r="257" spans="1:20" ht="30" x14ac:dyDescent="0.25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2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7">
        <f>E257/D257</f>
        <v>1.0673325</v>
      </c>
      <c r="P257" s="9">
        <f>IF(L257 = 0, 0, E257/L257)</f>
        <v>45.418404255319146</v>
      </c>
      <c r="Q257" s="5" t="str">
        <f>LEFT(N257,SEARCH("/",N257) - 1)</f>
        <v>film &amp; video</v>
      </c>
      <c r="R257" s="5" t="str">
        <f>RIGHT(N257, LEN(N257) - SEARCH("/",N257))</f>
        <v>documentary</v>
      </c>
      <c r="S257" s="16">
        <f>(((J257/60)/60)/24)+DATE(1970,1,1)+(-8/24)</f>
        <v>40588.193078703705</v>
      </c>
      <c r="T257" s="16">
        <f>(((I257/60)/60)/24)+DATE(1970,1,1)+(-8/24)</f>
        <v>40618.151412037034</v>
      </c>
    </row>
    <row r="258" spans="1:20" ht="60" x14ac:dyDescent="0.25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2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7">
        <f>E258/D258</f>
        <v>1.391</v>
      </c>
      <c r="P258" s="9">
        <f>IF(L258 = 0, 0, E258/L258)</f>
        <v>65.756363636363631</v>
      </c>
      <c r="Q258" s="5" t="str">
        <f>LEFT(N258,SEARCH("/",N258) - 1)</f>
        <v>film &amp; video</v>
      </c>
      <c r="R258" s="5" t="str">
        <f>RIGHT(N258, LEN(N258) - SEARCH("/",N258))</f>
        <v>documentary</v>
      </c>
      <c r="S258" s="16">
        <f>(((J258/60)/60)/24)+DATE(1970,1,1)+(-8/24)</f>
        <v>41319.435960648145</v>
      </c>
      <c r="T258" s="16">
        <f>(((I258/60)/60)/24)+DATE(1970,1,1)+(-8/24)</f>
        <v>41349.435960648145</v>
      </c>
    </row>
    <row r="259" spans="1:20" ht="60" x14ac:dyDescent="0.25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2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7">
        <f>E259/D259</f>
        <v>1.0672648571428571</v>
      </c>
      <c r="P259" s="9">
        <f>IF(L259 = 0, 0, E259/L259)</f>
        <v>66.70405357142856</v>
      </c>
      <c r="Q259" s="5" t="str">
        <f>LEFT(N259,SEARCH("/",N259) - 1)</f>
        <v>film &amp; video</v>
      </c>
      <c r="R259" s="5" t="str">
        <f>RIGHT(N259, LEN(N259) - SEARCH("/",N259))</f>
        <v>documentary</v>
      </c>
      <c r="S259" s="16">
        <f>(((J259/60)/60)/24)+DATE(1970,1,1)+(-8/24)</f>
        <v>42479.293541666666</v>
      </c>
      <c r="T259" s="16">
        <f>(((I259/60)/60)/24)+DATE(1970,1,1)+(-8/24)</f>
        <v>42509.293541666666</v>
      </c>
    </row>
    <row r="260" spans="1:20" ht="60" x14ac:dyDescent="0.25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2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7">
        <f>E260/D260</f>
        <v>1.9114</v>
      </c>
      <c r="P260" s="9">
        <f>IF(L260 = 0, 0, E260/L260)</f>
        <v>83.345930232558146</v>
      </c>
      <c r="Q260" s="5" t="str">
        <f>LEFT(N260,SEARCH("/",N260) - 1)</f>
        <v>film &amp; video</v>
      </c>
      <c r="R260" s="5" t="str">
        <f>RIGHT(N260, LEN(N260) - SEARCH("/",N260))</f>
        <v>documentary</v>
      </c>
      <c r="S260" s="16">
        <f>(((J260/60)/60)/24)+DATE(1970,1,1)+(-8/24)</f>
        <v>40681.718356481477</v>
      </c>
      <c r="T260" s="16">
        <f>(((I260/60)/60)/24)+DATE(1970,1,1)+(-8/24)</f>
        <v>40711.718356481477</v>
      </c>
    </row>
    <row r="261" spans="1:20" ht="60" x14ac:dyDescent="0.25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2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7">
        <f>E261/D261</f>
        <v>1.3193789333333332</v>
      </c>
      <c r="P261" s="9">
        <f>IF(L261 = 0, 0, E261/L261)</f>
        <v>105.04609341825902</v>
      </c>
      <c r="Q261" s="5" t="str">
        <f>LEFT(N261,SEARCH("/",N261) - 1)</f>
        <v>film &amp; video</v>
      </c>
      <c r="R261" s="5" t="str">
        <f>RIGHT(N261, LEN(N261) - SEARCH("/",N261))</f>
        <v>documentary</v>
      </c>
      <c r="S261" s="16">
        <f>(((J261/60)/60)/24)+DATE(1970,1,1)+(-8/24)</f>
        <v>42072.404733796291</v>
      </c>
      <c r="T261" s="16">
        <f>(((I261/60)/60)/24)+DATE(1970,1,1)+(-8/24)</f>
        <v>42102.404733796291</v>
      </c>
    </row>
    <row r="262" spans="1:20" ht="45" x14ac:dyDescent="0.25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2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7">
        <f>E262/D262</f>
        <v>1.0640000000000001</v>
      </c>
      <c r="P262" s="9">
        <f>IF(L262 = 0, 0, E262/L262)</f>
        <v>120.90909090909091</v>
      </c>
      <c r="Q262" s="5" t="str">
        <f>LEFT(N262,SEARCH("/",N262) - 1)</f>
        <v>film &amp; video</v>
      </c>
      <c r="R262" s="5" t="str">
        <f>RIGHT(N262, LEN(N262) - SEARCH("/",N262))</f>
        <v>documentary</v>
      </c>
      <c r="S262" s="16">
        <f>(((J262/60)/60)/24)+DATE(1970,1,1)+(-8/24)</f>
        <v>40330.422210648147</v>
      </c>
      <c r="T262" s="16">
        <f>(((I262/60)/60)/24)+DATE(1970,1,1)+(-8/24)</f>
        <v>40376.082638888889</v>
      </c>
    </row>
    <row r="263" spans="1:20" ht="45" x14ac:dyDescent="0.25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2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7">
        <f>E263/D263</f>
        <v>1.0740000000000001</v>
      </c>
      <c r="P263" s="9">
        <f>IF(L263 = 0, 0, E263/L263)</f>
        <v>97.63636363636364</v>
      </c>
      <c r="Q263" s="5" t="str">
        <f>LEFT(N263,SEARCH("/",N263) - 1)</f>
        <v>film &amp; video</v>
      </c>
      <c r="R263" s="5" t="str">
        <f>RIGHT(N263, LEN(N263) - SEARCH("/",N263))</f>
        <v>documentary</v>
      </c>
      <c r="S263" s="16">
        <f>(((J263/60)/60)/24)+DATE(1970,1,1)+(-8/24)</f>
        <v>41017.552129629628</v>
      </c>
      <c r="T263" s="16">
        <f>(((I263/60)/60)/24)+DATE(1970,1,1)+(-8/24)</f>
        <v>41067.288194444445</v>
      </c>
    </row>
    <row r="264" spans="1:20" ht="30" x14ac:dyDescent="0.25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2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7">
        <f>E264/D264</f>
        <v>2.4</v>
      </c>
      <c r="P264" s="9">
        <f>IF(L264 = 0, 0, E264/L264)</f>
        <v>41.379310344827587</v>
      </c>
      <c r="Q264" s="5" t="str">
        <f>LEFT(N264,SEARCH("/",N264) - 1)</f>
        <v>film &amp; video</v>
      </c>
      <c r="R264" s="5" t="str">
        <f>RIGHT(N264, LEN(N264) - SEARCH("/",N264))</f>
        <v>documentary</v>
      </c>
      <c r="S264" s="16">
        <f>(((J264/60)/60)/24)+DATE(1970,1,1)+(-8/24)</f>
        <v>40554.914675925924</v>
      </c>
      <c r="T264" s="16">
        <f>(((I264/60)/60)/24)+DATE(1970,1,1)+(-8/24)</f>
        <v>40599.914675925924</v>
      </c>
    </row>
    <row r="265" spans="1:20" ht="60" x14ac:dyDescent="0.25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2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7">
        <f>E265/D265</f>
        <v>1.1808107999999999</v>
      </c>
      <c r="P265" s="9">
        <f>IF(L265 = 0, 0, E265/L265)</f>
        <v>30.654485981308412</v>
      </c>
      <c r="Q265" s="5" t="str">
        <f>LEFT(N265,SEARCH("/",N265) - 1)</f>
        <v>film &amp; video</v>
      </c>
      <c r="R265" s="5" t="str">
        <f>RIGHT(N265, LEN(N265) - SEARCH("/",N265))</f>
        <v>documentary</v>
      </c>
      <c r="S265" s="16">
        <f>(((J265/60)/60)/24)+DATE(1970,1,1)+(-8/24)</f>
        <v>41149.621458333328</v>
      </c>
      <c r="T265" s="16">
        <f>(((I265/60)/60)/24)+DATE(1970,1,1)+(-8/24)</f>
        <v>41179.621458333328</v>
      </c>
    </row>
    <row r="266" spans="1:20" ht="60" x14ac:dyDescent="0.25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2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7">
        <f>E266/D266</f>
        <v>1.1819999999999999</v>
      </c>
      <c r="P266" s="9">
        <f>IF(L266 = 0, 0, E266/L266)</f>
        <v>64.945054945054949</v>
      </c>
      <c r="Q266" s="5" t="str">
        <f>LEFT(N266,SEARCH("/",N266) - 1)</f>
        <v>film &amp; video</v>
      </c>
      <c r="R266" s="5" t="str">
        <f>RIGHT(N266, LEN(N266) - SEARCH("/",N266))</f>
        <v>documentary</v>
      </c>
      <c r="S266" s="16">
        <f>(((J266/60)/60)/24)+DATE(1970,1,1)+(-8/24)</f>
        <v>41010.286979166667</v>
      </c>
      <c r="T266" s="16">
        <f>(((I266/60)/60)/24)+DATE(1970,1,1)+(-8/24)</f>
        <v>41040.286979166667</v>
      </c>
    </row>
    <row r="267" spans="1:20" ht="60" x14ac:dyDescent="0.25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2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7">
        <f>E267/D267</f>
        <v>1.111</v>
      </c>
      <c r="P267" s="9">
        <f>IF(L267 = 0, 0, E267/L267)</f>
        <v>95.775862068965523</v>
      </c>
      <c r="Q267" s="5" t="str">
        <f>LEFT(N267,SEARCH("/",N267) - 1)</f>
        <v>film &amp; video</v>
      </c>
      <c r="R267" s="5" t="str">
        <f>RIGHT(N267, LEN(N267) - SEARCH("/",N267))</f>
        <v>documentary</v>
      </c>
      <c r="S267" s="16">
        <f>(((J267/60)/60)/24)+DATE(1970,1,1)+(-8/24)</f>
        <v>40266.912384259253</v>
      </c>
      <c r="T267" s="16">
        <f>(((I267/60)/60)/24)+DATE(1970,1,1)+(-8/24)</f>
        <v>40308.511111111111</v>
      </c>
    </row>
    <row r="268" spans="1:20" ht="60" x14ac:dyDescent="0.25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2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7">
        <f>E268/D268</f>
        <v>1.4550000000000001</v>
      </c>
      <c r="P268" s="9">
        <f>IF(L268 = 0, 0, E268/L268)</f>
        <v>40.416666666666664</v>
      </c>
      <c r="Q268" s="5" t="str">
        <f>LEFT(N268,SEARCH("/",N268) - 1)</f>
        <v>film &amp; video</v>
      </c>
      <c r="R268" s="5" t="str">
        <f>RIGHT(N268, LEN(N268) - SEARCH("/",N268))</f>
        <v>documentary</v>
      </c>
      <c r="S268" s="16">
        <f>(((J268/60)/60)/24)+DATE(1970,1,1)+(-8/24)</f>
        <v>40204.841516203705</v>
      </c>
      <c r="T268" s="16">
        <f>(((I268/60)/60)/24)+DATE(1970,1,1)+(-8/24)</f>
        <v>40290.82708333333</v>
      </c>
    </row>
    <row r="269" spans="1:20" ht="45" x14ac:dyDescent="0.25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2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7">
        <f>E269/D269</f>
        <v>1.3162883248730965</v>
      </c>
      <c r="P269" s="9">
        <f>IF(L269 = 0, 0, E269/L269)</f>
        <v>78.578424242424248</v>
      </c>
      <c r="Q269" s="5" t="str">
        <f>LEFT(N269,SEARCH("/",N269) - 1)</f>
        <v>film &amp; video</v>
      </c>
      <c r="R269" s="5" t="str">
        <f>RIGHT(N269, LEN(N269) - SEARCH("/",N269))</f>
        <v>documentary</v>
      </c>
      <c r="S269" s="16">
        <f>(((J269/60)/60)/24)+DATE(1970,1,1)+(-8/24)</f>
        <v>41785.119201388887</v>
      </c>
      <c r="T269" s="16">
        <f>(((I269/60)/60)/24)+DATE(1970,1,1)+(-8/24)</f>
        <v>41815.119201388887</v>
      </c>
    </row>
    <row r="270" spans="1:20" ht="60" x14ac:dyDescent="0.25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2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7">
        <f>E270/D270</f>
        <v>1.1140000000000001</v>
      </c>
      <c r="P270" s="9">
        <f>IF(L270 = 0, 0, E270/L270)</f>
        <v>50.18018018018018</v>
      </c>
      <c r="Q270" s="5" t="str">
        <f>LEFT(N270,SEARCH("/",N270) - 1)</f>
        <v>film &amp; video</v>
      </c>
      <c r="R270" s="5" t="str">
        <f>RIGHT(N270, LEN(N270) - SEARCH("/",N270))</f>
        <v>documentary</v>
      </c>
      <c r="S270" s="16">
        <f>(((J270/60)/60)/24)+DATE(1970,1,1)+(-8/24)</f>
        <v>40808.819189814814</v>
      </c>
      <c r="T270" s="16">
        <f>(((I270/60)/60)/24)+DATE(1970,1,1)+(-8/24)</f>
        <v>40853.860856481479</v>
      </c>
    </row>
    <row r="271" spans="1:20" ht="60" x14ac:dyDescent="0.25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2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7">
        <f>E271/D271</f>
        <v>1.4723377</v>
      </c>
      <c r="P271" s="9">
        <f>IF(L271 = 0, 0, E271/L271)</f>
        <v>92.251735588972423</v>
      </c>
      <c r="Q271" s="5" t="str">
        <f>LEFT(N271,SEARCH("/",N271) - 1)</f>
        <v>film &amp; video</v>
      </c>
      <c r="R271" s="5" t="str">
        <f>RIGHT(N271, LEN(N271) - SEARCH("/",N271))</f>
        <v>documentary</v>
      </c>
      <c r="S271" s="16">
        <f>(((J271/60)/60)/24)+DATE(1970,1,1)+(-8/24)</f>
        <v>42757.863680555551</v>
      </c>
      <c r="T271" s="16">
        <f>(((I271/60)/60)/24)+DATE(1970,1,1)+(-8/24)</f>
        <v>42787.863680555551</v>
      </c>
    </row>
    <row r="272" spans="1:20" ht="45" x14ac:dyDescent="0.25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2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7">
        <f>E272/D272</f>
        <v>1.5260869565217392</v>
      </c>
      <c r="P272" s="9">
        <f>IF(L272 = 0, 0, E272/L272)</f>
        <v>57.540983606557376</v>
      </c>
      <c r="Q272" s="5" t="str">
        <f>LEFT(N272,SEARCH("/",N272) - 1)</f>
        <v>film &amp; video</v>
      </c>
      <c r="R272" s="5" t="str">
        <f>RIGHT(N272, LEN(N272) - SEARCH("/",N272))</f>
        <v>documentary</v>
      </c>
      <c r="S272" s="16">
        <f>(((J272/60)/60)/24)+DATE(1970,1,1)+(-8/24)</f>
        <v>40637.533217592587</v>
      </c>
      <c r="T272" s="16">
        <f>(((I272/60)/60)/24)+DATE(1970,1,1)+(-8/24)</f>
        <v>40687.833333333328</v>
      </c>
    </row>
    <row r="273" spans="1:20" ht="60" x14ac:dyDescent="0.25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2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7">
        <f>E273/D273</f>
        <v>1.0468</v>
      </c>
      <c r="P273" s="9">
        <f>IF(L273 = 0, 0, E273/L273)</f>
        <v>109.42160278745645</v>
      </c>
      <c r="Q273" s="5" t="str">
        <f>LEFT(N273,SEARCH("/",N273) - 1)</f>
        <v>film &amp; video</v>
      </c>
      <c r="R273" s="5" t="str">
        <f>RIGHT(N273, LEN(N273) - SEARCH("/",N273))</f>
        <v>documentary</v>
      </c>
      <c r="S273" s="16">
        <f>(((J273/60)/60)/24)+DATE(1970,1,1)+(-8/24)</f>
        <v>41611.766909722224</v>
      </c>
      <c r="T273" s="16">
        <f>(((I273/60)/60)/24)+DATE(1970,1,1)+(-8/24)</f>
        <v>41641</v>
      </c>
    </row>
    <row r="274" spans="1:20" ht="60" x14ac:dyDescent="0.25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2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7">
        <f>E274/D274</f>
        <v>1.7743366666666667</v>
      </c>
      <c r="P274" s="9">
        <f>IF(L274 = 0, 0, E274/L274)</f>
        <v>81.892461538461546</v>
      </c>
      <c r="Q274" s="5" t="str">
        <f>LEFT(N274,SEARCH("/",N274) - 1)</f>
        <v>film &amp; video</v>
      </c>
      <c r="R274" s="5" t="str">
        <f>RIGHT(N274, LEN(N274) - SEARCH("/",N274))</f>
        <v>documentary</v>
      </c>
      <c r="S274" s="16">
        <f>(((J274/60)/60)/24)+DATE(1970,1,1)+(-8/24)</f>
        <v>40235.567025462959</v>
      </c>
      <c r="T274" s="16">
        <f>(((I274/60)/60)/24)+DATE(1970,1,1)+(-8/24)</f>
        <v>40296.450694444444</v>
      </c>
    </row>
    <row r="275" spans="1:20" ht="60" x14ac:dyDescent="0.25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2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7">
        <f>E275/D275</f>
        <v>1.077758</v>
      </c>
      <c r="P275" s="9">
        <f>IF(L275 = 0, 0, E275/L275)</f>
        <v>45.667711864406776</v>
      </c>
      <c r="Q275" s="5" t="str">
        <f>LEFT(N275,SEARCH("/",N275) - 1)</f>
        <v>film &amp; video</v>
      </c>
      <c r="R275" s="5" t="str">
        <f>RIGHT(N275, LEN(N275) - SEARCH("/",N275))</f>
        <v>documentary</v>
      </c>
      <c r="S275" s="16">
        <f>(((J275/60)/60)/24)+DATE(1970,1,1)+(-8/24)</f>
        <v>40697.16511574074</v>
      </c>
      <c r="T275" s="16">
        <f>(((I275/60)/60)/24)+DATE(1970,1,1)+(-8/24)</f>
        <v>40727.16511574074</v>
      </c>
    </row>
    <row r="276" spans="1:20" ht="60" x14ac:dyDescent="0.25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2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7">
        <f>E276/D276</f>
        <v>1.56</v>
      </c>
      <c r="P276" s="9">
        <f>IF(L276 = 0, 0, E276/L276)</f>
        <v>55.221238938053098</v>
      </c>
      <c r="Q276" s="5" t="str">
        <f>LEFT(N276,SEARCH("/",N276) - 1)</f>
        <v>film &amp; video</v>
      </c>
      <c r="R276" s="5" t="str">
        <f>RIGHT(N276, LEN(N276) - SEARCH("/",N276))</f>
        <v>documentary</v>
      </c>
      <c r="S276" s="16">
        <f>(((J276/60)/60)/24)+DATE(1970,1,1)+(-8/24)</f>
        <v>40969.579039351847</v>
      </c>
      <c r="T276" s="16">
        <f>(((I276/60)/60)/24)+DATE(1970,1,1)+(-8/24)</f>
        <v>41003.957638888889</v>
      </c>
    </row>
    <row r="277" spans="1:20" ht="45" x14ac:dyDescent="0.25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2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7">
        <f>E277/D277</f>
        <v>1.08395</v>
      </c>
      <c r="P277" s="9">
        <f>IF(L277 = 0, 0, E277/L277)</f>
        <v>65.298192771084331</v>
      </c>
      <c r="Q277" s="5" t="str">
        <f>LEFT(N277,SEARCH("/",N277) - 1)</f>
        <v>film &amp; video</v>
      </c>
      <c r="R277" s="5" t="str">
        <f>RIGHT(N277, LEN(N277) - SEARCH("/",N277))</f>
        <v>documentary</v>
      </c>
      <c r="S277" s="16">
        <f>(((J277/60)/60)/24)+DATE(1970,1,1)+(-8/24)</f>
        <v>41192.698680555557</v>
      </c>
      <c r="T277" s="16">
        <f>(((I277/60)/60)/24)+DATE(1970,1,1)+(-8/24)</f>
        <v>41222.740347222221</v>
      </c>
    </row>
    <row r="278" spans="1:20" ht="60" x14ac:dyDescent="0.25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2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7">
        <f>E278/D278</f>
        <v>1.476</v>
      </c>
      <c r="P278" s="9">
        <f>IF(L278 = 0, 0, E278/L278)</f>
        <v>95.225806451612897</v>
      </c>
      <c r="Q278" s="5" t="str">
        <f>LEFT(N278,SEARCH("/",N278) - 1)</f>
        <v>film &amp; video</v>
      </c>
      <c r="R278" s="5" t="str">
        <f>RIGHT(N278, LEN(N278) - SEARCH("/",N278))</f>
        <v>documentary</v>
      </c>
      <c r="S278" s="16">
        <f>(((J278/60)/60)/24)+DATE(1970,1,1)+(-8/24)</f>
        <v>40966.74854166666</v>
      </c>
      <c r="T278" s="16">
        <f>(((I278/60)/60)/24)+DATE(1970,1,1)+(-8/24)</f>
        <v>41026.706874999996</v>
      </c>
    </row>
    <row r="279" spans="1:20" ht="60" x14ac:dyDescent="0.25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2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7">
        <f>E279/D279</f>
        <v>1.1038153846153846</v>
      </c>
      <c r="P279" s="9">
        <f>IF(L279 = 0, 0, E279/L279)</f>
        <v>75.444794952681391</v>
      </c>
      <c r="Q279" s="5" t="str">
        <f>LEFT(N279,SEARCH("/",N279) - 1)</f>
        <v>film &amp; video</v>
      </c>
      <c r="R279" s="5" t="str">
        <f>RIGHT(N279, LEN(N279) - SEARCH("/",N279))</f>
        <v>documentary</v>
      </c>
      <c r="S279" s="16">
        <f>(((J279/60)/60)/24)+DATE(1970,1,1)+(-8/24)</f>
        <v>42117.55809027778</v>
      </c>
      <c r="T279" s="16">
        <f>(((I279/60)/60)/24)+DATE(1970,1,1)+(-8/24)</f>
        <v>42147.55809027778</v>
      </c>
    </row>
    <row r="280" spans="1:20" ht="45" x14ac:dyDescent="0.25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2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7">
        <f>E280/D280</f>
        <v>1.5034814814814814</v>
      </c>
      <c r="P280" s="9">
        <f>IF(L280 = 0, 0, E280/L280)</f>
        <v>97.816867469879512</v>
      </c>
      <c r="Q280" s="5" t="str">
        <f>LEFT(N280,SEARCH("/",N280) - 1)</f>
        <v>film &amp; video</v>
      </c>
      <c r="R280" s="5" t="str">
        <f>RIGHT(N280, LEN(N280) - SEARCH("/",N280))</f>
        <v>documentary</v>
      </c>
      <c r="S280" s="16">
        <f>(((J280/60)/60)/24)+DATE(1970,1,1)+(-8/24)</f>
        <v>41163.707627314812</v>
      </c>
      <c r="T280" s="16">
        <f>(((I280/60)/60)/24)+DATE(1970,1,1)+(-8/24)</f>
        <v>41193.707627314812</v>
      </c>
    </row>
    <row r="281" spans="1:20" ht="60" x14ac:dyDescent="0.25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2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7">
        <f>E281/D281</f>
        <v>1.5731829411764706</v>
      </c>
      <c r="P281" s="9">
        <f>IF(L281 = 0, 0, E281/L281)</f>
        <v>87.685606557377056</v>
      </c>
      <c r="Q281" s="5" t="str">
        <f>LEFT(N281,SEARCH("/",N281) - 1)</f>
        <v>film &amp; video</v>
      </c>
      <c r="R281" s="5" t="str">
        <f>RIGHT(N281, LEN(N281) - SEARCH("/",N281))</f>
        <v>documentary</v>
      </c>
      <c r="S281" s="16">
        <f>(((J281/60)/60)/24)+DATE(1970,1,1)+(-8/24)</f>
        <v>42758.910833333335</v>
      </c>
      <c r="T281" s="16">
        <f>(((I281/60)/60)/24)+DATE(1970,1,1)+(-8/24)</f>
        <v>42792.750694444439</v>
      </c>
    </row>
    <row r="282" spans="1:20" ht="60" x14ac:dyDescent="0.25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2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7">
        <f>E282/D282</f>
        <v>1.5614399999999999</v>
      </c>
      <c r="P282" s="9">
        <f>IF(L282 = 0, 0, E282/L282)</f>
        <v>54.748948106591868</v>
      </c>
      <c r="Q282" s="5" t="str">
        <f>LEFT(N282,SEARCH("/",N282) - 1)</f>
        <v>film &amp; video</v>
      </c>
      <c r="R282" s="5" t="str">
        <f>RIGHT(N282, LEN(N282) - SEARCH("/",N282))</f>
        <v>documentary</v>
      </c>
      <c r="S282" s="16">
        <f>(((J282/60)/60)/24)+DATE(1970,1,1)+(-8/24)</f>
        <v>41744.257349537031</v>
      </c>
      <c r="T282" s="16">
        <f>(((I282/60)/60)/24)+DATE(1970,1,1)+(-8/24)</f>
        <v>41789.257349537031</v>
      </c>
    </row>
    <row r="283" spans="1:20" ht="60" x14ac:dyDescent="0.25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2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7">
        <f>E283/D283</f>
        <v>1.2058763636363636</v>
      </c>
      <c r="P283" s="9">
        <f>IF(L283 = 0, 0, E283/L283)</f>
        <v>83.953417721518989</v>
      </c>
      <c r="Q283" s="5" t="str">
        <f>LEFT(N283,SEARCH("/",N283) - 1)</f>
        <v>film &amp; video</v>
      </c>
      <c r="R283" s="5" t="str">
        <f>RIGHT(N283, LEN(N283) - SEARCH("/",N283))</f>
        <v>documentary</v>
      </c>
      <c r="S283" s="16">
        <f>(((J283/60)/60)/24)+DATE(1970,1,1)+(-8/24)</f>
        <v>39949.830011574071</v>
      </c>
      <c r="T283" s="16">
        <f>(((I283/60)/60)/24)+DATE(1970,1,1)+(-8/24)</f>
        <v>40035.476388888885</v>
      </c>
    </row>
    <row r="284" spans="1:20" ht="45" x14ac:dyDescent="0.25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2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7">
        <f>E284/D284</f>
        <v>1.0118888888888888</v>
      </c>
      <c r="P284" s="9">
        <f>IF(L284 = 0, 0, E284/L284)</f>
        <v>254.38547486033519</v>
      </c>
      <c r="Q284" s="5" t="str">
        <f>LEFT(N284,SEARCH("/",N284) - 1)</f>
        <v>film &amp; video</v>
      </c>
      <c r="R284" s="5" t="str">
        <f>RIGHT(N284, LEN(N284) - SEARCH("/",N284))</f>
        <v>documentary</v>
      </c>
      <c r="S284" s="16">
        <f>(((J284/60)/60)/24)+DATE(1970,1,1)+(-8/24)</f>
        <v>40194.586712962962</v>
      </c>
      <c r="T284" s="16">
        <f>(((I284/60)/60)/24)+DATE(1970,1,1)+(-8/24)</f>
        <v>40231.583333333328</v>
      </c>
    </row>
    <row r="285" spans="1:20" ht="30" x14ac:dyDescent="0.25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2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7">
        <f>E285/D285</f>
        <v>1.142725</v>
      </c>
      <c r="P285" s="9">
        <f>IF(L285 = 0, 0, E285/L285)</f>
        <v>101.8269801980198</v>
      </c>
      <c r="Q285" s="5" t="str">
        <f>LEFT(N285,SEARCH("/",N285) - 1)</f>
        <v>film &amp; video</v>
      </c>
      <c r="R285" s="5" t="str">
        <f>RIGHT(N285, LEN(N285) - SEARCH("/",N285))</f>
        <v>documentary</v>
      </c>
      <c r="S285" s="16">
        <f>(((J285/60)/60)/24)+DATE(1970,1,1)+(-8/24)</f>
        <v>40675.376666666663</v>
      </c>
      <c r="T285" s="16">
        <f>(((I285/60)/60)/24)+DATE(1970,1,1)+(-8/24)</f>
        <v>40694.874305555553</v>
      </c>
    </row>
    <row r="286" spans="1:20" ht="60" x14ac:dyDescent="0.25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2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7">
        <f>E286/D286</f>
        <v>1.0462615</v>
      </c>
      <c r="P286" s="9">
        <f>IF(L286 = 0, 0, E286/L286)</f>
        <v>55.066394736842106</v>
      </c>
      <c r="Q286" s="5" t="str">
        <f>LEFT(N286,SEARCH("/",N286) - 1)</f>
        <v>film &amp; video</v>
      </c>
      <c r="R286" s="5" t="str">
        <f>RIGHT(N286, LEN(N286) - SEARCH("/",N286))</f>
        <v>documentary</v>
      </c>
      <c r="S286" s="16">
        <f>(((J286/60)/60)/24)+DATE(1970,1,1)+(-8/24)</f>
        <v>40904.404861111107</v>
      </c>
      <c r="T286" s="16">
        <f>(((I286/60)/60)/24)+DATE(1970,1,1)+(-8/24)</f>
        <v>40929.404861111107</v>
      </c>
    </row>
    <row r="287" spans="1:20" ht="45" x14ac:dyDescent="0.25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2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7">
        <f>E287/D287</f>
        <v>2.2882507142857142</v>
      </c>
      <c r="P287" s="9">
        <f>IF(L287 = 0, 0, E287/L287)</f>
        <v>56.901438721136763</v>
      </c>
      <c r="Q287" s="5" t="str">
        <f>LEFT(N287,SEARCH("/",N287) - 1)</f>
        <v>film &amp; video</v>
      </c>
      <c r="R287" s="5" t="str">
        <f>RIGHT(N287, LEN(N287) - SEARCH("/",N287))</f>
        <v>documentary</v>
      </c>
      <c r="S287" s="16">
        <f>(((J287/60)/60)/24)+DATE(1970,1,1)+(-8/24)</f>
        <v>41506.422777777778</v>
      </c>
      <c r="T287" s="16">
        <f>(((I287/60)/60)/24)+DATE(1970,1,1)+(-8/24)</f>
        <v>41536.422777777778</v>
      </c>
    </row>
    <row r="288" spans="1:20" ht="60" x14ac:dyDescent="0.25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2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7">
        <f>E288/D288</f>
        <v>1.0915333333333332</v>
      </c>
      <c r="P288" s="9">
        <f>IF(L288 = 0, 0, E288/L288)</f>
        <v>121.28148148148148</v>
      </c>
      <c r="Q288" s="5" t="str">
        <f>LEFT(N288,SEARCH("/",N288) - 1)</f>
        <v>film &amp; video</v>
      </c>
      <c r="R288" s="5" t="str">
        <f>RIGHT(N288, LEN(N288) - SEARCH("/",N288))</f>
        <v>documentary</v>
      </c>
      <c r="S288" s="16">
        <f>(((J288/60)/60)/24)+DATE(1970,1,1)+(-8/24)</f>
        <v>41313.48291666666</v>
      </c>
      <c r="T288" s="16">
        <f>(((I288/60)/60)/24)+DATE(1970,1,1)+(-8/24)</f>
        <v>41358.441249999996</v>
      </c>
    </row>
    <row r="289" spans="1:20" ht="30" x14ac:dyDescent="0.25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2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7">
        <f>E289/D289</f>
        <v>1.7629999999999999</v>
      </c>
      <c r="P289" s="9">
        <f>IF(L289 = 0, 0, E289/L289)</f>
        <v>91.189655172413794</v>
      </c>
      <c r="Q289" s="5" t="str">
        <f>LEFT(N289,SEARCH("/",N289) - 1)</f>
        <v>film &amp; video</v>
      </c>
      <c r="R289" s="5" t="str">
        <f>RIGHT(N289, LEN(N289) - SEARCH("/",N289))</f>
        <v>documentary</v>
      </c>
      <c r="S289" s="16">
        <f>(((J289/60)/60)/24)+DATE(1970,1,1)+(-8/24)</f>
        <v>41183.944652777776</v>
      </c>
      <c r="T289" s="16">
        <f>(((I289/60)/60)/24)+DATE(1970,1,1)+(-8/24)</f>
        <v>41214.833333333328</v>
      </c>
    </row>
    <row r="290" spans="1:20" ht="60" x14ac:dyDescent="0.25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2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7">
        <f>E290/D290</f>
        <v>1.0321061999999999</v>
      </c>
      <c r="P290" s="9">
        <f>IF(L290 = 0, 0, E290/L290)</f>
        <v>115.44812080536913</v>
      </c>
      <c r="Q290" s="5" t="str">
        <f>LEFT(N290,SEARCH("/",N290) - 1)</f>
        <v>film &amp; video</v>
      </c>
      <c r="R290" s="5" t="str">
        <f>RIGHT(N290, LEN(N290) - SEARCH("/",N290))</f>
        <v>documentary</v>
      </c>
      <c r="S290" s="16">
        <f>(((J290/60)/60)/24)+DATE(1970,1,1)+(-8/24)</f>
        <v>41050.835567129623</v>
      </c>
      <c r="T290" s="16">
        <f>(((I290/60)/60)/24)+DATE(1970,1,1)+(-8/24)</f>
        <v>41085.835567129623</v>
      </c>
    </row>
    <row r="291" spans="1:20" ht="60" x14ac:dyDescent="0.25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2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7">
        <f>E291/D291</f>
        <v>1.0482</v>
      </c>
      <c r="P291" s="9">
        <f>IF(L291 = 0, 0, E291/L291)</f>
        <v>67.771551724137936</v>
      </c>
      <c r="Q291" s="5" t="str">
        <f>LEFT(N291,SEARCH("/",N291) - 1)</f>
        <v>film &amp; video</v>
      </c>
      <c r="R291" s="5" t="str">
        <f>RIGHT(N291, LEN(N291) - SEARCH("/",N291))</f>
        <v>documentary</v>
      </c>
      <c r="S291" s="16">
        <f>(((J291/60)/60)/24)+DATE(1970,1,1)+(-8/24)</f>
        <v>41550.123078703698</v>
      </c>
      <c r="T291" s="16">
        <f>(((I291/60)/60)/24)+DATE(1970,1,1)+(-8/24)</f>
        <v>41580.123078703698</v>
      </c>
    </row>
    <row r="292" spans="1:20" ht="45" x14ac:dyDescent="0.25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2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7">
        <f>E292/D292</f>
        <v>1.0668444444444445</v>
      </c>
      <c r="P292" s="9">
        <f>IF(L292 = 0, 0, E292/L292)</f>
        <v>28.576190476190476</v>
      </c>
      <c r="Q292" s="5" t="str">
        <f>LEFT(N292,SEARCH("/",N292) - 1)</f>
        <v>film &amp; video</v>
      </c>
      <c r="R292" s="5" t="str">
        <f>RIGHT(N292, LEN(N292) - SEARCH("/",N292))</f>
        <v>documentary</v>
      </c>
      <c r="S292" s="16">
        <f>(((J292/60)/60)/24)+DATE(1970,1,1)+(-8/24)</f>
        <v>40526.035844907405</v>
      </c>
      <c r="T292" s="16">
        <f>(((I292/60)/60)/24)+DATE(1970,1,1)+(-8/24)</f>
        <v>40575.999305555553</v>
      </c>
    </row>
    <row r="293" spans="1:20" ht="45" x14ac:dyDescent="0.25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2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7">
        <f>E293/D293</f>
        <v>1.2001999999999999</v>
      </c>
      <c r="P293" s="9">
        <f>IF(L293 = 0, 0, E293/L293)</f>
        <v>46.8828125</v>
      </c>
      <c r="Q293" s="5" t="str">
        <f>LEFT(N293,SEARCH("/",N293) - 1)</f>
        <v>film &amp; video</v>
      </c>
      <c r="R293" s="5" t="str">
        <f>RIGHT(N293, LEN(N293) - SEARCH("/",N293))</f>
        <v>documentary</v>
      </c>
      <c r="S293" s="16">
        <f>(((J293/60)/60)/24)+DATE(1970,1,1)+(-8/24)</f>
        <v>41376.435717592591</v>
      </c>
      <c r="T293" s="16">
        <f>(((I293/60)/60)/24)+DATE(1970,1,1)+(-8/24)</f>
        <v>41394.667361111111</v>
      </c>
    </row>
    <row r="294" spans="1:20" ht="60" x14ac:dyDescent="0.25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2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7">
        <f>E294/D294</f>
        <v>1.0150693333333334</v>
      </c>
      <c r="P294" s="9">
        <f>IF(L294 = 0, 0, E294/L294)</f>
        <v>154.42231237322514</v>
      </c>
      <c r="Q294" s="5" t="str">
        <f>LEFT(N294,SEARCH("/",N294) - 1)</f>
        <v>film &amp; video</v>
      </c>
      <c r="R294" s="5" t="str">
        <f>RIGHT(N294, LEN(N294) - SEARCH("/",N294))</f>
        <v>documentary</v>
      </c>
      <c r="S294" s="16">
        <f>(((J294/60)/60)/24)+DATE(1970,1,1)+(-8/24)</f>
        <v>40812.469895833332</v>
      </c>
      <c r="T294" s="16">
        <f>(((I294/60)/60)/24)+DATE(1970,1,1)+(-8/24)</f>
        <v>40844.832638888889</v>
      </c>
    </row>
    <row r="295" spans="1:20" ht="60" x14ac:dyDescent="0.25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2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7">
        <f>E295/D295</f>
        <v>1.0138461538461538</v>
      </c>
      <c r="P295" s="9">
        <f>IF(L295 = 0, 0, E295/L295)</f>
        <v>201.22137404580153</v>
      </c>
      <c r="Q295" s="5" t="str">
        <f>LEFT(N295,SEARCH("/",N295) - 1)</f>
        <v>film &amp; video</v>
      </c>
      <c r="R295" s="5" t="str">
        <f>RIGHT(N295, LEN(N295) - SEARCH("/",N295))</f>
        <v>documentary</v>
      </c>
      <c r="S295" s="16">
        <f>(((J295/60)/60)/24)+DATE(1970,1,1)+(-8/24)</f>
        <v>41719.334652777776</v>
      </c>
      <c r="T295" s="16">
        <f>(((I295/60)/60)/24)+DATE(1970,1,1)+(-8/24)</f>
        <v>41749.334652777776</v>
      </c>
    </row>
    <row r="296" spans="1:20" ht="90" x14ac:dyDescent="0.25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2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7">
        <f>E296/D296</f>
        <v>1</v>
      </c>
      <c r="P296" s="9">
        <f>IF(L296 = 0, 0, E296/L296)</f>
        <v>100</v>
      </c>
      <c r="Q296" s="5" t="str">
        <f>LEFT(N296,SEARCH("/",N296) - 1)</f>
        <v>film &amp; video</v>
      </c>
      <c r="R296" s="5" t="str">
        <f>RIGHT(N296, LEN(N296) - SEARCH("/",N296))</f>
        <v>documentary</v>
      </c>
      <c r="S296" s="16">
        <f>(((J296/60)/60)/24)+DATE(1970,1,1)+(-8/24)</f>
        <v>40342.751087962963</v>
      </c>
      <c r="T296" s="16">
        <f>(((I296/60)/60)/24)+DATE(1970,1,1)+(-8/24)</f>
        <v>40378.333333333328</v>
      </c>
    </row>
    <row r="297" spans="1:20" ht="60" x14ac:dyDescent="0.25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2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7">
        <f>E297/D297</f>
        <v>1.3310911999999999</v>
      </c>
      <c r="P297" s="9">
        <f>IF(L297 = 0, 0, E297/L297)</f>
        <v>100.08204511278196</v>
      </c>
      <c r="Q297" s="5" t="str">
        <f>LEFT(N297,SEARCH("/",N297) - 1)</f>
        <v>film &amp; video</v>
      </c>
      <c r="R297" s="5" t="str">
        <f>RIGHT(N297, LEN(N297) - SEARCH("/",N297))</f>
        <v>documentary</v>
      </c>
      <c r="S297" s="16">
        <f>(((J297/60)/60)/24)+DATE(1970,1,1)+(-8/24)</f>
        <v>41518.671400462961</v>
      </c>
      <c r="T297" s="16">
        <f>(((I297/60)/60)/24)+DATE(1970,1,1)+(-8/24)</f>
        <v>41578.666666666664</v>
      </c>
    </row>
    <row r="298" spans="1:20" ht="45" x14ac:dyDescent="0.25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2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7">
        <f>E298/D298</f>
        <v>1.187262</v>
      </c>
      <c r="P298" s="9">
        <f>IF(L298 = 0, 0, E298/L298)</f>
        <v>230.08953488372092</v>
      </c>
      <c r="Q298" s="5" t="str">
        <f>LEFT(N298,SEARCH("/",N298) - 1)</f>
        <v>film &amp; video</v>
      </c>
      <c r="R298" s="5" t="str">
        <f>RIGHT(N298, LEN(N298) - SEARCH("/",N298))</f>
        <v>documentary</v>
      </c>
      <c r="S298" s="16">
        <f>(((J298/60)/60)/24)+DATE(1970,1,1)+(-8/24)</f>
        <v>41134.142164351848</v>
      </c>
      <c r="T298" s="16">
        <f>(((I298/60)/60)/24)+DATE(1970,1,1)+(-8/24)</f>
        <v>41159.142164351848</v>
      </c>
    </row>
    <row r="299" spans="1:20" ht="60" x14ac:dyDescent="0.25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2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7">
        <f>E299/D299</f>
        <v>1.0064</v>
      </c>
      <c r="P299" s="9">
        <f>IF(L299 = 0, 0, E299/L299)</f>
        <v>141.74647887323943</v>
      </c>
      <c r="Q299" s="5" t="str">
        <f>LEFT(N299,SEARCH("/",N299) - 1)</f>
        <v>film &amp; video</v>
      </c>
      <c r="R299" s="5" t="str">
        <f>RIGHT(N299, LEN(N299) - SEARCH("/",N299))</f>
        <v>documentary</v>
      </c>
      <c r="S299" s="16">
        <f>(((J299/60)/60)/24)+DATE(1970,1,1)+(-8/24)</f>
        <v>42089.394687500004</v>
      </c>
      <c r="T299" s="16">
        <f>(((I299/60)/60)/24)+DATE(1970,1,1)+(-8/24)</f>
        <v>42124.832638888889</v>
      </c>
    </row>
    <row r="300" spans="1:20" ht="30" x14ac:dyDescent="0.25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2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7">
        <f>E300/D300</f>
        <v>1.089324126984127</v>
      </c>
      <c r="P300" s="9">
        <f>IF(L300 = 0, 0, E300/L300)</f>
        <v>56.344351395730705</v>
      </c>
      <c r="Q300" s="5" t="str">
        <f>LEFT(N300,SEARCH("/",N300) - 1)</f>
        <v>film &amp; video</v>
      </c>
      <c r="R300" s="5" t="str">
        <f>RIGHT(N300, LEN(N300) - SEARCH("/",N300))</f>
        <v>documentary</v>
      </c>
      <c r="S300" s="16">
        <f>(((J300/60)/60)/24)+DATE(1970,1,1)+(-8/24)</f>
        <v>41709.130185185182</v>
      </c>
      <c r="T300" s="16">
        <f>(((I300/60)/60)/24)+DATE(1970,1,1)+(-8/24)</f>
        <v>41768.541666666664</v>
      </c>
    </row>
    <row r="301" spans="1:20" ht="60" x14ac:dyDescent="0.25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2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7">
        <f>E301/D301</f>
        <v>1.789525</v>
      </c>
      <c r="P301" s="9">
        <f>IF(L301 = 0, 0, E301/L301)</f>
        <v>73.341188524590166</v>
      </c>
      <c r="Q301" s="5" t="str">
        <f>LEFT(N301,SEARCH("/",N301) - 1)</f>
        <v>film &amp; video</v>
      </c>
      <c r="R301" s="5" t="str">
        <f>RIGHT(N301, LEN(N301) - SEARCH("/",N301))</f>
        <v>documentary</v>
      </c>
      <c r="S301" s="16">
        <f>(((J301/60)/60)/24)+DATE(1970,1,1)+(-8/24)</f>
        <v>40468.891898148147</v>
      </c>
      <c r="T301" s="16">
        <f>(((I301/60)/60)/24)+DATE(1970,1,1)+(-8/24)</f>
        <v>40498.933564814812</v>
      </c>
    </row>
    <row r="302" spans="1:20" ht="60" x14ac:dyDescent="0.25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2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7">
        <f>E302/D302</f>
        <v>1.0172264</v>
      </c>
      <c r="P302" s="9">
        <f>IF(L302 = 0, 0, E302/L302)</f>
        <v>85.337785234899329</v>
      </c>
      <c r="Q302" s="5" t="str">
        <f>LEFT(N302,SEARCH("/",N302) - 1)</f>
        <v>film &amp; video</v>
      </c>
      <c r="R302" s="5" t="str">
        <f>RIGHT(N302, LEN(N302) - SEARCH("/",N302))</f>
        <v>documentary</v>
      </c>
      <c r="S302" s="16">
        <f>(((J302/60)/60)/24)+DATE(1970,1,1)+(-8/24)</f>
        <v>40626.626597222217</v>
      </c>
      <c r="T302" s="16">
        <f>(((I302/60)/60)/24)+DATE(1970,1,1)+(-8/24)</f>
        <v>40657.626597222217</v>
      </c>
    </row>
    <row r="303" spans="1:20" ht="45" x14ac:dyDescent="0.25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2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7">
        <f>E303/D303</f>
        <v>1.1873499999999999</v>
      </c>
      <c r="P303" s="9">
        <f>IF(L303 = 0, 0, E303/L303)</f>
        <v>61.496215139442228</v>
      </c>
      <c r="Q303" s="5" t="str">
        <f>LEFT(N303,SEARCH("/",N303) - 1)</f>
        <v>film &amp; video</v>
      </c>
      <c r="R303" s="5" t="str">
        <f>RIGHT(N303, LEN(N303) - SEARCH("/",N303))</f>
        <v>documentary</v>
      </c>
      <c r="S303" s="16">
        <f>(((J303/60)/60)/24)+DATE(1970,1,1)+(-8/24)</f>
        <v>41312.404340277775</v>
      </c>
      <c r="T303" s="16">
        <f>(((I303/60)/60)/24)+DATE(1970,1,1)+(-8/24)</f>
        <v>41352.362673611111</v>
      </c>
    </row>
    <row r="304" spans="1:20" ht="60" x14ac:dyDescent="0.25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2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7">
        <f>E304/D304</f>
        <v>1.0045999999999999</v>
      </c>
      <c r="P304" s="9">
        <f>IF(L304 = 0, 0, E304/L304)</f>
        <v>93.018518518518519</v>
      </c>
      <c r="Q304" s="5" t="str">
        <f>LEFT(N304,SEARCH("/",N304) - 1)</f>
        <v>film &amp; video</v>
      </c>
      <c r="R304" s="5" t="str">
        <f>RIGHT(N304, LEN(N304) - SEARCH("/",N304))</f>
        <v>documentary</v>
      </c>
      <c r="S304" s="16">
        <f>(((J304/60)/60)/24)+DATE(1970,1,1)+(-8/24)</f>
        <v>40933.523587962962</v>
      </c>
      <c r="T304" s="16">
        <f>(((I304/60)/60)/24)+DATE(1970,1,1)+(-8/24)</f>
        <v>40963.523587962962</v>
      </c>
    </row>
    <row r="305" spans="1:20" ht="45" x14ac:dyDescent="0.25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2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7">
        <f>E305/D305</f>
        <v>1.3746666666666667</v>
      </c>
      <c r="P305" s="9">
        <f>IF(L305 = 0, 0, E305/L305)</f>
        <v>50.292682926829265</v>
      </c>
      <c r="Q305" s="5" t="str">
        <f>LEFT(N305,SEARCH("/",N305) - 1)</f>
        <v>film &amp; video</v>
      </c>
      <c r="R305" s="5" t="str">
        <f>RIGHT(N305, LEN(N305) - SEARCH("/",N305))</f>
        <v>documentary</v>
      </c>
      <c r="S305" s="16">
        <f>(((J305/60)/60)/24)+DATE(1970,1,1)+(-8/24)</f>
        <v>41031.737800925926</v>
      </c>
      <c r="T305" s="16">
        <f>(((I305/60)/60)/24)+DATE(1970,1,1)+(-8/24)</f>
        <v>41061.737800925926</v>
      </c>
    </row>
    <row r="306" spans="1:20" ht="30" x14ac:dyDescent="0.25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2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7">
        <f>E306/D306</f>
        <v>2.3164705882352941</v>
      </c>
      <c r="P306" s="9">
        <f>IF(L306 = 0, 0, E306/L306)</f>
        <v>106.43243243243244</v>
      </c>
      <c r="Q306" s="5" t="str">
        <f>LEFT(N306,SEARCH("/",N306) - 1)</f>
        <v>film &amp; video</v>
      </c>
      <c r="R306" s="5" t="str">
        <f>RIGHT(N306, LEN(N306) - SEARCH("/",N306))</f>
        <v>documentary</v>
      </c>
      <c r="S306" s="16">
        <f>(((J306/60)/60)/24)+DATE(1970,1,1)+(-8/24)</f>
        <v>41113.76153935185</v>
      </c>
      <c r="T306" s="16">
        <f>(((I306/60)/60)/24)+DATE(1970,1,1)+(-8/24)</f>
        <v>41152.75</v>
      </c>
    </row>
    <row r="307" spans="1:20" ht="45" x14ac:dyDescent="0.25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2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7">
        <f>E307/D307</f>
        <v>1.3033333333333332</v>
      </c>
      <c r="P307" s="9">
        <f>IF(L307 = 0, 0, E307/L307)</f>
        <v>51.719576719576722</v>
      </c>
      <c r="Q307" s="5" t="str">
        <f>LEFT(N307,SEARCH("/",N307) - 1)</f>
        <v>film &amp; video</v>
      </c>
      <c r="R307" s="5" t="str">
        <f>RIGHT(N307, LEN(N307) - SEARCH("/",N307))</f>
        <v>documentary</v>
      </c>
      <c r="S307" s="16">
        <f>(((J307/60)/60)/24)+DATE(1970,1,1)+(-8/24)</f>
        <v>40948.296863425923</v>
      </c>
      <c r="T307" s="16">
        <f>(((I307/60)/60)/24)+DATE(1970,1,1)+(-8/24)</f>
        <v>40978.296863425923</v>
      </c>
    </row>
    <row r="308" spans="1:20" ht="30" x14ac:dyDescent="0.25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2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7">
        <f>E308/D308</f>
        <v>2.9289999999999998</v>
      </c>
      <c r="P308" s="9">
        <f>IF(L308 = 0, 0, E308/L308)</f>
        <v>36.612499999999997</v>
      </c>
      <c r="Q308" s="5" t="str">
        <f>LEFT(N308,SEARCH("/",N308) - 1)</f>
        <v>film &amp; video</v>
      </c>
      <c r="R308" s="5" t="str">
        <f>RIGHT(N308, LEN(N308) - SEARCH("/",N308))</f>
        <v>documentary</v>
      </c>
      <c r="S308" s="16">
        <f>(((J308/60)/60)/24)+DATE(1970,1,1)+(-8/24)</f>
        <v>41333.503854166665</v>
      </c>
      <c r="T308" s="16">
        <f>(((I308/60)/60)/24)+DATE(1970,1,1)+(-8/24)</f>
        <v>41353.462187500001</v>
      </c>
    </row>
    <row r="309" spans="1:20" x14ac:dyDescent="0.25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2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7">
        <f>E309/D309</f>
        <v>1.1131818181818183</v>
      </c>
      <c r="P309" s="9">
        <f>IF(L309 = 0, 0, E309/L309)</f>
        <v>42.517361111111114</v>
      </c>
      <c r="Q309" s="5" t="str">
        <f>LEFT(N309,SEARCH("/",N309) - 1)</f>
        <v>film &amp; video</v>
      </c>
      <c r="R309" s="5" t="str">
        <f>RIGHT(N309, LEN(N309) - SEARCH("/",N309))</f>
        <v>documentary</v>
      </c>
      <c r="S309" s="16">
        <f>(((J309/60)/60)/24)+DATE(1970,1,1)+(-8/24)</f>
        <v>41282.611122685179</v>
      </c>
      <c r="T309" s="16">
        <f>(((I309/60)/60)/24)+DATE(1970,1,1)+(-8/24)</f>
        <v>41312.611122685179</v>
      </c>
    </row>
    <row r="310" spans="1:20" ht="60" x14ac:dyDescent="0.25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2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7">
        <f>E310/D310</f>
        <v>1.0556666666666668</v>
      </c>
      <c r="P310" s="9">
        <f>IF(L310 = 0, 0, E310/L310)</f>
        <v>62.712871287128714</v>
      </c>
      <c r="Q310" s="5" t="str">
        <f>LEFT(N310,SEARCH("/",N310) - 1)</f>
        <v>film &amp; video</v>
      </c>
      <c r="R310" s="5" t="str">
        <f>RIGHT(N310, LEN(N310) - SEARCH("/",N310))</f>
        <v>documentary</v>
      </c>
      <c r="S310" s="16">
        <f>(((J310/60)/60)/24)+DATE(1970,1,1)+(-8/24)</f>
        <v>40567.361226851848</v>
      </c>
      <c r="T310" s="16">
        <f>(((I310/60)/60)/24)+DATE(1970,1,1)+(-8/24)</f>
        <v>40612.361226851848</v>
      </c>
    </row>
    <row r="311" spans="1:20" ht="60" x14ac:dyDescent="0.25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2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7">
        <f>E311/D311</f>
        <v>1.1894444444444445</v>
      </c>
      <c r="P311" s="9">
        <f>IF(L311 = 0, 0, E311/L311)</f>
        <v>89.957983193277315</v>
      </c>
      <c r="Q311" s="5" t="str">
        <f>LEFT(N311,SEARCH("/",N311) - 1)</f>
        <v>film &amp; video</v>
      </c>
      <c r="R311" s="5" t="str">
        <f>RIGHT(N311, LEN(N311) - SEARCH("/",N311))</f>
        <v>documentary</v>
      </c>
      <c r="S311" s="16">
        <f>(((J311/60)/60)/24)+DATE(1970,1,1)+(-8/24)</f>
        <v>41134.418217592589</v>
      </c>
      <c r="T311" s="16">
        <f>(((I311/60)/60)/24)+DATE(1970,1,1)+(-8/24)</f>
        <v>41155.418217592589</v>
      </c>
    </row>
    <row r="312" spans="1:20" ht="45" x14ac:dyDescent="0.25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2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7">
        <f>E312/D312</f>
        <v>1.04129</v>
      </c>
      <c r="P312" s="9">
        <f>IF(L312 = 0, 0, E312/L312)</f>
        <v>28.924722222222222</v>
      </c>
      <c r="Q312" s="5" t="str">
        <f>LEFT(N312,SEARCH("/",N312) - 1)</f>
        <v>film &amp; video</v>
      </c>
      <c r="R312" s="5" t="str">
        <f>RIGHT(N312, LEN(N312) - SEARCH("/",N312))</f>
        <v>documentary</v>
      </c>
      <c r="S312" s="16">
        <f>(((J312/60)/60)/24)+DATE(1970,1,1)+(-8/24)</f>
        <v>40820.849803240737</v>
      </c>
      <c r="T312" s="16">
        <f>(((I312/60)/60)/24)+DATE(1970,1,1)+(-8/24)</f>
        <v>40835.75</v>
      </c>
    </row>
    <row r="313" spans="1:20" ht="45" x14ac:dyDescent="0.25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2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7">
        <f>E313/D313</f>
        <v>1.0410165</v>
      </c>
      <c r="P313" s="9">
        <f>IF(L313 = 0, 0, E313/L313)</f>
        <v>138.8022</v>
      </c>
      <c r="Q313" s="5" t="str">
        <f>LEFT(N313,SEARCH("/",N313) - 1)</f>
        <v>film &amp; video</v>
      </c>
      <c r="R313" s="5" t="str">
        <f>RIGHT(N313, LEN(N313) - SEARCH("/",N313))</f>
        <v>documentary</v>
      </c>
      <c r="S313" s="16">
        <f>(((J313/60)/60)/24)+DATE(1970,1,1)+(-8/24)</f>
        <v>40867.886481481481</v>
      </c>
      <c r="T313" s="16">
        <f>(((I313/60)/60)/24)+DATE(1970,1,1)+(-8/24)</f>
        <v>40908.999305555553</v>
      </c>
    </row>
    <row r="314" spans="1:20" ht="60" x14ac:dyDescent="0.25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2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7">
        <f>E314/D314</f>
        <v>1.1187499999999999</v>
      </c>
      <c r="P314" s="9">
        <f>IF(L314 = 0, 0, E314/L314)</f>
        <v>61.301369863013697</v>
      </c>
      <c r="Q314" s="5" t="str">
        <f>LEFT(N314,SEARCH("/",N314) - 1)</f>
        <v>film &amp; video</v>
      </c>
      <c r="R314" s="5" t="str">
        <f>RIGHT(N314, LEN(N314) - SEARCH("/",N314))</f>
        <v>documentary</v>
      </c>
      <c r="S314" s="16">
        <f>(((J314/60)/60)/24)+DATE(1970,1,1)+(-8/24)</f>
        <v>41348.544351851851</v>
      </c>
      <c r="T314" s="16">
        <f>(((I314/60)/60)/24)+DATE(1970,1,1)+(-8/24)</f>
        <v>41378.544351851851</v>
      </c>
    </row>
    <row r="315" spans="1:20" ht="60" x14ac:dyDescent="0.25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2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7">
        <f>E315/D315</f>
        <v>1.0473529411764706</v>
      </c>
      <c r="P315" s="9">
        <f>IF(L315 = 0, 0, E315/L315)</f>
        <v>80.202702702702709</v>
      </c>
      <c r="Q315" s="5" t="str">
        <f>LEFT(N315,SEARCH("/",N315) - 1)</f>
        <v>film &amp; video</v>
      </c>
      <c r="R315" s="5" t="str">
        <f>RIGHT(N315, LEN(N315) - SEARCH("/",N315))</f>
        <v>documentary</v>
      </c>
      <c r="S315" s="16">
        <f>(((J315/60)/60)/24)+DATE(1970,1,1)+(-8/24)</f>
        <v>40356.894606481481</v>
      </c>
      <c r="T315" s="16">
        <f>(((I315/60)/60)/24)+DATE(1970,1,1)+(-8/24)</f>
        <v>40401.332638888889</v>
      </c>
    </row>
    <row r="316" spans="1:20" ht="60" x14ac:dyDescent="0.25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2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7">
        <f>E316/D316</f>
        <v>3.8515000000000001</v>
      </c>
      <c r="P316" s="9">
        <f>IF(L316 = 0, 0, E316/L316)</f>
        <v>32.095833333333331</v>
      </c>
      <c r="Q316" s="5" t="str">
        <f>LEFT(N316,SEARCH("/",N316) - 1)</f>
        <v>film &amp; video</v>
      </c>
      <c r="R316" s="5" t="str">
        <f>RIGHT(N316, LEN(N316) - SEARCH("/",N316))</f>
        <v>documentary</v>
      </c>
      <c r="S316" s="16">
        <f>(((J316/60)/60)/24)+DATE(1970,1,1)+(-8/24)</f>
        <v>41304.499861111108</v>
      </c>
      <c r="T316" s="16">
        <f>(((I316/60)/60)/24)+DATE(1970,1,1)+(-8/24)</f>
        <v>41334.499861111108</v>
      </c>
    </row>
    <row r="317" spans="1:20" ht="45" x14ac:dyDescent="0.25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2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7">
        <f>E317/D317</f>
        <v>1.01248</v>
      </c>
      <c r="P317" s="9">
        <f>IF(L317 = 0, 0, E317/L317)</f>
        <v>200.88888888888889</v>
      </c>
      <c r="Q317" s="5" t="str">
        <f>LEFT(N317,SEARCH("/",N317) - 1)</f>
        <v>film &amp; video</v>
      </c>
      <c r="R317" s="5" t="str">
        <f>RIGHT(N317, LEN(N317) - SEARCH("/",N317))</f>
        <v>documentary</v>
      </c>
      <c r="S317" s="16">
        <f>(((J317/60)/60)/24)+DATE(1970,1,1)+(-8/24)</f>
        <v>41113.439050925925</v>
      </c>
      <c r="T317" s="16">
        <f>(((I317/60)/60)/24)+DATE(1970,1,1)+(-8/24)</f>
        <v>41143.439050925925</v>
      </c>
    </row>
    <row r="318" spans="1:20" ht="45" x14ac:dyDescent="0.25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2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7">
        <f>E318/D318</f>
        <v>1.1377333333333333</v>
      </c>
      <c r="P318" s="9">
        <f>IF(L318 = 0, 0, E318/L318)</f>
        <v>108.01265822784811</v>
      </c>
      <c r="Q318" s="5" t="str">
        <f>LEFT(N318,SEARCH("/",N318) - 1)</f>
        <v>film &amp; video</v>
      </c>
      <c r="R318" s="5" t="str">
        <f>RIGHT(N318, LEN(N318) - SEARCH("/",N318))</f>
        <v>documentary</v>
      </c>
      <c r="S318" s="16">
        <f>(((J318/60)/60)/24)+DATE(1970,1,1)+(-8/24)</f>
        <v>41950.590243055551</v>
      </c>
      <c r="T318" s="16">
        <f>(((I318/60)/60)/24)+DATE(1970,1,1)+(-8/24)</f>
        <v>41983.874305555553</v>
      </c>
    </row>
    <row r="319" spans="1:20" ht="45" x14ac:dyDescent="0.25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2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7">
        <f>E319/D319</f>
        <v>1.0080333333333333</v>
      </c>
      <c r="P319" s="9">
        <f>IF(L319 = 0, 0, E319/L319)</f>
        <v>95.699367088607602</v>
      </c>
      <c r="Q319" s="5" t="str">
        <f>LEFT(N319,SEARCH("/",N319) - 1)</f>
        <v>film &amp; video</v>
      </c>
      <c r="R319" s="5" t="str">
        <f>RIGHT(N319, LEN(N319) - SEARCH("/",N319))</f>
        <v>documentary</v>
      </c>
      <c r="S319" s="16">
        <f>(((J319/60)/60)/24)+DATE(1970,1,1)+(-8/24)</f>
        <v>41589.343553240738</v>
      </c>
      <c r="T319" s="16">
        <f>(((I319/60)/60)/24)+DATE(1970,1,1)+(-8/24)</f>
        <v>41619.343553240738</v>
      </c>
    </row>
    <row r="320" spans="1:20" ht="45" x14ac:dyDescent="0.25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2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7">
        <f>E320/D320</f>
        <v>2.8332000000000002</v>
      </c>
      <c r="P320" s="9">
        <f>IF(L320 = 0, 0, E320/L320)</f>
        <v>49.880281690140848</v>
      </c>
      <c r="Q320" s="5" t="str">
        <f>LEFT(N320,SEARCH("/",N320) - 1)</f>
        <v>film &amp; video</v>
      </c>
      <c r="R320" s="5" t="str">
        <f>RIGHT(N320, LEN(N320) - SEARCH("/",N320))</f>
        <v>documentary</v>
      </c>
      <c r="S320" s="16">
        <f>(((J320/60)/60)/24)+DATE(1970,1,1)+(-8/24)</f>
        <v>41329.705451388887</v>
      </c>
      <c r="T320" s="16">
        <f>(((I320/60)/60)/24)+DATE(1970,1,1)+(-8/24)</f>
        <v>41359.663784722223</v>
      </c>
    </row>
    <row r="321" spans="1:20" ht="60" x14ac:dyDescent="0.25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2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7">
        <f>E321/D321</f>
        <v>1.1268</v>
      </c>
      <c r="P321" s="9">
        <f>IF(L321 = 0, 0, E321/L321)</f>
        <v>110.47058823529412</v>
      </c>
      <c r="Q321" s="5" t="str">
        <f>LEFT(N321,SEARCH("/",N321) - 1)</f>
        <v>film &amp; video</v>
      </c>
      <c r="R321" s="5" t="str">
        <f>RIGHT(N321, LEN(N321) - SEARCH("/",N321))</f>
        <v>documentary</v>
      </c>
      <c r="S321" s="16">
        <f>(((J321/60)/60)/24)+DATE(1970,1,1)+(-8/24)</f>
        <v>40123.504965277774</v>
      </c>
      <c r="T321" s="16">
        <f>(((I321/60)/60)/24)+DATE(1970,1,1)+(-8/24)</f>
        <v>40210.999305555553</v>
      </c>
    </row>
    <row r="322" spans="1:20" ht="60" x14ac:dyDescent="0.25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2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7">
        <f>E322/D322</f>
        <v>1.0658000000000001</v>
      </c>
      <c r="P322" s="9">
        <f>IF(L322 = 0, 0, E322/L322)</f>
        <v>134.91139240506328</v>
      </c>
      <c r="Q322" s="5" t="str">
        <f>LEFT(N322,SEARCH("/",N322) - 1)</f>
        <v>film &amp; video</v>
      </c>
      <c r="R322" s="5" t="str">
        <f>RIGHT(N322, LEN(N322) - SEARCH("/",N322))</f>
        <v>documentary</v>
      </c>
      <c r="S322" s="16">
        <f>(((J322/60)/60)/24)+DATE(1970,1,1)+(-8/24)</f>
        <v>42331.21797453703</v>
      </c>
      <c r="T322" s="16">
        <f>(((I322/60)/60)/24)+DATE(1970,1,1)+(-8/24)</f>
        <v>42360.624999999993</v>
      </c>
    </row>
    <row r="323" spans="1:20" ht="45" x14ac:dyDescent="0.25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2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7">
        <f>E323/D323</f>
        <v>1.0266285714285714</v>
      </c>
      <c r="P323" s="9">
        <f>IF(L323 = 0, 0, E323/L323)</f>
        <v>106.62314540059347</v>
      </c>
      <c r="Q323" s="5" t="str">
        <f>LEFT(N323,SEARCH("/",N323) - 1)</f>
        <v>film &amp; video</v>
      </c>
      <c r="R323" s="5" t="str">
        <f>RIGHT(N323, LEN(N323) - SEARCH("/",N323))</f>
        <v>documentary</v>
      </c>
      <c r="S323" s="16">
        <f>(((J323/60)/60)/24)+DATE(1970,1,1)+(-8/24)</f>
        <v>42647.113263888888</v>
      </c>
      <c r="T323" s="16">
        <f>(((I323/60)/60)/24)+DATE(1970,1,1)+(-8/24)</f>
        <v>42682.15493055556</v>
      </c>
    </row>
    <row r="324" spans="1:20" ht="45" x14ac:dyDescent="0.25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2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7">
        <f>E324/D324</f>
        <v>1.0791200000000001</v>
      </c>
      <c r="P324" s="9">
        <f>IF(L324 = 0, 0, E324/L324)</f>
        <v>145.04301075268816</v>
      </c>
      <c r="Q324" s="5" t="str">
        <f>LEFT(N324,SEARCH("/",N324) - 1)</f>
        <v>film &amp; video</v>
      </c>
      <c r="R324" s="5" t="str">
        <f>RIGHT(N324, LEN(N324) - SEARCH("/",N324))</f>
        <v>documentary</v>
      </c>
      <c r="S324" s="16">
        <f>(((J324/60)/60)/24)+DATE(1970,1,1)+(-8/24)</f>
        <v>42473.236666666664</v>
      </c>
      <c r="T324" s="16">
        <f>(((I324/60)/60)/24)+DATE(1970,1,1)+(-8/24)</f>
        <v>42503.236666666664</v>
      </c>
    </row>
    <row r="325" spans="1:20" ht="60" x14ac:dyDescent="0.25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2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7">
        <f>E325/D325</f>
        <v>1.2307407407407407</v>
      </c>
      <c r="P325" s="9">
        <f>IF(L325 = 0, 0, E325/L325)</f>
        <v>114.58620689655173</v>
      </c>
      <c r="Q325" s="5" t="str">
        <f>LEFT(N325,SEARCH("/",N325) - 1)</f>
        <v>film &amp; video</v>
      </c>
      <c r="R325" s="5" t="str">
        <f>RIGHT(N325, LEN(N325) - SEARCH("/",N325))</f>
        <v>documentary</v>
      </c>
      <c r="S325" s="16">
        <f>(((J325/60)/60)/24)+DATE(1970,1,1)+(-8/24)</f>
        <v>42696.988032407404</v>
      </c>
      <c r="T325" s="16">
        <f>(((I325/60)/60)/24)+DATE(1970,1,1)+(-8/24)</f>
        <v>42724.999305555553</v>
      </c>
    </row>
    <row r="326" spans="1:20" ht="45" x14ac:dyDescent="0.25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2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7">
        <f>E326/D326</f>
        <v>1.016</v>
      </c>
      <c r="P326" s="9">
        <f>IF(L326 = 0, 0, E326/L326)</f>
        <v>105.3170731707317</v>
      </c>
      <c r="Q326" s="5" t="str">
        <f>LEFT(N326,SEARCH("/",N326) - 1)</f>
        <v>film &amp; video</v>
      </c>
      <c r="R326" s="5" t="str">
        <f>RIGHT(N326, LEN(N326) - SEARCH("/",N326))</f>
        <v>documentary</v>
      </c>
      <c r="S326" s="16">
        <f>(((J326/60)/60)/24)+DATE(1970,1,1)+(-8/24)</f>
        <v>42184.292916666665</v>
      </c>
      <c r="T326" s="16">
        <f>(((I326/60)/60)/24)+DATE(1970,1,1)+(-8/24)</f>
        <v>42217.292916666665</v>
      </c>
    </row>
    <row r="327" spans="1:20" ht="45" x14ac:dyDescent="0.25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2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7">
        <f>E327/D327</f>
        <v>1.04396</v>
      </c>
      <c r="P327" s="9">
        <f>IF(L327 = 0, 0, E327/L327)</f>
        <v>70.921195652173907</v>
      </c>
      <c r="Q327" s="5" t="str">
        <f>LEFT(N327,SEARCH("/",N327) - 1)</f>
        <v>film &amp; video</v>
      </c>
      <c r="R327" s="5" t="str">
        <f>RIGHT(N327, LEN(N327) - SEARCH("/",N327))</f>
        <v>documentary</v>
      </c>
      <c r="S327" s="16">
        <f>(((J327/60)/60)/24)+DATE(1970,1,1)+(-8/24)</f>
        <v>42688.854548611103</v>
      </c>
      <c r="T327" s="16">
        <f>(((I327/60)/60)/24)+DATE(1970,1,1)+(-8/24)</f>
        <v>42723.854548611103</v>
      </c>
    </row>
    <row r="328" spans="1:20" ht="45" x14ac:dyDescent="0.25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2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7">
        <f>E328/D328</f>
        <v>1.1292973333333334</v>
      </c>
      <c r="P328" s="9">
        <f>IF(L328 = 0, 0, E328/L328)</f>
        <v>147.17167680278018</v>
      </c>
      <c r="Q328" s="5" t="str">
        <f>LEFT(N328,SEARCH("/",N328) - 1)</f>
        <v>film &amp; video</v>
      </c>
      <c r="R328" s="5" t="str">
        <f>RIGHT(N328, LEN(N328) - SEARCH("/",N328))</f>
        <v>documentary</v>
      </c>
      <c r="S328" s="16">
        <f>(((J328/60)/60)/24)+DATE(1970,1,1)+(-8/24)</f>
        <v>42774.981550925928</v>
      </c>
      <c r="T328" s="16">
        <f>(((I328/60)/60)/24)+DATE(1970,1,1)+(-8/24)</f>
        <v>42808.622916666667</v>
      </c>
    </row>
    <row r="329" spans="1:20" ht="60" x14ac:dyDescent="0.25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2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7">
        <f>E329/D329</f>
        <v>1.3640000000000001</v>
      </c>
      <c r="P329" s="9">
        <f>IF(L329 = 0, 0, E329/L329)</f>
        <v>160.47058823529412</v>
      </c>
      <c r="Q329" s="5" t="str">
        <f>LEFT(N329,SEARCH("/",N329) - 1)</f>
        <v>film &amp; video</v>
      </c>
      <c r="R329" s="5" t="str">
        <f>RIGHT(N329, LEN(N329) - SEARCH("/",N329))</f>
        <v>documentary</v>
      </c>
      <c r="S329" s="16">
        <f>(((J329/60)/60)/24)+DATE(1970,1,1)+(-8/24)</f>
        <v>42057.901956018519</v>
      </c>
      <c r="T329" s="16">
        <f>(((I329/60)/60)/24)+DATE(1970,1,1)+(-8/24)</f>
        <v>42084.999999999993</v>
      </c>
    </row>
    <row r="330" spans="1:20" ht="45" x14ac:dyDescent="0.25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2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7">
        <f>E330/D330</f>
        <v>1.036144</v>
      </c>
      <c r="P330" s="9">
        <f>IF(L330 = 0, 0, E330/L330)</f>
        <v>156.04578313253012</v>
      </c>
      <c r="Q330" s="5" t="str">
        <f>LEFT(N330,SEARCH("/",N330) - 1)</f>
        <v>film &amp; video</v>
      </c>
      <c r="R330" s="5" t="str">
        <f>RIGHT(N330, LEN(N330) - SEARCH("/",N330))</f>
        <v>documentary</v>
      </c>
      <c r="S330" s="16">
        <f>(((J330/60)/60)/24)+DATE(1970,1,1)+(-8/24)</f>
        <v>42278.613287037035</v>
      </c>
      <c r="T330" s="16">
        <f>(((I330/60)/60)/24)+DATE(1970,1,1)+(-8/24)</f>
        <v>42308.833333333336</v>
      </c>
    </row>
    <row r="331" spans="1:20" ht="45" x14ac:dyDescent="0.25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2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7">
        <f>E331/D331</f>
        <v>1.0549999999999999</v>
      </c>
      <c r="P331" s="9">
        <f>IF(L331 = 0, 0, E331/L331)</f>
        <v>63.17365269461078</v>
      </c>
      <c r="Q331" s="5" t="str">
        <f>LEFT(N331,SEARCH("/",N331) - 1)</f>
        <v>film &amp; video</v>
      </c>
      <c r="R331" s="5" t="str">
        <f>RIGHT(N331, LEN(N331) - SEARCH("/",N331))</f>
        <v>documentary</v>
      </c>
      <c r="S331" s="16">
        <f>(((J331/60)/60)/24)+DATE(1970,1,1)+(-8/24)</f>
        <v>42291.133414351854</v>
      </c>
      <c r="T331" s="16">
        <f>(((I331/60)/60)/24)+DATE(1970,1,1)+(-8/24)</f>
        <v>42314.833333333336</v>
      </c>
    </row>
    <row r="332" spans="1:20" ht="60" x14ac:dyDescent="0.25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2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7">
        <f>E332/D332</f>
        <v>1.0182857142857142</v>
      </c>
      <c r="P332" s="9">
        <f>IF(L332 = 0, 0, E332/L332)</f>
        <v>104.82352941176471</v>
      </c>
      <c r="Q332" s="5" t="str">
        <f>LEFT(N332,SEARCH("/",N332) - 1)</f>
        <v>film &amp; video</v>
      </c>
      <c r="R332" s="5" t="str">
        <f>RIGHT(N332, LEN(N332) - SEARCH("/",N332))</f>
        <v>documentary</v>
      </c>
      <c r="S332" s="16">
        <f>(((J332/60)/60)/24)+DATE(1970,1,1)+(-8/24)</f>
        <v>41379.182442129626</v>
      </c>
      <c r="T332" s="16">
        <f>(((I332/60)/60)/24)+DATE(1970,1,1)+(-8/24)</f>
        <v>41410.832638888889</v>
      </c>
    </row>
    <row r="333" spans="1:20" ht="45" x14ac:dyDescent="0.25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2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7">
        <f>E333/D333</f>
        <v>1.0660499999999999</v>
      </c>
      <c r="P333" s="9">
        <f>IF(L333 = 0, 0, E333/L333)</f>
        <v>97.356164383561648</v>
      </c>
      <c r="Q333" s="5" t="str">
        <f>LEFT(N333,SEARCH("/",N333) - 1)</f>
        <v>film &amp; video</v>
      </c>
      <c r="R333" s="5" t="str">
        <f>RIGHT(N333, LEN(N333) - SEARCH("/",N333))</f>
        <v>documentary</v>
      </c>
      <c r="S333" s="16">
        <f>(((J333/60)/60)/24)+DATE(1970,1,1)+(-8/24)</f>
        <v>42507.248078703698</v>
      </c>
      <c r="T333" s="16">
        <f>(((I333/60)/60)/24)+DATE(1970,1,1)+(-8/24)</f>
        <v>42538.248078703698</v>
      </c>
    </row>
    <row r="334" spans="1:20" ht="60" x14ac:dyDescent="0.25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2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7">
        <f>E334/D334</f>
        <v>1.13015</v>
      </c>
      <c r="P334" s="9">
        <f>IF(L334 = 0, 0, E334/L334)</f>
        <v>203.63063063063063</v>
      </c>
      <c r="Q334" s="5" t="str">
        <f>LEFT(N334,SEARCH("/",N334) - 1)</f>
        <v>film &amp; video</v>
      </c>
      <c r="R334" s="5" t="str">
        <f>RIGHT(N334, LEN(N334) - SEARCH("/",N334))</f>
        <v>documentary</v>
      </c>
      <c r="S334" s="16">
        <f>(((J334/60)/60)/24)+DATE(1970,1,1)+(-8/24)</f>
        <v>42263.346956018511</v>
      </c>
      <c r="T334" s="16">
        <f>(((I334/60)/60)/24)+DATE(1970,1,1)+(-8/24)</f>
        <v>42304.999999999993</v>
      </c>
    </row>
    <row r="335" spans="1:20" ht="60" x14ac:dyDescent="0.25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2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7">
        <f>E335/D335</f>
        <v>1.252275</v>
      </c>
      <c r="P335" s="9">
        <f>IF(L335 = 0, 0, E335/L335)</f>
        <v>188.31203007518798</v>
      </c>
      <c r="Q335" s="5" t="str">
        <f>LEFT(N335,SEARCH("/",N335) - 1)</f>
        <v>film &amp; video</v>
      </c>
      <c r="R335" s="5" t="str">
        <f>RIGHT(N335, LEN(N335) - SEARCH("/",N335))</f>
        <v>documentary</v>
      </c>
      <c r="S335" s="16">
        <f>(((J335/60)/60)/24)+DATE(1970,1,1)+(-8/24)</f>
        <v>42437.303136574068</v>
      </c>
      <c r="T335" s="16">
        <f>(((I335/60)/60)/24)+DATE(1970,1,1)+(-8/24)</f>
        <v>42467.261469907404</v>
      </c>
    </row>
    <row r="336" spans="1:20" ht="60" x14ac:dyDescent="0.25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2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7">
        <f>E336/D336</f>
        <v>1.0119</v>
      </c>
      <c r="P336" s="9">
        <f>IF(L336 = 0, 0, E336/L336)</f>
        <v>146.65217391304347</v>
      </c>
      <c r="Q336" s="5" t="str">
        <f>LEFT(N336,SEARCH("/",N336) - 1)</f>
        <v>film &amp; video</v>
      </c>
      <c r="R336" s="5" t="str">
        <f>RIGHT(N336, LEN(N336) - SEARCH("/",N336))</f>
        <v>documentary</v>
      </c>
      <c r="S336" s="16">
        <f>(((J336/60)/60)/24)+DATE(1970,1,1)+(-8/24)</f>
        <v>42101.349039351851</v>
      </c>
      <c r="T336" s="16">
        <f>(((I336/60)/60)/24)+DATE(1970,1,1)+(-8/24)</f>
        <v>42139.458333333336</v>
      </c>
    </row>
    <row r="337" spans="1:20" ht="60" x14ac:dyDescent="0.25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2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7">
        <f>E337/D337</f>
        <v>1.0276470588235294</v>
      </c>
      <c r="P337" s="9">
        <f>IF(L337 = 0, 0, E337/L337)</f>
        <v>109.1875</v>
      </c>
      <c r="Q337" s="5" t="str">
        <f>LEFT(N337,SEARCH("/",N337) - 1)</f>
        <v>film &amp; video</v>
      </c>
      <c r="R337" s="5" t="str">
        <f>RIGHT(N337, LEN(N337) - SEARCH("/",N337))</f>
        <v>documentary</v>
      </c>
      <c r="S337" s="16">
        <f>(((J337/60)/60)/24)+DATE(1970,1,1)+(-8/24)</f>
        <v>42101.404108796291</v>
      </c>
      <c r="T337" s="16">
        <f>(((I337/60)/60)/24)+DATE(1970,1,1)+(-8/24)</f>
        <v>42132.583333333336</v>
      </c>
    </row>
    <row r="338" spans="1:20" ht="45" x14ac:dyDescent="0.25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2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7">
        <f>E338/D338</f>
        <v>1.1683911999999999</v>
      </c>
      <c r="P338" s="9">
        <f>IF(L338 = 0, 0, E338/L338)</f>
        <v>59.249046653144013</v>
      </c>
      <c r="Q338" s="5" t="str">
        <f>LEFT(N338,SEARCH("/",N338) - 1)</f>
        <v>film &amp; video</v>
      </c>
      <c r="R338" s="5" t="str">
        <f>RIGHT(N338, LEN(N338) - SEARCH("/",N338))</f>
        <v>documentary</v>
      </c>
      <c r="S338" s="16">
        <f>(((J338/60)/60)/24)+DATE(1970,1,1)+(-8/24)</f>
        <v>42291.262939814813</v>
      </c>
      <c r="T338" s="16">
        <f>(((I338/60)/60)/24)+DATE(1970,1,1)+(-8/24)</f>
        <v>42321.304606481477</v>
      </c>
    </row>
    <row r="339" spans="1:20" ht="60" x14ac:dyDescent="0.25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2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7">
        <f>E339/D339</f>
        <v>1.0116833333333335</v>
      </c>
      <c r="P339" s="9">
        <f>IF(L339 = 0, 0, E339/L339)</f>
        <v>97.904838709677421</v>
      </c>
      <c r="Q339" s="5" t="str">
        <f>LEFT(N339,SEARCH("/",N339) - 1)</f>
        <v>film &amp; video</v>
      </c>
      <c r="R339" s="5" t="str">
        <f>RIGHT(N339, LEN(N339) - SEARCH("/",N339))</f>
        <v>documentary</v>
      </c>
      <c r="S339" s="16">
        <f>(((J339/60)/60)/24)+DATE(1970,1,1)+(-8/24)</f>
        <v>42046.795231481483</v>
      </c>
      <c r="T339" s="16">
        <f>(((I339/60)/60)/24)+DATE(1970,1,1)+(-8/24)</f>
        <v>42076.753564814811</v>
      </c>
    </row>
    <row r="340" spans="1:20" ht="60" x14ac:dyDescent="0.25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2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7">
        <f>E340/D340</f>
        <v>1.1013360000000001</v>
      </c>
      <c r="P340" s="9">
        <f>IF(L340 = 0, 0, E340/L340)</f>
        <v>70.000169491525426</v>
      </c>
      <c r="Q340" s="5" t="str">
        <f>LEFT(N340,SEARCH("/",N340) - 1)</f>
        <v>film &amp; video</v>
      </c>
      <c r="R340" s="5" t="str">
        <f>RIGHT(N340, LEN(N340) - SEARCH("/",N340))</f>
        <v>documentary</v>
      </c>
      <c r="S340" s="16">
        <f>(((J340/60)/60)/24)+DATE(1970,1,1)+(-8/24)</f>
        <v>42559.422337962962</v>
      </c>
      <c r="T340" s="16">
        <f>(((I340/60)/60)/24)+DATE(1970,1,1)+(-8/24)</f>
        <v>42615.708333333336</v>
      </c>
    </row>
    <row r="341" spans="1:20" ht="45" x14ac:dyDescent="0.25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2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7">
        <f>E341/D341</f>
        <v>1.0808333333333333</v>
      </c>
      <c r="P341" s="9">
        <f>IF(L341 = 0, 0, E341/L341)</f>
        <v>72.865168539325836</v>
      </c>
      <c r="Q341" s="5" t="str">
        <f>LEFT(N341,SEARCH("/",N341) - 1)</f>
        <v>film &amp; video</v>
      </c>
      <c r="R341" s="5" t="str">
        <f>RIGHT(N341, LEN(N341) - SEARCH("/",N341))</f>
        <v>documentary</v>
      </c>
      <c r="S341" s="16">
        <f>(((J341/60)/60)/24)+DATE(1970,1,1)+(-8/24)</f>
        <v>42093.426712962959</v>
      </c>
      <c r="T341" s="16">
        <f>(((I341/60)/60)/24)+DATE(1970,1,1)+(-8/24)</f>
        <v>42123.426712962959</v>
      </c>
    </row>
    <row r="342" spans="1:20" ht="45" x14ac:dyDescent="0.25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2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7">
        <f>E342/D342</f>
        <v>1.2502285714285715</v>
      </c>
      <c r="P342" s="9">
        <f>IF(L342 = 0, 0, E342/L342)</f>
        <v>146.34782608695653</v>
      </c>
      <c r="Q342" s="5" t="str">
        <f>LEFT(N342,SEARCH("/",N342) - 1)</f>
        <v>film &amp; video</v>
      </c>
      <c r="R342" s="5" t="str">
        <f>RIGHT(N342, LEN(N342) - SEARCH("/",N342))</f>
        <v>documentary</v>
      </c>
      <c r="S342" s="16">
        <f>(((J342/60)/60)/24)+DATE(1970,1,1)+(-8/24)</f>
        <v>42772.335729166669</v>
      </c>
      <c r="T342" s="16">
        <f>(((I342/60)/60)/24)+DATE(1970,1,1)+(-8/24)</f>
        <v>42802.541666666664</v>
      </c>
    </row>
    <row r="343" spans="1:20" ht="60" x14ac:dyDescent="0.25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2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7">
        <f>E343/D343</f>
        <v>1.0671428571428572</v>
      </c>
      <c r="P343" s="9">
        <f>IF(L343 = 0, 0, E343/L343)</f>
        <v>67.909090909090907</v>
      </c>
      <c r="Q343" s="5" t="str">
        <f>LEFT(N343,SEARCH("/",N343) - 1)</f>
        <v>film &amp; video</v>
      </c>
      <c r="R343" s="5" t="str">
        <f>RIGHT(N343, LEN(N343) - SEARCH("/",N343))</f>
        <v>documentary</v>
      </c>
      <c r="S343" s="16">
        <f>(((J343/60)/60)/24)+DATE(1970,1,1)+(-8/24)</f>
        <v>41894.546273148146</v>
      </c>
      <c r="T343" s="16">
        <f>(((I343/60)/60)/24)+DATE(1970,1,1)+(-8/24)</f>
        <v>41912.832638888889</v>
      </c>
    </row>
    <row r="344" spans="1:20" ht="30" x14ac:dyDescent="0.25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2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7">
        <f>E344/D344</f>
        <v>1.0036639999999999</v>
      </c>
      <c r="P344" s="9">
        <f>IF(L344 = 0, 0, E344/L344)</f>
        <v>169.85083076923075</v>
      </c>
      <c r="Q344" s="5" t="str">
        <f>LEFT(N344,SEARCH("/",N344) - 1)</f>
        <v>film &amp; video</v>
      </c>
      <c r="R344" s="5" t="str">
        <f>RIGHT(N344, LEN(N344) - SEARCH("/",N344))</f>
        <v>documentary</v>
      </c>
      <c r="S344" s="16">
        <f>(((J344/60)/60)/24)+DATE(1970,1,1)+(-8/24)</f>
        <v>42459.447511574072</v>
      </c>
      <c r="T344" s="16">
        <f>(((I344/60)/60)/24)+DATE(1970,1,1)+(-8/24)</f>
        <v>42489.447511574072</v>
      </c>
    </row>
    <row r="345" spans="1:20" ht="60" x14ac:dyDescent="0.25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2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7">
        <f>E345/D345</f>
        <v>1.0202863333333334</v>
      </c>
      <c r="P345" s="9">
        <f>IF(L345 = 0, 0, E345/L345)</f>
        <v>58.413339694656486</v>
      </c>
      <c r="Q345" s="5" t="str">
        <f>LEFT(N345,SEARCH("/",N345) - 1)</f>
        <v>film &amp; video</v>
      </c>
      <c r="R345" s="5" t="str">
        <f>RIGHT(N345, LEN(N345) - SEARCH("/",N345))</f>
        <v>documentary</v>
      </c>
      <c r="S345" s="16">
        <f>(((J345/60)/60)/24)+DATE(1970,1,1)+(-8/24)</f>
        <v>41926.404456018514</v>
      </c>
      <c r="T345" s="16">
        <f>(((I345/60)/60)/24)+DATE(1970,1,1)+(-8/24)</f>
        <v>41956.791666666664</v>
      </c>
    </row>
    <row r="346" spans="1:20" ht="60" x14ac:dyDescent="0.25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2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7">
        <f>E346/D346</f>
        <v>1.0208358208955224</v>
      </c>
      <c r="P346" s="9">
        <f>IF(L346 = 0, 0, E346/L346)</f>
        <v>119.99298245614035</v>
      </c>
      <c r="Q346" s="5" t="str">
        <f>LEFT(N346,SEARCH("/",N346) - 1)</f>
        <v>film &amp; video</v>
      </c>
      <c r="R346" s="5" t="str">
        <f>RIGHT(N346, LEN(N346) - SEARCH("/",N346))</f>
        <v>documentary</v>
      </c>
      <c r="S346" s="16">
        <f>(((J346/60)/60)/24)+DATE(1970,1,1)+(-8/24)</f>
        <v>42111.637662037036</v>
      </c>
      <c r="T346" s="16">
        <f>(((I346/60)/60)/24)+DATE(1970,1,1)+(-8/24)</f>
        <v>42155.763888888883</v>
      </c>
    </row>
    <row r="347" spans="1:20" ht="45" x14ac:dyDescent="0.25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2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7">
        <f>E347/D347</f>
        <v>1.2327586206896552</v>
      </c>
      <c r="P347" s="9">
        <f>IF(L347 = 0, 0, E347/L347)</f>
        <v>99.860335195530723</v>
      </c>
      <c r="Q347" s="5" t="str">
        <f>LEFT(N347,SEARCH("/",N347) - 1)</f>
        <v>film &amp; video</v>
      </c>
      <c r="R347" s="5" t="str">
        <f>RIGHT(N347, LEN(N347) - SEARCH("/",N347))</f>
        <v>documentary</v>
      </c>
      <c r="S347" s="16">
        <f>(((J347/60)/60)/24)+DATE(1970,1,1)+(-8/24)</f>
        <v>42114.610995370364</v>
      </c>
      <c r="T347" s="16">
        <f>(((I347/60)/60)/24)+DATE(1970,1,1)+(-8/24)</f>
        <v>42144.610995370364</v>
      </c>
    </row>
    <row r="348" spans="1:20" ht="60" x14ac:dyDescent="0.25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2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7">
        <f>E348/D348</f>
        <v>1.7028880000000002</v>
      </c>
      <c r="P348" s="9">
        <f>IF(L348 = 0, 0, E348/L348)</f>
        <v>90.579148936170213</v>
      </c>
      <c r="Q348" s="5" t="str">
        <f>LEFT(N348,SEARCH("/",N348) - 1)</f>
        <v>film &amp; video</v>
      </c>
      <c r="R348" s="5" t="str">
        <f>RIGHT(N348, LEN(N348) - SEARCH("/",N348))</f>
        <v>documentary</v>
      </c>
      <c r="S348" s="16">
        <f>(((J348/60)/60)/24)+DATE(1970,1,1)+(-8/24)</f>
        <v>42261.166909722226</v>
      </c>
      <c r="T348" s="16">
        <f>(((I348/60)/60)/24)+DATE(1970,1,1)+(-8/24)</f>
        <v>42291.166909722226</v>
      </c>
    </row>
    <row r="349" spans="1:20" ht="60" x14ac:dyDescent="0.25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2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7">
        <f>E349/D349</f>
        <v>1.1159049999999999</v>
      </c>
      <c r="P349" s="9">
        <f>IF(L349 = 0, 0, E349/L349)</f>
        <v>117.77361477572559</v>
      </c>
      <c r="Q349" s="5" t="str">
        <f>LEFT(N349,SEARCH("/",N349) - 1)</f>
        <v>film &amp; video</v>
      </c>
      <c r="R349" s="5" t="str">
        <f>RIGHT(N349, LEN(N349) - SEARCH("/",N349))</f>
        <v>documentary</v>
      </c>
      <c r="S349" s="16">
        <f>(((J349/60)/60)/24)+DATE(1970,1,1)+(-8/24)</f>
        <v>42292.162141203698</v>
      </c>
      <c r="T349" s="16">
        <f>(((I349/60)/60)/24)+DATE(1970,1,1)+(-8/24)</f>
        <v>42322.20380787037</v>
      </c>
    </row>
    <row r="350" spans="1:20" ht="60" x14ac:dyDescent="0.25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2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7">
        <f>E350/D350</f>
        <v>1.03</v>
      </c>
      <c r="P350" s="9">
        <f>IF(L350 = 0, 0, E350/L350)</f>
        <v>86.554621848739501</v>
      </c>
      <c r="Q350" s="5" t="str">
        <f>LEFT(N350,SEARCH("/",N350) - 1)</f>
        <v>film &amp; video</v>
      </c>
      <c r="R350" s="5" t="str">
        <f>RIGHT(N350, LEN(N350) - SEARCH("/",N350))</f>
        <v>documentary</v>
      </c>
      <c r="S350" s="16">
        <f>(((J350/60)/60)/24)+DATE(1970,1,1)+(-8/24)</f>
        <v>42207.253657407404</v>
      </c>
      <c r="T350" s="16">
        <f>(((I350/60)/60)/24)+DATE(1970,1,1)+(-8/24)</f>
        <v>42237.253657407404</v>
      </c>
    </row>
    <row r="351" spans="1:20" ht="45" x14ac:dyDescent="0.25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2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7">
        <f>E351/D351</f>
        <v>1.0663570159857905</v>
      </c>
      <c r="P351" s="9">
        <f>IF(L351 = 0, 0, E351/L351)</f>
        <v>71.899281437125751</v>
      </c>
      <c r="Q351" s="5" t="str">
        <f>LEFT(N351,SEARCH("/",N351) - 1)</f>
        <v>film &amp; video</v>
      </c>
      <c r="R351" s="5" t="str">
        <f>RIGHT(N351, LEN(N351) - SEARCH("/",N351))</f>
        <v>documentary</v>
      </c>
      <c r="S351" s="16">
        <f>(((J351/60)/60)/24)+DATE(1970,1,1)+(-8/24)</f>
        <v>42760.165601851848</v>
      </c>
      <c r="T351" s="16">
        <f>(((I351/60)/60)/24)+DATE(1970,1,1)+(-8/24)</f>
        <v>42790.165601851848</v>
      </c>
    </row>
    <row r="352" spans="1:20" ht="45" x14ac:dyDescent="0.25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2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7">
        <f>E352/D352</f>
        <v>1.1476</v>
      </c>
      <c r="P352" s="9">
        <f>IF(L352 = 0, 0, E352/L352)</f>
        <v>129.81900452488688</v>
      </c>
      <c r="Q352" s="5" t="str">
        <f>LEFT(N352,SEARCH("/",N352) - 1)</f>
        <v>film &amp; video</v>
      </c>
      <c r="R352" s="5" t="str">
        <f>RIGHT(N352, LEN(N352) - SEARCH("/",N352))</f>
        <v>documentary</v>
      </c>
      <c r="S352" s="16">
        <f>(((J352/60)/60)/24)+DATE(1970,1,1)+(-8/24)</f>
        <v>42585.732743055552</v>
      </c>
      <c r="T352" s="16">
        <f>(((I352/60)/60)/24)+DATE(1970,1,1)+(-8/24)</f>
        <v>42623.832638888889</v>
      </c>
    </row>
    <row r="353" spans="1:20" ht="60" x14ac:dyDescent="0.25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2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7">
        <f>E353/D353</f>
        <v>1.2734117647058822</v>
      </c>
      <c r="P353" s="9">
        <f>IF(L353 = 0, 0, E353/L353)</f>
        <v>44.912863070539416</v>
      </c>
      <c r="Q353" s="5" t="str">
        <f>LEFT(N353,SEARCH("/",N353) - 1)</f>
        <v>film &amp; video</v>
      </c>
      <c r="R353" s="5" t="str">
        <f>RIGHT(N353, LEN(N353) - SEARCH("/",N353))</f>
        <v>documentary</v>
      </c>
      <c r="S353" s="16">
        <f>(((J353/60)/60)/24)+DATE(1970,1,1)+(-8/24)</f>
        <v>42427.63141203703</v>
      </c>
      <c r="T353" s="16">
        <f>(((I353/60)/60)/24)+DATE(1970,1,1)+(-8/24)</f>
        <v>42467.589745370373</v>
      </c>
    </row>
    <row r="354" spans="1:20" ht="60" x14ac:dyDescent="0.25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2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7">
        <f>E354/D354</f>
        <v>1.1656</v>
      </c>
      <c r="P354" s="9">
        <f>IF(L354 = 0, 0, E354/L354)</f>
        <v>40.755244755244753</v>
      </c>
      <c r="Q354" s="5" t="str">
        <f>LEFT(N354,SEARCH("/",N354) - 1)</f>
        <v>film &amp; video</v>
      </c>
      <c r="R354" s="5" t="str">
        <f>RIGHT(N354, LEN(N354) - SEARCH("/",N354))</f>
        <v>documentary</v>
      </c>
      <c r="S354" s="16">
        <f>(((J354/60)/60)/24)+DATE(1970,1,1)+(-8/24)</f>
        <v>41889.834120370368</v>
      </c>
      <c r="T354" s="16">
        <f>(((I354/60)/60)/24)+DATE(1970,1,1)+(-8/24)</f>
        <v>41919.834120370368</v>
      </c>
    </row>
    <row r="355" spans="1:20" ht="60" x14ac:dyDescent="0.25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2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7">
        <f>E355/D355</f>
        <v>1.0861819426615318</v>
      </c>
      <c r="P355" s="9">
        <f>IF(L355 = 0, 0, E355/L355)</f>
        <v>103.52394779771615</v>
      </c>
      <c r="Q355" s="5" t="str">
        <f>LEFT(N355,SEARCH("/",N355) - 1)</f>
        <v>film &amp; video</v>
      </c>
      <c r="R355" s="5" t="str">
        <f>RIGHT(N355, LEN(N355) - SEARCH("/",N355))</f>
        <v>documentary</v>
      </c>
      <c r="S355" s="16">
        <f>(((J355/60)/60)/24)+DATE(1970,1,1)+(-8/24)</f>
        <v>42297.458553240744</v>
      </c>
      <c r="T355" s="16">
        <f>(((I355/60)/60)/24)+DATE(1970,1,1)+(-8/24)</f>
        <v>42327.500219907401</v>
      </c>
    </row>
    <row r="356" spans="1:20" ht="60" x14ac:dyDescent="0.25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2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7">
        <f>E356/D356</f>
        <v>1.0394285714285714</v>
      </c>
      <c r="P356" s="9">
        <f>IF(L356 = 0, 0, E356/L356)</f>
        <v>125.44827586206897</v>
      </c>
      <c r="Q356" s="5" t="str">
        <f>LEFT(N356,SEARCH("/",N356) - 1)</f>
        <v>film &amp; video</v>
      </c>
      <c r="R356" s="5" t="str">
        <f>RIGHT(N356, LEN(N356) - SEARCH("/",N356))</f>
        <v>documentary</v>
      </c>
      <c r="S356" s="16">
        <f>(((J356/60)/60)/24)+DATE(1970,1,1)+(-8/24)</f>
        <v>42438.494456018518</v>
      </c>
      <c r="T356" s="16">
        <f>(((I356/60)/60)/24)+DATE(1970,1,1)+(-8/24)</f>
        <v>42468.452789351846</v>
      </c>
    </row>
    <row r="357" spans="1:20" ht="45" x14ac:dyDescent="0.25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2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7">
        <f>E357/D357</f>
        <v>1.1625714285714286</v>
      </c>
      <c r="P357" s="9">
        <f>IF(L357 = 0, 0, E357/L357)</f>
        <v>246.60606060606059</v>
      </c>
      <c r="Q357" s="5" t="str">
        <f>LEFT(N357,SEARCH("/",N357) - 1)</f>
        <v>film &amp; video</v>
      </c>
      <c r="R357" s="5" t="str">
        <f>RIGHT(N357, LEN(N357) - SEARCH("/",N357))</f>
        <v>documentary</v>
      </c>
      <c r="S357" s="16">
        <f>(((J357/60)/60)/24)+DATE(1970,1,1)+(-8/24)</f>
        <v>41942.9605787037</v>
      </c>
      <c r="T357" s="16">
        <f>(((I357/60)/60)/24)+DATE(1970,1,1)+(-8/24)</f>
        <v>41974.002245370364</v>
      </c>
    </row>
    <row r="358" spans="1:20" ht="45" x14ac:dyDescent="0.25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2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7">
        <f>E358/D358</f>
        <v>1.0269239999999999</v>
      </c>
      <c r="P358" s="9">
        <f>IF(L358 = 0, 0, E358/L358)</f>
        <v>79.401340206185566</v>
      </c>
      <c r="Q358" s="5" t="str">
        <f>LEFT(N358,SEARCH("/",N358) - 1)</f>
        <v>film &amp; video</v>
      </c>
      <c r="R358" s="5" t="str">
        <f>RIGHT(N358, LEN(N358) - SEARCH("/",N358))</f>
        <v>documentary</v>
      </c>
      <c r="S358" s="16">
        <f>(((J358/60)/60)/24)+DATE(1970,1,1)+(-8/24)</f>
        <v>42415.469826388886</v>
      </c>
      <c r="T358" s="16">
        <f>(((I358/60)/60)/24)+DATE(1970,1,1)+(-8/24)</f>
        <v>42445.428159722222</v>
      </c>
    </row>
    <row r="359" spans="1:20" ht="60" x14ac:dyDescent="0.25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2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7">
        <f>E359/D359</f>
        <v>1.74</v>
      </c>
      <c r="P359" s="9">
        <f>IF(L359 = 0, 0, E359/L359)</f>
        <v>86.138613861386133</v>
      </c>
      <c r="Q359" s="5" t="str">
        <f>LEFT(N359,SEARCH("/",N359) - 1)</f>
        <v>film &amp; video</v>
      </c>
      <c r="R359" s="5" t="str">
        <f>RIGHT(N359, LEN(N359) - SEARCH("/",N359))</f>
        <v>documentary</v>
      </c>
      <c r="S359" s="16">
        <f>(((J359/60)/60)/24)+DATE(1970,1,1)+(-8/24)</f>
        <v>42077.88885416666</v>
      </c>
      <c r="T359" s="16">
        <f>(((I359/60)/60)/24)+DATE(1970,1,1)+(-8/24)</f>
        <v>42117.88885416666</v>
      </c>
    </row>
    <row r="360" spans="1:20" ht="45" x14ac:dyDescent="0.25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2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7">
        <f>E360/D360</f>
        <v>1.03088</v>
      </c>
      <c r="P360" s="9">
        <f>IF(L360 = 0, 0, E360/L360)</f>
        <v>193.04868913857678</v>
      </c>
      <c r="Q360" s="5" t="str">
        <f>LEFT(N360,SEARCH("/",N360) - 1)</f>
        <v>film &amp; video</v>
      </c>
      <c r="R360" s="5" t="str">
        <f>RIGHT(N360, LEN(N360) - SEARCH("/",N360))</f>
        <v>documentary</v>
      </c>
      <c r="S360" s="16">
        <f>(((J360/60)/60)/24)+DATE(1970,1,1)+(-8/24)</f>
        <v>42507.526863425919</v>
      </c>
      <c r="T360" s="16">
        <f>(((I360/60)/60)/24)+DATE(1970,1,1)+(-8/24)</f>
        <v>42536.291666666664</v>
      </c>
    </row>
    <row r="361" spans="1:20" ht="45" x14ac:dyDescent="0.25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2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7">
        <f>E361/D361</f>
        <v>1.0485537190082646</v>
      </c>
      <c r="P361" s="9">
        <f>IF(L361 = 0, 0, E361/L361)</f>
        <v>84.023178807947019</v>
      </c>
      <c r="Q361" s="5" t="str">
        <f>LEFT(N361,SEARCH("/",N361) - 1)</f>
        <v>film &amp; video</v>
      </c>
      <c r="R361" s="5" t="str">
        <f>RIGHT(N361, LEN(N361) - SEARCH("/",N361))</f>
        <v>documentary</v>
      </c>
      <c r="S361" s="16">
        <f>(((J361/60)/60)/24)+DATE(1970,1,1)+(-8/24)</f>
        <v>41934.737152777772</v>
      </c>
      <c r="T361" s="16">
        <f>(((I361/60)/60)/24)+DATE(1970,1,1)+(-8/24)</f>
        <v>41956.883333333331</v>
      </c>
    </row>
    <row r="362" spans="1:20" ht="60" x14ac:dyDescent="0.25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2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7">
        <f>E362/D362</f>
        <v>1.0137499999999999</v>
      </c>
      <c r="P362" s="9">
        <f>IF(L362 = 0, 0, E362/L362)</f>
        <v>139.82758620689654</v>
      </c>
      <c r="Q362" s="5" t="str">
        <f>LEFT(N362,SEARCH("/",N362) - 1)</f>
        <v>film &amp; video</v>
      </c>
      <c r="R362" s="5" t="str">
        <f>RIGHT(N362, LEN(N362) - SEARCH("/",N362))</f>
        <v>documentary</v>
      </c>
      <c r="S362" s="16">
        <f>(((J362/60)/60)/24)+DATE(1970,1,1)+(-8/24)</f>
        <v>42163.564583333333</v>
      </c>
      <c r="T362" s="16">
        <f>(((I362/60)/60)/24)+DATE(1970,1,1)+(-8/24)</f>
        <v>42207.799305555549</v>
      </c>
    </row>
    <row r="363" spans="1:20" ht="60" x14ac:dyDescent="0.25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2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7">
        <f>E363/D363</f>
        <v>1.1107699999999998</v>
      </c>
      <c r="P363" s="9">
        <f>IF(L363 = 0, 0, E363/L363)</f>
        <v>109.82189265536722</v>
      </c>
      <c r="Q363" s="5" t="str">
        <f>LEFT(N363,SEARCH("/",N363) - 1)</f>
        <v>film &amp; video</v>
      </c>
      <c r="R363" s="5" t="str">
        <f>RIGHT(N363, LEN(N363) - SEARCH("/",N363))</f>
        <v>documentary</v>
      </c>
      <c r="S363" s="16">
        <f>(((J363/60)/60)/24)+DATE(1970,1,1)+(-8/24)</f>
        <v>41935.667893518512</v>
      </c>
      <c r="T363" s="16">
        <f>(((I363/60)/60)/24)+DATE(1970,1,1)+(-8/24)</f>
        <v>41965.709560185183</v>
      </c>
    </row>
    <row r="364" spans="1:20" ht="60" x14ac:dyDescent="0.25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2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7">
        <f>E364/D364</f>
        <v>1.2415933781686497</v>
      </c>
      <c r="P364" s="9">
        <f>IF(L364 = 0, 0, E364/L364)</f>
        <v>139.53488372093022</v>
      </c>
      <c r="Q364" s="5" t="str">
        <f>LEFT(N364,SEARCH("/",N364) - 1)</f>
        <v>film &amp; video</v>
      </c>
      <c r="R364" s="5" t="str">
        <f>RIGHT(N364, LEN(N364) - SEARCH("/",N364))</f>
        <v>documentary</v>
      </c>
      <c r="S364" s="16">
        <f>(((J364/60)/60)/24)+DATE(1970,1,1)+(-8/24)</f>
        <v>41836.877210648148</v>
      </c>
      <c r="T364" s="16">
        <f>(((I364/60)/60)/24)+DATE(1970,1,1)+(-8/24)</f>
        <v>41858.666666666664</v>
      </c>
    </row>
    <row r="365" spans="1:20" ht="60" x14ac:dyDescent="0.25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2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7">
        <f>E365/D365</f>
        <v>1.0133333333333334</v>
      </c>
      <c r="P365" s="9">
        <f>IF(L365 = 0, 0, E365/L365)</f>
        <v>347.84615384615387</v>
      </c>
      <c r="Q365" s="5" t="str">
        <f>LEFT(N365,SEARCH("/",N365) - 1)</f>
        <v>film &amp; video</v>
      </c>
      <c r="R365" s="5" t="str">
        <f>RIGHT(N365, LEN(N365) - SEARCH("/",N365))</f>
        <v>documentary</v>
      </c>
      <c r="S365" s="16">
        <f>(((J365/60)/60)/24)+DATE(1970,1,1)+(-8/24)</f>
        <v>40255.41129629629</v>
      </c>
      <c r="T365" s="16">
        <f>(((I365/60)/60)/24)+DATE(1970,1,1)+(-8/24)</f>
        <v>40300.473611111105</v>
      </c>
    </row>
    <row r="366" spans="1:20" ht="60" x14ac:dyDescent="0.25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2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7">
        <f>E366/D366</f>
        <v>1.1016142857142857</v>
      </c>
      <c r="P366" s="9">
        <f>IF(L366 = 0, 0, E366/L366)</f>
        <v>68.24159292035398</v>
      </c>
      <c r="Q366" s="5" t="str">
        <f>LEFT(N366,SEARCH("/",N366) - 1)</f>
        <v>film &amp; video</v>
      </c>
      <c r="R366" s="5" t="str">
        <f>RIGHT(N366, LEN(N366) - SEARCH("/",N366))</f>
        <v>documentary</v>
      </c>
      <c r="S366" s="16">
        <f>(((J366/60)/60)/24)+DATE(1970,1,1)+(-8/24)</f>
        <v>41780.526296296295</v>
      </c>
      <c r="T366" s="16">
        <f>(((I366/60)/60)/24)+DATE(1970,1,1)+(-8/24)</f>
        <v>41810.832638888889</v>
      </c>
    </row>
    <row r="367" spans="1:20" ht="45" x14ac:dyDescent="0.25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2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7">
        <f>E367/D367</f>
        <v>1.0397333333333334</v>
      </c>
      <c r="P367" s="9">
        <f>IF(L367 = 0, 0, E367/L367)</f>
        <v>239.93846153846152</v>
      </c>
      <c r="Q367" s="5" t="str">
        <f>LEFT(N367,SEARCH("/",N367) - 1)</f>
        <v>film &amp; video</v>
      </c>
      <c r="R367" s="5" t="str">
        <f>RIGHT(N367, LEN(N367) - SEARCH("/",N367))</f>
        <v>documentary</v>
      </c>
      <c r="S367" s="16">
        <f>(((J367/60)/60)/24)+DATE(1970,1,1)+(-8/24)</f>
        <v>41668.273136574069</v>
      </c>
      <c r="T367" s="16">
        <f>(((I367/60)/60)/24)+DATE(1970,1,1)+(-8/24)</f>
        <v>41698.273136574069</v>
      </c>
    </row>
    <row r="368" spans="1:20" ht="45" x14ac:dyDescent="0.25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2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7">
        <f>E368/D368</f>
        <v>1.013157894736842</v>
      </c>
      <c r="P368" s="9">
        <f>IF(L368 = 0, 0, E368/L368)</f>
        <v>287.31343283582089</v>
      </c>
      <c r="Q368" s="5" t="str">
        <f>LEFT(N368,SEARCH("/",N368) - 1)</f>
        <v>film &amp; video</v>
      </c>
      <c r="R368" s="5" t="str">
        <f>RIGHT(N368, LEN(N368) - SEARCH("/",N368))</f>
        <v>documentary</v>
      </c>
      <c r="S368" s="16">
        <f>(((J368/60)/60)/24)+DATE(1970,1,1)+(-8/24)</f>
        <v>41019.459699074068</v>
      </c>
      <c r="T368" s="16">
        <f>(((I368/60)/60)/24)+DATE(1970,1,1)+(-8/24)</f>
        <v>41049.459699074068</v>
      </c>
    </row>
    <row r="369" spans="1:20" ht="60" x14ac:dyDescent="0.25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2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7">
        <f>E369/D369</f>
        <v>1.033501</v>
      </c>
      <c r="P369" s="9">
        <f>IF(L369 = 0, 0, E369/L369)</f>
        <v>86.84882352941176</v>
      </c>
      <c r="Q369" s="5" t="str">
        <f>LEFT(N369,SEARCH("/",N369) - 1)</f>
        <v>film &amp; video</v>
      </c>
      <c r="R369" s="5" t="str">
        <f>RIGHT(N369, LEN(N369) - SEARCH("/",N369))</f>
        <v>documentary</v>
      </c>
      <c r="S369" s="16">
        <f>(((J369/60)/60)/24)+DATE(1970,1,1)+(-8/24)</f>
        <v>41355.243958333333</v>
      </c>
      <c r="T369" s="16">
        <f>(((I369/60)/60)/24)+DATE(1970,1,1)+(-8/24)</f>
        <v>41394.874305555553</v>
      </c>
    </row>
    <row r="370" spans="1:20" ht="60" x14ac:dyDescent="0.25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2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7">
        <f>E370/D370</f>
        <v>1.04112</v>
      </c>
      <c r="P370" s="9">
        <f>IF(L370 = 0, 0, E370/L370)</f>
        <v>81.84905660377359</v>
      </c>
      <c r="Q370" s="5" t="str">
        <f>LEFT(N370,SEARCH("/",N370) - 1)</f>
        <v>film &amp; video</v>
      </c>
      <c r="R370" s="5" t="str">
        <f>RIGHT(N370, LEN(N370) - SEARCH("/",N370))</f>
        <v>documentary</v>
      </c>
      <c r="S370" s="16">
        <f>(((J370/60)/60)/24)+DATE(1970,1,1)+(-8/24)</f>
        <v>42043.272245370368</v>
      </c>
      <c r="T370" s="16">
        <f>(((I370/60)/60)/24)+DATE(1970,1,1)+(-8/24)</f>
        <v>42078.230578703697</v>
      </c>
    </row>
    <row r="371" spans="1:20" ht="60" x14ac:dyDescent="0.25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2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7">
        <f>E371/D371</f>
        <v>1.1015569230769231</v>
      </c>
      <c r="P371" s="9">
        <f>IF(L371 = 0, 0, E371/L371)</f>
        <v>42.874970059880241</v>
      </c>
      <c r="Q371" s="5" t="str">
        <f>LEFT(N371,SEARCH("/",N371) - 1)</f>
        <v>film &amp; video</v>
      </c>
      <c r="R371" s="5" t="str">
        <f>RIGHT(N371, LEN(N371) - SEARCH("/",N371))</f>
        <v>documentary</v>
      </c>
      <c r="S371" s="16">
        <f>(((J371/60)/60)/24)+DATE(1970,1,1)+(-8/24)</f>
        <v>40893.2183912037</v>
      </c>
      <c r="T371" s="16">
        <f>(((I371/60)/60)/24)+DATE(1970,1,1)+(-8/24)</f>
        <v>40923.2183912037</v>
      </c>
    </row>
    <row r="372" spans="1:20" ht="60" x14ac:dyDescent="0.25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2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7">
        <f>E372/D372</f>
        <v>1.2202</v>
      </c>
      <c r="P372" s="9">
        <f>IF(L372 = 0, 0, E372/L372)</f>
        <v>709.41860465116281</v>
      </c>
      <c r="Q372" s="5" t="str">
        <f>LEFT(N372,SEARCH("/",N372) - 1)</f>
        <v>film &amp; video</v>
      </c>
      <c r="R372" s="5" t="str">
        <f>RIGHT(N372, LEN(N372) - SEARCH("/",N372))</f>
        <v>documentary</v>
      </c>
      <c r="S372" s="16">
        <f>(((J372/60)/60)/24)+DATE(1970,1,1)+(-8/24)</f>
        <v>42711.461805555555</v>
      </c>
      <c r="T372" s="16">
        <f>(((I372/60)/60)/24)+DATE(1970,1,1)+(-8/24)</f>
        <v>42741.461805555555</v>
      </c>
    </row>
    <row r="373" spans="1:20" ht="60" x14ac:dyDescent="0.25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2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7">
        <f>E373/D373</f>
        <v>1.1416866666666667</v>
      </c>
      <c r="P373" s="9">
        <f>IF(L373 = 0, 0, E373/L373)</f>
        <v>161.25517890772127</v>
      </c>
      <c r="Q373" s="5" t="str">
        <f>LEFT(N373,SEARCH("/",N373) - 1)</f>
        <v>film &amp; video</v>
      </c>
      <c r="R373" s="5" t="str">
        <f>RIGHT(N373, LEN(N373) - SEARCH("/",N373))</f>
        <v>documentary</v>
      </c>
      <c r="S373" s="16">
        <f>(((J373/60)/60)/24)+DATE(1970,1,1)+(-8/24)</f>
        <v>41261.434479166666</v>
      </c>
      <c r="T373" s="16">
        <f>(((I373/60)/60)/24)+DATE(1970,1,1)+(-8/24)</f>
        <v>41306.434479166666</v>
      </c>
    </row>
    <row r="374" spans="1:20" ht="30" x14ac:dyDescent="0.25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2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7">
        <f>E374/D374</f>
        <v>1.2533333333333334</v>
      </c>
      <c r="P374" s="9">
        <f>IF(L374 = 0, 0, E374/L374)</f>
        <v>41.777777777777779</v>
      </c>
      <c r="Q374" s="5" t="str">
        <f>LEFT(N374,SEARCH("/",N374) - 1)</f>
        <v>film &amp; video</v>
      </c>
      <c r="R374" s="5" t="str">
        <f>RIGHT(N374, LEN(N374) - SEARCH("/",N374))</f>
        <v>documentary</v>
      </c>
      <c r="S374" s="16">
        <f>(((J374/60)/60)/24)+DATE(1970,1,1)+(-8/24)</f>
        <v>42425.243564814817</v>
      </c>
      <c r="T374" s="16">
        <f>(((I374/60)/60)/24)+DATE(1970,1,1)+(-8/24)</f>
        <v>42465.333333333336</v>
      </c>
    </row>
    <row r="375" spans="1:20" ht="45" x14ac:dyDescent="0.25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2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7">
        <f>E375/D375</f>
        <v>1.0666666666666667</v>
      </c>
      <c r="P375" s="9">
        <f>IF(L375 = 0, 0, E375/L375)</f>
        <v>89.887640449438209</v>
      </c>
      <c r="Q375" s="5" t="str">
        <f>LEFT(N375,SEARCH("/",N375) - 1)</f>
        <v>film &amp; video</v>
      </c>
      <c r="R375" s="5" t="str">
        <f>RIGHT(N375, LEN(N375) - SEARCH("/",N375))</f>
        <v>documentary</v>
      </c>
      <c r="S375" s="16">
        <f>(((J375/60)/60)/24)+DATE(1970,1,1)+(-8/24)</f>
        <v>41078.578680555554</v>
      </c>
      <c r="T375" s="16">
        <f>(((I375/60)/60)/24)+DATE(1970,1,1)+(-8/24)</f>
        <v>41108.578680555554</v>
      </c>
    </row>
    <row r="376" spans="1:20" ht="60" x14ac:dyDescent="0.25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2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7">
        <f>E376/D376</f>
        <v>1.3065</v>
      </c>
      <c r="P376" s="9">
        <f>IF(L376 = 0, 0, E376/L376)</f>
        <v>45.051724137931032</v>
      </c>
      <c r="Q376" s="5" t="str">
        <f>LEFT(N376,SEARCH("/",N376) - 1)</f>
        <v>film &amp; video</v>
      </c>
      <c r="R376" s="5" t="str">
        <f>RIGHT(N376, LEN(N376) - SEARCH("/",N376))</f>
        <v>documentary</v>
      </c>
      <c r="S376" s="16">
        <f>(((J376/60)/60)/24)+DATE(1970,1,1)+(-8/24)</f>
        <v>40757.555914351848</v>
      </c>
      <c r="T376" s="16">
        <f>(((I376/60)/60)/24)+DATE(1970,1,1)+(-8/24)</f>
        <v>40802.555914351848</v>
      </c>
    </row>
    <row r="377" spans="1:20" ht="60" x14ac:dyDescent="0.25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2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7">
        <f>E377/D377</f>
        <v>1.2</v>
      </c>
      <c r="P377" s="9">
        <f>IF(L377 = 0, 0, E377/L377)</f>
        <v>42.857142857142854</v>
      </c>
      <c r="Q377" s="5" t="str">
        <f>LEFT(N377,SEARCH("/",N377) - 1)</f>
        <v>film &amp; video</v>
      </c>
      <c r="R377" s="5" t="str">
        <f>RIGHT(N377, LEN(N377) - SEARCH("/",N377))</f>
        <v>documentary</v>
      </c>
      <c r="S377" s="16">
        <f>(((J377/60)/60)/24)+DATE(1970,1,1)+(-8/24)</f>
        <v>41657.65174768518</v>
      </c>
      <c r="T377" s="16">
        <f>(((I377/60)/60)/24)+DATE(1970,1,1)+(-8/24)</f>
        <v>41699.387499999997</v>
      </c>
    </row>
    <row r="378" spans="1:20" ht="60" x14ac:dyDescent="0.25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2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7">
        <f>E378/D378</f>
        <v>1.0595918367346939</v>
      </c>
      <c r="P378" s="9">
        <f>IF(L378 = 0, 0, E378/L378)</f>
        <v>54.083333333333336</v>
      </c>
      <c r="Q378" s="5" t="str">
        <f>LEFT(N378,SEARCH("/",N378) - 1)</f>
        <v>film &amp; video</v>
      </c>
      <c r="R378" s="5" t="str">
        <f>RIGHT(N378, LEN(N378) - SEARCH("/",N378))</f>
        <v>documentary</v>
      </c>
      <c r="S378" s="16">
        <f>(((J378/60)/60)/24)+DATE(1970,1,1)+(-8/24)</f>
        <v>42576.119398148141</v>
      </c>
      <c r="T378" s="16">
        <f>(((I378/60)/60)/24)+DATE(1970,1,1)+(-8/24)</f>
        <v>42607.119398148141</v>
      </c>
    </row>
    <row r="379" spans="1:20" ht="45" x14ac:dyDescent="0.25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2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7">
        <f>E379/D379</f>
        <v>1.1439999999999999</v>
      </c>
      <c r="P379" s="9">
        <f>IF(L379 = 0, 0, E379/L379)</f>
        <v>103.21804511278195</v>
      </c>
      <c r="Q379" s="5" t="str">
        <f>LEFT(N379,SEARCH("/",N379) - 1)</f>
        <v>film &amp; video</v>
      </c>
      <c r="R379" s="5" t="str">
        <f>RIGHT(N379, LEN(N379) - SEARCH("/",N379))</f>
        <v>documentary</v>
      </c>
      <c r="S379" s="16">
        <f>(((J379/60)/60)/24)+DATE(1970,1,1)+(-8/24)</f>
        <v>42291.917453703696</v>
      </c>
      <c r="T379" s="16">
        <f>(((I379/60)/60)/24)+DATE(1970,1,1)+(-8/24)</f>
        <v>42321.959027777775</v>
      </c>
    </row>
    <row r="380" spans="1:20" ht="60" x14ac:dyDescent="0.25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2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7">
        <f>E380/D380</f>
        <v>1.1176666666666666</v>
      </c>
      <c r="P380" s="9">
        <f>IF(L380 = 0, 0, E380/L380)</f>
        <v>40.397590361445786</v>
      </c>
      <c r="Q380" s="5" t="str">
        <f>LEFT(N380,SEARCH("/",N380) - 1)</f>
        <v>film &amp; video</v>
      </c>
      <c r="R380" s="5" t="str">
        <f>RIGHT(N380, LEN(N380) - SEARCH("/",N380))</f>
        <v>documentary</v>
      </c>
      <c r="S380" s="16">
        <f>(((J380/60)/60)/24)+DATE(1970,1,1)+(-8/24)</f>
        <v>42370.238518518519</v>
      </c>
      <c r="T380" s="16">
        <f>(((I380/60)/60)/24)+DATE(1970,1,1)+(-8/24)</f>
        <v>42394.661111111105</v>
      </c>
    </row>
    <row r="381" spans="1:20" ht="60" x14ac:dyDescent="0.25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2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7">
        <f>E381/D381</f>
        <v>1.1608000000000001</v>
      </c>
      <c r="P381" s="9">
        <f>IF(L381 = 0, 0, E381/L381)</f>
        <v>116.85906040268456</v>
      </c>
      <c r="Q381" s="5" t="str">
        <f>LEFT(N381,SEARCH("/",N381) - 1)</f>
        <v>film &amp; video</v>
      </c>
      <c r="R381" s="5" t="str">
        <f>RIGHT(N381, LEN(N381) - SEARCH("/",N381))</f>
        <v>documentary</v>
      </c>
      <c r="S381" s="16">
        <f>(((J381/60)/60)/24)+DATE(1970,1,1)+(-8/24)</f>
        <v>40987.354999999996</v>
      </c>
      <c r="T381" s="16">
        <f>(((I381/60)/60)/24)+DATE(1970,1,1)+(-8/24)</f>
        <v>41032.354999999996</v>
      </c>
    </row>
    <row r="382" spans="1:20" ht="60" x14ac:dyDescent="0.25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2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7">
        <f>E382/D382</f>
        <v>1.415</v>
      </c>
      <c r="P382" s="9">
        <f>IF(L382 = 0, 0, E382/L382)</f>
        <v>115.51020408163265</v>
      </c>
      <c r="Q382" s="5" t="str">
        <f>LEFT(N382,SEARCH("/",N382) - 1)</f>
        <v>film &amp; video</v>
      </c>
      <c r="R382" s="5" t="str">
        <f>RIGHT(N382, LEN(N382) - SEARCH("/",N382))</f>
        <v>documentary</v>
      </c>
      <c r="S382" s="16">
        <f>(((J382/60)/60)/24)+DATE(1970,1,1)+(-8/24)</f>
        <v>42367.386481481481</v>
      </c>
      <c r="T382" s="16">
        <f>(((I382/60)/60)/24)+DATE(1970,1,1)+(-8/24)</f>
        <v>42392.386481481481</v>
      </c>
    </row>
    <row r="383" spans="1:20" ht="45" x14ac:dyDescent="0.25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2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7">
        <f>E383/D383</f>
        <v>1.0472999999999999</v>
      </c>
      <c r="P383" s="9">
        <f>IF(L383 = 0, 0, E383/L383)</f>
        <v>104.31274900398407</v>
      </c>
      <c r="Q383" s="5" t="str">
        <f>LEFT(N383,SEARCH("/",N383) - 1)</f>
        <v>film &amp; video</v>
      </c>
      <c r="R383" s="5" t="str">
        <f>RIGHT(N383, LEN(N383) - SEARCH("/",N383))</f>
        <v>documentary</v>
      </c>
      <c r="S383" s="16">
        <f>(((J383/60)/60)/24)+DATE(1970,1,1)+(-8/24)</f>
        <v>41085.36478009259</v>
      </c>
      <c r="T383" s="16">
        <f>(((I383/60)/60)/24)+DATE(1970,1,1)+(-8/24)</f>
        <v>41119.875</v>
      </c>
    </row>
    <row r="384" spans="1:20" ht="60" x14ac:dyDescent="0.25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2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7">
        <f>E384/D384</f>
        <v>2.5583333333333331</v>
      </c>
      <c r="P384" s="9">
        <f>IF(L384 = 0, 0, E384/L384)</f>
        <v>69.772727272727266</v>
      </c>
      <c r="Q384" s="5" t="str">
        <f>LEFT(N384,SEARCH("/",N384) - 1)</f>
        <v>film &amp; video</v>
      </c>
      <c r="R384" s="5" t="str">
        <f>RIGHT(N384, LEN(N384) - SEARCH("/",N384))</f>
        <v>documentary</v>
      </c>
      <c r="S384" s="16">
        <f>(((J384/60)/60)/24)+DATE(1970,1,1)+(-8/24)</f>
        <v>41144.376157407409</v>
      </c>
      <c r="T384" s="16">
        <f>(((I384/60)/60)/24)+DATE(1970,1,1)+(-8/24)</f>
        <v>41158.376157407409</v>
      </c>
    </row>
    <row r="385" spans="1:20" ht="60" x14ac:dyDescent="0.25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2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7">
        <f>E385/D385</f>
        <v>2.0670670670670672</v>
      </c>
      <c r="P385" s="9">
        <f>IF(L385 = 0, 0, E385/L385)</f>
        <v>43.020833333333336</v>
      </c>
      <c r="Q385" s="5" t="str">
        <f>LEFT(N385,SEARCH("/",N385) - 1)</f>
        <v>film &amp; video</v>
      </c>
      <c r="R385" s="5" t="str">
        <f>RIGHT(N385, LEN(N385) - SEARCH("/",N385))</f>
        <v>documentary</v>
      </c>
      <c r="S385" s="16">
        <f>(((J385/60)/60)/24)+DATE(1970,1,1)+(-8/24)</f>
        <v>41754.78424768518</v>
      </c>
      <c r="T385" s="16">
        <f>(((I385/60)/60)/24)+DATE(1970,1,1)+(-8/24)</f>
        <v>41777.78424768518</v>
      </c>
    </row>
    <row r="386" spans="1:20" ht="60" x14ac:dyDescent="0.25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2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7">
        <f>E386/D386</f>
        <v>1.1210500000000001</v>
      </c>
      <c r="P386" s="9">
        <f>IF(L386 = 0, 0, E386/L386)</f>
        <v>58.540469973890339</v>
      </c>
      <c r="Q386" s="5" t="str">
        <f>LEFT(N386,SEARCH("/",N386) - 1)</f>
        <v>film &amp; video</v>
      </c>
      <c r="R386" s="5" t="str">
        <f>RIGHT(N386, LEN(N386) - SEARCH("/",N386))</f>
        <v>documentary</v>
      </c>
      <c r="S386" s="16">
        <f>(((J386/60)/60)/24)+DATE(1970,1,1)+(-8/24)</f>
        <v>41980.448460648149</v>
      </c>
      <c r="T386" s="16">
        <f>(((I386/60)/60)/24)+DATE(1970,1,1)+(-8/24)</f>
        <v>42010.448460648149</v>
      </c>
    </row>
    <row r="387" spans="1:20" ht="60" x14ac:dyDescent="0.25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2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7">
        <f>E387/D387</f>
        <v>1.05982</v>
      </c>
      <c r="P387" s="9">
        <f>IF(L387 = 0, 0, E387/L387)</f>
        <v>111.79535864978902</v>
      </c>
      <c r="Q387" s="5" t="str">
        <f>LEFT(N387,SEARCH("/",N387) - 1)</f>
        <v>film &amp; video</v>
      </c>
      <c r="R387" s="5" t="str">
        <f>RIGHT(N387, LEN(N387) - SEARCH("/",N387))</f>
        <v>documentary</v>
      </c>
      <c r="S387" s="16">
        <f>(((J387/60)/60)/24)+DATE(1970,1,1)+(-8/24)</f>
        <v>41934.251168981478</v>
      </c>
      <c r="T387" s="16">
        <f>(((I387/60)/60)/24)+DATE(1970,1,1)+(-8/24)</f>
        <v>41964.29283564815</v>
      </c>
    </row>
    <row r="388" spans="1:20" ht="60" x14ac:dyDescent="0.25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2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7">
        <f>E388/D388</f>
        <v>1.0016666666666667</v>
      </c>
      <c r="P388" s="9">
        <f>IF(L388 = 0, 0, E388/L388)</f>
        <v>46.230769230769234</v>
      </c>
      <c r="Q388" s="5" t="str">
        <f>LEFT(N388,SEARCH("/",N388) - 1)</f>
        <v>film &amp; video</v>
      </c>
      <c r="R388" s="5" t="str">
        <f>RIGHT(N388, LEN(N388) - SEARCH("/",N388))</f>
        <v>documentary</v>
      </c>
      <c r="S388" s="16">
        <f>(((J388/60)/60)/24)+DATE(1970,1,1)+(-8/24)</f>
        <v>42211.617951388886</v>
      </c>
      <c r="T388" s="16">
        <f>(((I388/60)/60)/24)+DATE(1970,1,1)+(-8/24)</f>
        <v>42226.617951388886</v>
      </c>
    </row>
    <row r="389" spans="1:20" ht="60" x14ac:dyDescent="0.25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2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7">
        <f>E389/D389</f>
        <v>2.1398947368421051</v>
      </c>
      <c r="P389" s="9">
        <f>IF(L389 = 0, 0, E389/L389)</f>
        <v>144.69039145907473</v>
      </c>
      <c r="Q389" s="5" t="str">
        <f>LEFT(N389,SEARCH("/",N389) - 1)</f>
        <v>film &amp; video</v>
      </c>
      <c r="R389" s="5" t="str">
        <f>RIGHT(N389, LEN(N389) - SEARCH("/",N389))</f>
        <v>documentary</v>
      </c>
      <c r="S389" s="16">
        <f>(((J389/60)/60)/24)+DATE(1970,1,1)+(-8/24)</f>
        <v>42200.343263888884</v>
      </c>
      <c r="T389" s="16">
        <f>(((I389/60)/60)/24)+DATE(1970,1,1)+(-8/24)</f>
        <v>42230.916666666664</v>
      </c>
    </row>
    <row r="390" spans="1:20" ht="45" x14ac:dyDescent="0.25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2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7">
        <f>E390/D390</f>
        <v>1.2616000000000001</v>
      </c>
      <c r="P390" s="9">
        <f>IF(L390 = 0, 0, E390/L390)</f>
        <v>88.845070422535215</v>
      </c>
      <c r="Q390" s="5" t="str">
        <f>LEFT(N390,SEARCH("/",N390) - 1)</f>
        <v>film &amp; video</v>
      </c>
      <c r="R390" s="5" t="str">
        <f>RIGHT(N390, LEN(N390) - SEARCH("/",N390))</f>
        <v>documentary</v>
      </c>
      <c r="S390" s="16">
        <f>(((J390/60)/60)/24)+DATE(1970,1,1)+(-8/24)</f>
        <v>42548.742824074077</v>
      </c>
      <c r="T390" s="16">
        <f>(((I390/60)/60)/24)+DATE(1970,1,1)+(-8/24)</f>
        <v>42578.742824074077</v>
      </c>
    </row>
    <row r="391" spans="1:20" ht="60" x14ac:dyDescent="0.25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2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7">
        <f>E391/D391</f>
        <v>1.8153547058823529</v>
      </c>
      <c r="P391" s="9">
        <f>IF(L391 = 0, 0, E391/L391)</f>
        <v>81.75107284768211</v>
      </c>
      <c r="Q391" s="5" t="str">
        <f>LEFT(N391,SEARCH("/",N391) - 1)</f>
        <v>film &amp; video</v>
      </c>
      <c r="R391" s="5" t="str">
        <f>RIGHT(N391, LEN(N391) - SEARCH("/",N391))</f>
        <v>documentary</v>
      </c>
      <c r="S391" s="16">
        <f>(((J391/60)/60)/24)+DATE(1970,1,1)+(-8/24)</f>
        <v>41673.729745370365</v>
      </c>
      <c r="T391" s="16">
        <f>(((I391/60)/60)/24)+DATE(1970,1,1)+(-8/24)</f>
        <v>41705.624305555553</v>
      </c>
    </row>
    <row r="392" spans="1:20" ht="45" x14ac:dyDescent="0.25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2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7">
        <f>E392/D392</f>
        <v>1</v>
      </c>
      <c r="P392" s="9">
        <f>IF(L392 = 0, 0, E392/L392)</f>
        <v>71.428571428571431</v>
      </c>
      <c r="Q392" s="5" t="str">
        <f>LEFT(N392,SEARCH("/",N392) - 1)</f>
        <v>film &amp; video</v>
      </c>
      <c r="R392" s="5" t="str">
        <f>RIGHT(N392, LEN(N392) - SEARCH("/",N392))</f>
        <v>documentary</v>
      </c>
      <c r="S392" s="16">
        <f>(((J392/60)/60)/24)+DATE(1970,1,1)+(-8/24)</f>
        <v>42111.703379629624</v>
      </c>
      <c r="T392" s="16">
        <f>(((I392/60)/60)/24)+DATE(1970,1,1)+(-8/24)</f>
        <v>42131.703379629624</v>
      </c>
    </row>
    <row r="393" spans="1:20" ht="45" x14ac:dyDescent="0.25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2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7">
        <f>E393/D393</f>
        <v>1.0061</v>
      </c>
      <c r="P393" s="9">
        <f>IF(L393 = 0, 0, E393/L393)</f>
        <v>104.25906735751295</v>
      </c>
      <c r="Q393" s="5" t="str">
        <f>LEFT(N393,SEARCH("/",N393) - 1)</f>
        <v>film &amp; video</v>
      </c>
      <c r="R393" s="5" t="str">
        <f>RIGHT(N393, LEN(N393) - SEARCH("/",N393))</f>
        <v>documentary</v>
      </c>
      <c r="S393" s="16">
        <f>(((J393/60)/60)/24)+DATE(1970,1,1)+(-8/24)</f>
        <v>40864.708923611113</v>
      </c>
      <c r="T393" s="16">
        <f>(((I393/60)/60)/24)+DATE(1970,1,1)+(-8/24)</f>
        <v>40894.707638888889</v>
      </c>
    </row>
    <row r="394" spans="1:20" ht="60" x14ac:dyDescent="0.25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2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7">
        <f>E394/D394</f>
        <v>1.009027027027027</v>
      </c>
      <c r="P394" s="9">
        <f>IF(L394 = 0, 0, E394/L394)</f>
        <v>90.616504854368927</v>
      </c>
      <c r="Q394" s="5" t="str">
        <f>LEFT(N394,SEARCH("/",N394) - 1)</f>
        <v>film &amp; video</v>
      </c>
      <c r="R394" s="5" t="str">
        <f>RIGHT(N394, LEN(N394) - SEARCH("/",N394))</f>
        <v>documentary</v>
      </c>
      <c r="S394" s="16">
        <f>(((J394/60)/60)/24)+DATE(1970,1,1)+(-8/24)</f>
        <v>40763.383923611109</v>
      </c>
      <c r="T394" s="16">
        <f>(((I394/60)/60)/24)+DATE(1970,1,1)+(-8/24)</f>
        <v>40793.791666666664</v>
      </c>
    </row>
    <row r="395" spans="1:20" ht="45" x14ac:dyDescent="0.25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2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7">
        <f>E395/D395</f>
        <v>1.10446</v>
      </c>
      <c r="P395" s="9">
        <f>IF(L395 = 0, 0, E395/L395)</f>
        <v>157.33048433048432</v>
      </c>
      <c r="Q395" s="5" t="str">
        <f>LEFT(N395,SEARCH("/",N395) - 1)</f>
        <v>film &amp; video</v>
      </c>
      <c r="R395" s="5" t="str">
        <f>RIGHT(N395, LEN(N395) - SEARCH("/",N395))</f>
        <v>documentary</v>
      </c>
      <c r="S395" s="16">
        <f>(((J395/60)/60)/24)+DATE(1970,1,1)+(-8/24)</f>
        <v>41526.375601851847</v>
      </c>
      <c r="T395" s="16">
        <f>(((I395/60)/60)/24)+DATE(1970,1,1)+(-8/24)</f>
        <v>41557.375601851847</v>
      </c>
    </row>
    <row r="396" spans="1:20" ht="60" x14ac:dyDescent="0.25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2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7">
        <f>E396/D396</f>
        <v>1.118936170212766</v>
      </c>
      <c r="P396" s="9">
        <f>IF(L396 = 0, 0, E396/L396)</f>
        <v>105.18</v>
      </c>
      <c r="Q396" s="5" t="str">
        <f>LEFT(N396,SEARCH("/",N396) - 1)</f>
        <v>film &amp; video</v>
      </c>
      <c r="R396" s="5" t="str">
        <f>RIGHT(N396, LEN(N396) - SEARCH("/",N396))</f>
        <v>documentary</v>
      </c>
      <c r="S396" s="16">
        <f>(((J396/60)/60)/24)+DATE(1970,1,1)+(-8/24)</f>
        <v>42417.48474537037</v>
      </c>
      <c r="T396" s="16">
        <f>(((I396/60)/60)/24)+DATE(1970,1,1)+(-8/24)</f>
        <v>42477.443078703705</v>
      </c>
    </row>
    <row r="397" spans="1:20" ht="45" x14ac:dyDescent="0.25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2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7">
        <f>E397/D397</f>
        <v>1.0804450000000001</v>
      </c>
      <c r="P397" s="9">
        <f>IF(L397 = 0, 0, E397/L397)</f>
        <v>58.719836956521746</v>
      </c>
      <c r="Q397" s="5" t="str">
        <f>LEFT(N397,SEARCH("/",N397) - 1)</f>
        <v>film &amp; video</v>
      </c>
      <c r="R397" s="5" t="str">
        <f>RIGHT(N397, LEN(N397) - SEARCH("/",N397))</f>
        <v>documentary</v>
      </c>
      <c r="S397" s="16">
        <f>(((J397/60)/60)/24)+DATE(1970,1,1)+(-8/24)</f>
        <v>40990.575925925921</v>
      </c>
      <c r="T397" s="16">
        <f>(((I397/60)/60)/24)+DATE(1970,1,1)+(-8/24)</f>
        <v>41026.563888888886</v>
      </c>
    </row>
    <row r="398" spans="1:20" ht="45" x14ac:dyDescent="0.25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2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7">
        <f>E398/D398</f>
        <v>1.0666666666666667</v>
      </c>
      <c r="P398" s="9">
        <f>IF(L398 = 0, 0, E398/L398)</f>
        <v>81.632653061224488</v>
      </c>
      <c r="Q398" s="5" t="str">
        <f>LEFT(N398,SEARCH("/",N398) - 1)</f>
        <v>film &amp; video</v>
      </c>
      <c r="R398" s="5" t="str">
        <f>RIGHT(N398, LEN(N398) - SEARCH("/",N398))</f>
        <v>documentary</v>
      </c>
      <c r="S398" s="16">
        <f>(((J398/60)/60)/24)+DATE(1970,1,1)+(-8/24)</f>
        <v>41082.231550925921</v>
      </c>
      <c r="T398" s="16">
        <f>(((I398/60)/60)/24)+DATE(1970,1,1)+(-8/24)</f>
        <v>41097.231550925921</v>
      </c>
    </row>
    <row r="399" spans="1:20" ht="60" x14ac:dyDescent="0.25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2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7">
        <f>E399/D399</f>
        <v>1.0390027322404372</v>
      </c>
      <c r="P399" s="9">
        <f>IF(L399 = 0, 0, E399/L399)</f>
        <v>56.460043668122275</v>
      </c>
      <c r="Q399" s="5" t="str">
        <f>LEFT(N399,SEARCH("/",N399) - 1)</f>
        <v>film &amp; video</v>
      </c>
      <c r="R399" s="5" t="str">
        <f>RIGHT(N399, LEN(N399) - SEARCH("/",N399))</f>
        <v>documentary</v>
      </c>
      <c r="S399" s="16">
        <f>(((J399/60)/60)/24)+DATE(1970,1,1)+(-8/24)</f>
        <v>40379.443101851852</v>
      </c>
      <c r="T399" s="16">
        <f>(((I399/60)/60)/24)+DATE(1970,1,1)+(-8/24)</f>
        <v>40421.822222222218</v>
      </c>
    </row>
    <row r="400" spans="1:20" ht="45" x14ac:dyDescent="0.25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2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7">
        <f>E400/D400</f>
        <v>1.2516</v>
      </c>
      <c r="P400" s="9">
        <f>IF(L400 = 0, 0, E400/L400)</f>
        <v>140.1044776119403</v>
      </c>
      <c r="Q400" s="5" t="str">
        <f>LEFT(N400,SEARCH("/",N400) - 1)</f>
        <v>film &amp; video</v>
      </c>
      <c r="R400" s="5" t="str">
        <f>RIGHT(N400, LEN(N400) - SEARCH("/",N400))</f>
        <v>documentary</v>
      </c>
      <c r="S400" s="16">
        <f>(((J400/60)/60)/24)+DATE(1970,1,1)+(-8/24)</f>
        <v>42078.459791666661</v>
      </c>
      <c r="T400" s="16">
        <f>(((I400/60)/60)/24)+DATE(1970,1,1)+(-8/24)</f>
        <v>42123.459791666661</v>
      </c>
    </row>
    <row r="401" spans="1:20" ht="60" x14ac:dyDescent="0.25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2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7">
        <f>E401/D401</f>
        <v>1.0680499999999999</v>
      </c>
      <c r="P401" s="9">
        <f>IF(L401 = 0, 0, E401/L401)</f>
        <v>224.85263157894738</v>
      </c>
      <c r="Q401" s="5" t="str">
        <f>LEFT(N401,SEARCH("/",N401) - 1)</f>
        <v>film &amp; video</v>
      </c>
      <c r="R401" s="5" t="str">
        <f>RIGHT(N401, LEN(N401) - SEARCH("/",N401))</f>
        <v>documentary</v>
      </c>
      <c r="S401" s="16">
        <f>(((J401/60)/60)/24)+DATE(1970,1,1)+(-8/24)</f>
        <v>42687.542442129627</v>
      </c>
      <c r="T401" s="16">
        <f>(((I401/60)/60)/24)+DATE(1970,1,1)+(-8/24)</f>
        <v>42718.166666666664</v>
      </c>
    </row>
    <row r="402" spans="1:20" ht="45" x14ac:dyDescent="0.25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2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7">
        <f>E402/D402</f>
        <v>1.1230249999999999</v>
      </c>
      <c r="P402" s="9">
        <f>IF(L402 = 0, 0, E402/L402)</f>
        <v>181.13306451612902</v>
      </c>
      <c r="Q402" s="5" t="str">
        <f>LEFT(N402,SEARCH("/",N402) - 1)</f>
        <v>film &amp; video</v>
      </c>
      <c r="R402" s="5" t="str">
        <f>RIGHT(N402, LEN(N402) - SEARCH("/",N402))</f>
        <v>documentary</v>
      </c>
      <c r="S402" s="16">
        <f>(((J402/60)/60)/24)+DATE(1970,1,1)+(-8/24)</f>
        <v>41745.302627314813</v>
      </c>
      <c r="T402" s="16">
        <f>(((I402/60)/60)/24)+DATE(1970,1,1)+(-8/24)</f>
        <v>41775.8125</v>
      </c>
    </row>
    <row r="403" spans="1:20" ht="60" x14ac:dyDescent="0.25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2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7">
        <f>E403/D403</f>
        <v>1.0381199999999999</v>
      </c>
      <c r="P403" s="9">
        <f>IF(L403 = 0, 0, E403/L403)</f>
        <v>711.04109589041093</v>
      </c>
      <c r="Q403" s="5" t="str">
        <f>LEFT(N403,SEARCH("/",N403) - 1)</f>
        <v>film &amp; video</v>
      </c>
      <c r="R403" s="5" t="str">
        <f>RIGHT(N403, LEN(N403) - SEARCH("/",N403))</f>
        <v>documentary</v>
      </c>
      <c r="S403" s="16">
        <f>(((J403/60)/60)/24)+DATE(1970,1,1)+(-8/24)</f>
        <v>40732.508912037032</v>
      </c>
      <c r="T403" s="16">
        <f>(((I403/60)/60)/24)+DATE(1970,1,1)+(-8/24)</f>
        <v>40762.508912037032</v>
      </c>
    </row>
    <row r="404" spans="1:20" ht="60" x14ac:dyDescent="0.25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2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7">
        <f>E404/D404</f>
        <v>1.4165000000000001</v>
      </c>
      <c r="P404" s="9">
        <f>IF(L404 = 0, 0, E404/L404)</f>
        <v>65.883720930232556</v>
      </c>
      <c r="Q404" s="5" t="str">
        <f>LEFT(N404,SEARCH("/",N404) - 1)</f>
        <v>film &amp; video</v>
      </c>
      <c r="R404" s="5" t="str">
        <f>RIGHT(N404, LEN(N404) - SEARCH("/",N404))</f>
        <v>documentary</v>
      </c>
      <c r="S404" s="16">
        <f>(((J404/60)/60)/24)+DATE(1970,1,1)+(-8/24)</f>
        <v>42292.206215277773</v>
      </c>
      <c r="T404" s="16">
        <f>(((I404/60)/60)/24)+DATE(1970,1,1)+(-8/24)</f>
        <v>42313.247881944444</v>
      </c>
    </row>
    <row r="405" spans="1:20" ht="45" x14ac:dyDescent="0.25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2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7">
        <f>E405/D405</f>
        <v>1.0526</v>
      </c>
      <c r="P405" s="9">
        <f>IF(L405 = 0, 0, E405/L405)</f>
        <v>75.185714285714283</v>
      </c>
      <c r="Q405" s="5" t="str">
        <f>LEFT(N405,SEARCH("/",N405) - 1)</f>
        <v>film &amp; video</v>
      </c>
      <c r="R405" s="5" t="str">
        <f>RIGHT(N405, LEN(N405) - SEARCH("/",N405))</f>
        <v>documentary</v>
      </c>
      <c r="S405" s="16">
        <f>(((J405/60)/60)/24)+DATE(1970,1,1)+(-8/24)</f>
        <v>40717.977326388886</v>
      </c>
      <c r="T405" s="16">
        <f>(((I405/60)/60)/24)+DATE(1970,1,1)+(-8/24)</f>
        <v>40764.963888888888</v>
      </c>
    </row>
    <row r="406" spans="1:20" ht="45" x14ac:dyDescent="0.25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2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7">
        <f>E406/D406</f>
        <v>1.0309142857142857</v>
      </c>
      <c r="P406" s="9">
        <f>IF(L406 = 0, 0, E406/L406)</f>
        <v>133.14391143911439</v>
      </c>
      <c r="Q406" s="5" t="str">
        <f>LEFT(N406,SEARCH("/",N406) - 1)</f>
        <v>film &amp; video</v>
      </c>
      <c r="R406" s="5" t="str">
        <f>RIGHT(N406, LEN(N406) - SEARCH("/",N406))</f>
        <v>documentary</v>
      </c>
      <c r="S406" s="16">
        <f>(((J406/60)/60)/24)+DATE(1970,1,1)+(-8/24)</f>
        <v>41646.294699074075</v>
      </c>
      <c r="T406" s="16">
        <f>(((I406/60)/60)/24)+DATE(1970,1,1)+(-8/24)</f>
        <v>41675.627777777772</v>
      </c>
    </row>
    <row r="407" spans="1:20" ht="45" x14ac:dyDescent="0.25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2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7">
        <f>E407/D407</f>
        <v>1.0765957446808512</v>
      </c>
      <c r="P407" s="9">
        <f>IF(L407 = 0, 0, E407/L407)</f>
        <v>55.2</v>
      </c>
      <c r="Q407" s="5" t="str">
        <f>LEFT(N407,SEARCH("/",N407) - 1)</f>
        <v>film &amp; video</v>
      </c>
      <c r="R407" s="5" t="str">
        <f>RIGHT(N407, LEN(N407) - SEARCH("/",N407))</f>
        <v>documentary</v>
      </c>
      <c r="S407" s="16">
        <f>(((J407/60)/60)/24)+DATE(1970,1,1)+(-8/24)</f>
        <v>41673.751608796294</v>
      </c>
      <c r="T407" s="16">
        <f>(((I407/60)/60)/24)+DATE(1970,1,1)+(-8/24)</f>
        <v>41703.751608796294</v>
      </c>
    </row>
    <row r="408" spans="1:20" ht="60" x14ac:dyDescent="0.25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2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7">
        <f>E408/D408</f>
        <v>1.0770464285714285</v>
      </c>
      <c r="P408" s="9">
        <f>IF(L408 = 0, 0, E408/L408)</f>
        <v>86.163714285714292</v>
      </c>
      <c r="Q408" s="5" t="str">
        <f>LEFT(N408,SEARCH("/",N408) - 1)</f>
        <v>film &amp; video</v>
      </c>
      <c r="R408" s="5" t="str">
        <f>RIGHT(N408, LEN(N408) - SEARCH("/",N408))</f>
        <v>documentary</v>
      </c>
      <c r="S408" s="16">
        <f>(((J408/60)/60)/24)+DATE(1970,1,1)+(-8/24)</f>
        <v>40637.82913194444</v>
      </c>
      <c r="T408" s="16">
        <f>(((I408/60)/60)/24)+DATE(1970,1,1)+(-8/24)</f>
        <v>40671.915972222218</v>
      </c>
    </row>
    <row r="409" spans="1:20" ht="45" x14ac:dyDescent="0.25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2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7">
        <f>E409/D409</f>
        <v>1.0155000000000001</v>
      </c>
      <c r="P409" s="9">
        <f>IF(L409 = 0, 0, E409/L409)</f>
        <v>92.318181818181813</v>
      </c>
      <c r="Q409" s="5" t="str">
        <f>LEFT(N409,SEARCH("/",N409) - 1)</f>
        <v>film &amp; video</v>
      </c>
      <c r="R409" s="5" t="str">
        <f>RIGHT(N409, LEN(N409) - SEARCH("/",N409))</f>
        <v>documentary</v>
      </c>
      <c r="S409" s="16">
        <f>(((J409/60)/60)/24)+DATE(1970,1,1)+(-8/24)</f>
        <v>40806.537615740737</v>
      </c>
      <c r="T409" s="16">
        <f>(((I409/60)/60)/24)+DATE(1970,1,1)+(-8/24)</f>
        <v>40866.579282407409</v>
      </c>
    </row>
    <row r="410" spans="1:20" ht="45" x14ac:dyDescent="0.25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2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7">
        <f>E410/D410</f>
        <v>1.0143766666666667</v>
      </c>
      <c r="P410" s="9">
        <f>IF(L410 = 0, 0, E410/L410)</f>
        <v>160.16473684210527</v>
      </c>
      <c r="Q410" s="5" t="str">
        <f>LEFT(N410,SEARCH("/",N410) - 1)</f>
        <v>film &amp; video</v>
      </c>
      <c r="R410" s="5" t="str">
        <f>RIGHT(N410, LEN(N410) - SEARCH("/",N410))</f>
        <v>documentary</v>
      </c>
      <c r="S410" s="16">
        <f>(((J410/60)/60)/24)+DATE(1970,1,1)+(-8/24)</f>
        <v>41543.402662037035</v>
      </c>
      <c r="T410" s="16">
        <f>(((I410/60)/60)/24)+DATE(1970,1,1)+(-8/24)</f>
        <v>41583.444328703699</v>
      </c>
    </row>
    <row r="411" spans="1:20" ht="45" x14ac:dyDescent="0.25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2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7">
        <f>E411/D411</f>
        <v>1.3680000000000001</v>
      </c>
      <c r="P411" s="9">
        <f>IF(L411 = 0, 0, E411/L411)</f>
        <v>45.6</v>
      </c>
      <c r="Q411" s="5" t="str">
        <f>LEFT(N411,SEARCH("/",N411) - 1)</f>
        <v>film &amp; video</v>
      </c>
      <c r="R411" s="5" t="str">
        <f>RIGHT(N411, LEN(N411) - SEARCH("/",N411))</f>
        <v>documentary</v>
      </c>
      <c r="S411" s="16">
        <f>(((J411/60)/60)/24)+DATE(1970,1,1)+(-8/24)</f>
        <v>42543.529444444437</v>
      </c>
      <c r="T411" s="16">
        <f>(((I411/60)/60)/24)+DATE(1970,1,1)+(-8/24)</f>
        <v>42573.529444444437</v>
      </c>
    </row>
    <row r="412" spans="1:20" ht="45" x14ac:dyDescent="0.25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2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7">
        <f>E412/D412</f>
        <v>1.2829999999999999</v>
      </c>
      <c r="P412" s="9">
        <f>IF(L412 = 0, 0, E412/L412)</f>
        <v>183.28571428571428</v>
      </c>
      <c r="Q412" s="5" t="str">
        <f>LEFT(N412,SEARCH("/",N412) - 1)</f>
        <v>film &amp; video</v>
      </c>
      <c r="R412" s="5" t="str">
        <f>RIGHT(N412, LEN(N412) - SEARCH("/",N412))</f>
        <v>documentary</v>
      </c>
      <c r="S412" s="16">
        <f>(((J412/60)/60)/24)+DATE(1970,1,1)+(-8/24)</f>
        <v>42113.64811342593</v>
      </c>
      <c r="T412" s="16">
        <f>(((I412/60)/60)/24)+DATE(1970,1,1)+(-8/24)</f>
        <v>42173.64811342593</v>
      </c>
    </row>
    <row r="413" spans="1:20" ht="60" x14ac:dyDescent="0.25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2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7">
        <f>E413/D413</f>
        <v>1.0105</v>
      </c>
      <c r="P413" s="9">
        <f>IF(L413 = 0, 0, E413/L413)</f>
        <v>125.78838174273859</v>
      </c>
      <c r="Q413" s="5" t="str">
        <f>LEFT(N413,SEARCH("/",N413) - 1)</f>
        <v>film &amp; video</v>
      </c>
      <c r="R413" s="5" t="str">
        <f>RIGHT(N413, LEN(N413) - SEARCH("/",N413))</f>
        <v>documentary</v>
      </c>
      <c r="S413" s="16">
        <f>(((J413/60)/60)/24)+DATE(1970,1,1)+(-8/24)</f>
        <v>41597.842638888884</v>
      </c>
      <c r="T413" s="16">
        <f>(((I413/60)/60)/24)+DATE(1970,1,1)+(-8/24)</f>
        <v>41629.875</v>
      </c>
    </row>
    <row r="414" spans="1:20" ht="60" x14ac:dyDescent="0.25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2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7">
        <f>E414/D414</f>
        <v>1.2684</v>
      </c>
      <c r="P414" s="9">
        <f>IF(L414 = 0, 0, E414/L414)</f>
        <v>57.654545454545456</v>
      </c>
      <c r="Q414" s="5" t="str">
        <f>LEFT(N414,SEARCH("/",N414) - 1)</f>
        <v>film &amp; video</v>
      </c>
      <c r="R414" s="5" t="str">
        <f>RIGHT(N414, LEN(N414) - SEARCH("/",N414))</f>
        <v>documentary</v>
      </c>
      <c r="S414" s="16">
        <f>(((J414/60)/60)/24)+DATE(1970,1,1)+(-8/24)</f>
        <v>41099.409467592588</v>
      </c>
      <c r="T414" s="16">
        <f>(((I414/60)/60)/24)+DATE(1970,1,1)+(-8/24)</f>
        <v>41115.409467592588</v>
      </c>
    </row>
    <row r="415" spans="1:20" ht="45" x14ac:dyDescent="0.25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2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7">
        <f>E415/D415</f>
        <v>1.0508593749999999</v>
      </c>
      <c r="P415" s="9">
        <f>IF(L415 = 0, 0, E415/L415)</f>
        <v>78.660818713450297</v>
      </c>
      <c r="Q415" s="5" t="str">
        <f>LEFT(N415,SEARCH("/",N415) - 1)</f>
        <v>film &amp; video</v>
      </c>
      <c r="R415" s="5" t="str">
        <f>RIGHT(N415, LEN(N415) - SEARCH("/",N415))</f>
        <v>documentary</v>
      </c>
      <c r="S415" s="16">
        <f>(((J415/60)/60)/24)+DATE(1970,1,1)+(-8/24)</f>
        <v>41079.54410879629</v>
      </c>
      <c r="T415" s="16">
        <f>(((I415/60)/60)/24)+DATE(1970,1,1)+(-8/24)</f>
        <v>41109.54410879629</v>
      </c>
    </row>
    <row r="416" spans="1:20" ht="60" x14ac:dyDescent="0.25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2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7">
        <f>E416/D416</f>
        <v>1.0285405405405406</v>
      </c>
      <c r="P416" s="9">
        <f>IF(L416 = 0, 0, E416/L416)</f>
        <v>91.480769230769226</v>
      </c>
      <c r="Q416" s="5" t="str">
        <f>LEFT(N416,SEARCH("/",N416) - 1)</f>
        <v>film &amp; video</v>
      </c>
      <c r="R416" s="5" t="str">
        <f>RIGHT(N416, LEN(N416) - SEARCH("/",N416))</f>
        <v>documentary</v>
      </c>
      <c r="S416" s="16">
        <f>(((J416/60)/60)/24)+DATE(1970,1,1)+(-8/24)</f>
        <v>41528.72991898148</v>
      </c>
      <c r="T416" s="16">
        <f>(((I416/60)/60)/24)+DATE(1970,1,1)+(-8/24)</f>
        <v>41558.72991898148</v>
      </c>
    </row>
    <row r="417" spans="1:20" ht="60" x14ac:dyDescent="0.25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2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7">
        <f>E417/D417</f>
        <v>1.0214714285714286</v>
      </c>
      <c r="P417" s="9">
        <f>IF(L417 = 0, 0, E417/L417)</f>
        <v>68.09809523809524</v>
      </c>
      <c r="Q417" s="5" t="str">
        <f>LEFT(N417,SEARCH("/",N417) - 1)</f>
        <v>film &amp; video</v>
      </c>
      <c r="R417" s="5" t="str">
        <f>RIGHT(N417, LEN(N417) - SEARCH("/",N417))</f>
        <v>documentary</v>
      </c>
      <c r="S417" s="16">
        <f>(((J417/60)/60)/24)+DATE(1970,1,1)+(-8/24)</f>
        <v>41904.518541666665</v>
      </c>
      <c r="T417" s="16">
        <f>(((I417/60)/60)/24)+DATE(1970,1,1)+(-8/24)</f>
        <v>41929.166666666664</v>
      </c>
    </row>
    <row r="418" spans="1:20" ht="45" x14ac:dyDescent="0.25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2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7">
        <f>E418/D418</f>
        <v>1.2021700000000002</v>
      </c>
      <c r="P418" s="9">
        <f>IF(L418 = 0, 0, E418/L418)</f>
        <v>48.086800000000004</v>
      </c>
      <c r="Q418" s="5" t="str">
        <f>LEFT(N418,SEARCH("/",N418) - 1)</f>
        <v>film &amp; video</v>
      </c>
      <c r="R418" s="5" t="str">
        <f>RIGHT(N418, LEN(N418) - SEARCH("/",N418))</f>
        <v>documentary</v>
      </c>
      <c r="S418" s="16">
        <f>(((J418/60)/60)/24)+DATE(1970,1,1)+(-8/24)</f>
        <v>41648.062858796293</v>
      </c>
      <c r="T418" s="16">
        <f>(((I418/60)/60)/24)+DATE(1970,1,1)+(-8/24)</f>
        <v>41678.062858796293</v>
      </c>
    </row>
    <row r="419" spans="1:20" ht="60" x14ac:dyDescent="0.25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2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7">
        <f>E419/D419</f>
        <v>1.0024761904761905</v>
      </c>
      <c r="P419" s="9">
        <f>IF(L419 = 0, 0, E419/L419)</f>
        <v>202.42307692307693</v>
      </c>
      <c r="Q419" s="5" t="str">
        <f>LEFT(N419,SEARCH("/",N419) - 1)</f>
        <v>film &amp; video</v>
      </c>
      <c r="R419" s="5" t="str">
        <f>RIGHT(N419, LEN(N419) - SEARCH("/",N419))</f>
        <v>documentary</v>
      </c>
      <c r="S419" s="16">
        <f>(((J419/60)/60)/24)+DATE(1970,1,1)+(-8/24)</f>
        <v>41360.63726851852</v>
      </c>
      <c r="T419" s="16">
        <f>(((I419/60)/60)/24)+DATE(1970,1,1)+(-8/24)</f>
        <v>41371.856249999997</v>
      </c>
    </row>
    <row r="420" spans="1:20" ht="60" x14ac:dyDescent="0.25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2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7">
        <f>E420/D420</f>
        <v>1.0063392857142857</v>
      </c>
      <c r="P420" s="9">
        <f>IF(L420 = 0, 0, E420/L420)</f>
        <v>216.75</v>
      </c>
      <c r="Q420" s="5" t="str">
        <f>LEFT(N420,SEARCH("/",N420) - 1)</f>
        <v>film &amp; video</v>
      </c>
      <c r="R420" s="5" t="str">
        <f>RIGHT(N420, LEN(N420) - SEARCH("/",N420))</f>
        <v>documentary</v>
      </c>
      <c r="S420" s="16">
        <f>(((J420/60)/60)/24)+DATE(1970,1,1)+(-8/24)</f>
        <v>42177.94903935185</v>
      </c>
      <c r="T420" s="16">
        <f>(((I420/60)/60)/24)+DATE(1970,1,1)+(-8/24)</f>
        <v>42207.94903935185</v>
      </c>
    </row>
    <row r="421" spans="1:20" ht="45" x14ac:dyDescent="0.25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2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7">
        <f>E421/D421</f>
        <v>1.004375</v>
      </c>
      <c r="P421" s="9">
        <f>IF(L421 = 0, 0, E421/L421)</f>
        <v>110.06849315068493</v>
      </c>
      <c r="Q421" s="5" t="str">
        <f>LEFT(N421,SEARCH("/",N421) - 1)</f>
        <v>film &amp; video</v>
      </c>
      <c r="R421" s="5" t="str">
        <f>RIGHT(N421, LEN(N421) - SEARCH("/",N421))</f>
        <v>documentary</v>
      </c>
      <c r="S421" s="16">
        <f>(((J421/60)/60)/24)+DATE(1970,1,1)+(-8/24)</f>
        <v>41394.509108796294</v>
      </c>
      <c r="T421" s="16">
        <f>(((I421/60)/60)/24)+DATE(1970,1,1)+(-8/24)</f>
        <v>41454.509108796294</v>
      </c>
    </row>
    <row r="422" spans="1:20" ht="60" x14ac:dyDescent="0.25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2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7">
        <f>E422/D422</f>
        <v>4.3939393939393936E-3</v>
      </c>
      <c r="P422" s="9">
        <f>IF(L422 = 0, 0, E422/L422)</f>
        <v>4.833333333333333</v>
      </c>
      <c r="Q422" s="5" t="str">
        <f>LEFT(N422,SEARCH("/",N422) - 1)</f>
        <v>film &amp; video</v>
      </c>
      <c r="R422" s="5" t="str">
        <f>RIGHT(N422, LEN(N422) - SEARCH("/",N422))</f>
        <v>animation</v>
      </c>
      <c r="S422" s="16">
        <f>(((J422/60)/60)/24)+DATE(1970,1,1)+(-8/24)</f>
        <v>41681.903136574074</v>
      </c>
      <c r="T422" s="16">
        <f>(((I422/60)/60)/24)+DATE(1970,1,1)+(-8/24)</f>
        <v>41711.861469907402</v>
      </c>
    </row>
    <row r="423" spans="1:20" ht="60" x14ac:dyDescent="0.2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2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7">
        <f>E423/D423</f>
        <v>2.0066666666666667E-2</v>
      </c>
      <c r="P423" s="9">
        <f>IF(L423 = 0, 0, E423/L423)</f>
        <v>50.166666666666664</v>
      </c>
      <c r="Q423" s="5" t="str">
        <f>LEFT(N423,SEARCH("/",N423) - 1)</f>
        <v>film &amp; video</v>
      </c>
      <c r="R423" s="5" t="str">
        <f>RIGHT(N423, LEN(N423) - SEARCH("/",N423))</f>
        <v>animation</v>
      </c>
      <c r="S423" s="16">
        <f>(((J423/60)/60)/24)+DATE(1970,1,1)+(-8/24)</f>
        <v>42177.158055555548</v>
      </c>
      <c r="T423" s="16">
        <f>(((I423/60)/60)/24)+DATE(1970,1,1)+(-8/24)</f>
        <v>42237.158055555548</v>
      </c>
    </row>
    <row r="424" spans="1:20" ht="60" x14ac:dyDescent="0.25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2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7">
        <f>E424/D424</f>
        <v>1.0749999999999999E-2</v>
      </c>
      <c r="P424" s="9">
        <f>IF(L424 = 0, 0, E424/L424)</f>
        <v>35.833333333333336</v>
      </c>
      <c r="Q424" s="5" t="str">
        <f>LEFT(N424,SEARCH("/",N424) - 1)</f>
        <v>film &amp; video</v>
      </c>
      <c r="R424" s="5" t="str">
        <f>RIGHT(N424, LEN(N424) - SEARCH("/",N424))</f>
        <v>animation</v>
      </c>
      <c r="S424" s="16">
        <f>(((J424/60)/60)/24)+DATE(1970,1,1)+(-8/24)</f>
        <v>41862.927048611105</v>
      </c>
      <c r="T424" s="16">
        <f>(((I424/60)/60)/24)+DATE(1970,1,1)+(-8/24)</f>
        <v>41892.927048611105</v>
      </c>
    </row>
    <row r="425" spans="1:20" ht="45" x14ac:dyDescent="0.2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2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7">
        <f>E425/D425</f>
        <v>7.6499999999999997E-3</v>
      </c>
      <c r="P425" s="9">
        <f>IF(L425 = 0, 0, E425/L425)</f>
        <v>11.76923076923077</v>
      </c>
      <c r="Q425" s="5" t="str">
        <f>LEFT(N425,SEARCH("/",N425) - 1)</f>
        <v>film &amp; video</v>
      </c>
      <c r="R425" s="5" t="str">
        <f>RIGHT(N425, LEN(N425) - SEARCH("/",N425))</f>
        <v>animation</v>
      </c>
      <c r="S425" s="16">
        <f>(((J425/60)/60)/24)+DATE(1970,1,1)+(-8/24)</f>
        <v>41400.592939814815</v>
      </c>
      <c r="T425" s="16">
        <f>(((I425/60)/60)/24)+DATE(1970,1,1)+(-8/24)</f>
        <v>41430.592939814815</v>
      </c>
    </row>
    <row r="426" spans="1:20" ht="45" x14ac:dyDescent="0.25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2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7">
        <f>E426/D426</f>
        <v>6.7966666666666675E-2</v>
      </c>
      <c r="P426" s="9">
        <f>IF(L426 = 0, 0, E426/L426)</f>
        <v>40.78</v>
      </c>
      <c r="Q426" s="5" t="str">
        <f>LEFT(N426,SEARCH("/",N426) - 1)</f>
        <v>film &amp; video</v>
      </c>
      <c r="R426" s="5" t="str">
        <f>RIGHT(N426, LEN(N426) - SEARCH("/",N426))</f>
        <v>animation</v>
      </c>
      <c r="S426" s="16">
        <f>(((J426/60)/60)/24)+DATE(1970,1,1)+(-8/24)</f>
        <v>40934.042812499996</v>
      </c>
      <c r="T426" s="16">
        <f>(((I426/60)/60)/24)+DATE(1970,1,1)+(-8/24)</f>
        <v>40994.001145833332</v>
      </c>
    </row>
    <row r="427" spans="1:20" ht="60" x14ac:dyDescent="0.2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2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7">
        <f>E427/D427</f>
        <v>1.2E-4</v>
      </c>
      <c r="P427" s="9">
        <f>IF(L427 = 0, 0, E427/L427)</f>
        <v>3</v>
      </c>
      <c r="Q427" s="5" t="str">
        <f>LEFT(N427,SEARCH("/",N427) - 1)</f>
        <v>film &amp; video</v>
      </c>
      <c r="R427" s="5" t="str">
        <f>RIGHT(N427, LEN(N427) - SEARCH("/",N427))</f>
        <v>animation</v>
      </c>
      <c r="S427" s="16">
        <f>(((J427/60)/60)/24)+DATE(1970,1,1)+(-8/24)</f>
        <v>42275.527824074066</v>
      </c>
      <c r="T427" s="16">
        <f>(((I427/60)/60)/24)+DATE(1970,1,1)+(-8/24)</f>
        <v>42335.569490740738</v>
      </c>
    </row>
    <row r="428" spans="1:20" ht="60" x14ac:dyDescent="0.25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2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7">
        <f>E428/D428</f>
        <v>1.3299999999999999E-2</v>
      </c>
      <c r="P428" s="9">
        <f>IF(L428 = 0, 0, E428/L428)</f>
        <v>16.625</v>
      </c>
      <c r="Q428" s="5" t="str">
        <f>LEFT(N428,SEARCH("/",N428) - 1)</f>
        <v>film &amp; video</v>
      </c>
      <c r="R428" s="5" t="str">
        <f>RIGHT(N428, LEN(N428) - SEARCH("/",N428))</f>
        <v>animation</v>
      </c>
      <c r="S428" s="16">
        <f>(((J428/60)/60)/24)+DATE(1970,1,1)+(-8/24)</f>
        <v>42400.378634259258</v>
      </c>
      <c r="T428" s="16">
        <f>(((I428/60)/60)/24)+DATE(1970,1,1)+(-8/24)</f>
        <v>42430.378634259258</v>
      </c>
    </row>
    <row r="429" spans="1:20" ht="60" x14ac:dyDescent="0.2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2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7">
        <f>E429/D429</f>
        <v>0</v>
      </c>
      <c r="P429" s="9">
        <f>IF(L429 = 0, 0, E429/L429)</f>
        <v>0</v>
      </c>
      <c r="Q429" s="5" t="str">
        <f>LEFT(N429,SEARCH("/",N429) - 1)</f>
        <v>film &amp; video</v>
      </c>
      <c r="R429" s="5" t="str">
        <f>RIGHT(N429, LEN(N429) - SEARCH("/",N429))</f>
        <v>animation</v>
      </c>
      <c r="S429" s="16">
        <f>(((J429/60)/60)/24)+DATE(1970,1,1)+(-8/24)</f>
        <v>42285.575694444437</v>
      </c>
      <c r="T429" s="16">
        <f>(((I429/60)/60)/24)+DATE(1970,1,1)+(-8/24)</f>
        <v>42299.457638888889</v>
      </c>
    </row>
    <row r="430" spans="1:20" ht="30" x14ac:dyDescent="0.25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2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7">
        <f>E430/D430</f>
        <v>5.6333333333333332E-2</v>
      </c>
      <c r="P430" s="9">
        <f>IF(L430 = 0, 0, E430/L430)</f>
        <v>52</v>
      </c>
      <c r="Q430" s="5" t="str">
        <f>LEFT(N430,SEARCH("/",N430) - 1)</f>
        <v>film &amp; video</v>
      </c>
      <c r="R430" s="5" t="str">
        <f>RIGHT(N430, LEN(N430) - SEARCH("/",N430))</f>
        <v>animation</v>
      </c>
      <c r="S430" s="16">
        <f>(((J430/60)/60)/24)+DATE(1970,1,1)+(-8/24)</f>
        <v>41778.433391203704</v>
      </c>
      <c r="T430" s="16">
        <f>(((I430/60)/60)/24)+DATE(1970,1,1)+(-8/24)</f>
        <v>41806.583333333328</v>
      </c>
    </row>
    <row r="431" spans="1:20" ht="60" x14ac:dyDescent="0.2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2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7">
        <f>E431/D431</f>
        <v>0</v>
      </c>
      <c r="P431" s="9">
        <f>IF(L431 = 0, 0, E431/L431)</f>
        <v>0</v>
      </c>
      <c r="Q431" s="5" t="str">
        <f>LEFT(N431,SEARCH("/",N431) - 1)</f>
        <v>film &amp; video</v>
      </c>
      <c r="R431" s="5" t="str">
        <f>RIGHT(N431, LEN(N431) - SEARCH("/",N431))</f>
        <v>animation</v>
      </c>
      <c r="S431" s="16">
        <f>(((J431/60)/60)/24)+DATE(1970,1,1)+(-8/24)</f>
        <v>40070.568078703705</v>
      </c>
      <c r="T431" s="16">
        <f>(((I431/60)/60)/24)+DATE(1970,1,1)+(-8/24)</f>
        <v>40143.874305555553</v>
      </c>
    </row>
    <row r="432" spans="1:20" ht="45" x14ac:dyDescent="0.25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2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7">
        <f>E432/D432</f>
        <v>2.4E-2</v>
      </c>
      <c r="P432" s="9">
        <f>IF(L432 = 0, 0, E432/L432)</f>
        <v>4.8</v>
      </c>
      <c r="Q432" s="5" t="str">
        <f>LEFT(N432,SEARCH("/",N432) - 1)</f>
        <v>film &amp; video</v>
      </c>
      <c r="R432" s="5" t="str">
        <f>RIGHT(N432, LEN(N432) - SEARCH("/",N432))</f>
        <v>animation</v>
      </c>
      <c r="S432" s="16">
        <f>(((J432/60)/60)/24)+DATE(1970,1,1)+(-8/24)</f>
        <v>41512.773923611108</v>
      </c>
      <c r="T432" s="16">
        <f>(((I432/60)/60)/24)+DATE(1970,1,1)+(-8/24)</f>
        <v>41527.773923611108</v>
      </c>
    </row>
    <row r="433" spans="1:20" ht="45" x14ac:dyDescent="0.2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2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7">
        <f>E433/D433</f>
        <v>0.13833333333333334</v>
      </c>
      <c r="P433" s="9">
        <f>IF(L433 = 0, 0, E433/L433)</f>
        <v>51.875</v>
      </c>
      <c r="Q433" s="5" t="str">
        <f>LEFT(N433,SEARCH("/",N433) - 1)</f>
        <v>film &amp; video</v>
      </c>
      <c r="R433" s="5" t="str">
        <f>RIGHT(N433, LEN(N433) - SEARCH("/",N433))</f>
        <v>animation</v>
      </c>
      <c r="S433" s="16">
        <f>(((J433/60)/60)/24)+DATE(1970,1,1)+(-8/24)</f>
        <v>42526.537997685176</v>
      </c>
      <c r="T433" s="16">
        <f>(((I433/60)/60)/24)+DATE(1970,1,1)+(-8/24)</f>
        <v>42556.537997685176</v>
      </c>
    </row>
    <row r="434" spans="1:20" ht="60" x14ac:dyDescent="0.25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2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7">
        <f>E434/D434</f>
        <v>9.5000000000000001E-2</v>
      </c>
      <c r="P434" s="9">
        <f>IF(L434 = 0, 0, E434/L434)</f>
        <v>71.25</v>
      </c>
      <c r="Q434" s="5" t="str">
        <f>LEFT(N434,SEARCH("/",N434) - 1)</f>
        <v>film &amp; video</v>
      </c>
      <c r="R434" s="5" t="str">
        <f>RIGHT(N434, LEN(N434) - SEARCH("/",N434))</f>
        <v>animation</v>
      </c>
      <c r="S434" s="16">
        <f>(((J434/60)/60)/24)+DATE(1970,1,1)+(-8/24)</f>
        <v>42238.39329861111</v>
      </c>
      <c r="T434" s="16">
        <f>(((I434/60)/60)/24)+DATE(1970,1,1)+(-8/24)</f>
        <v>42298.39329861111</v>
      </c>
    </row>
    <row r="435" spans="1:20" ht="60" x14ac:dyDescent="0.2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2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7">
        <f>E435/D435</f>
        <v>0</v>
      </c>
      <c r="P435" s="9">
        <f>IF(L435 = 0, 0, E435/L435)</f>
        <v>0</v>
      </c>
      <c r="Q435" s="5" t="str">
        <f>LEFT(N435,SEARCH("/",N435) - 1)</f>
        <v>film &amp; video</v>
      </c>
      <c r="R435" s="5" t="str">
        <f>RIGHT(N435, LEN(N435) - SEARCH("/",N435))</f>
        <v>animation</v>
      </c>
      <c r="S435" s="16">
        <f>(((J435/60)/60)/24)+DATE(1970,1,1)+(-8/24)</f>
        <v>42228.29655092593</v>
      </c>
      <c r="T435" s="16">
        <f>(((I435/60)/60)/24)+DATE(1970,1,1)+(-8/24)</f>
        <v>42288.29655092593</v>
      </c>
    </row>
    <row r="436" spans="1:20" ht="60" x14ac:dyDescent="0.25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2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7">
        <f>E436/D436</f>
        <v>0.05</v>
      </c>
      <c r="P436" s="9">
        <f>IF(L436 = 0, 0, E436/L436)</f>
        <v>62.5</v>
      </c>
      <c r="Q436" s="5" t="str">
        <f>LEFT(N436,SEARCH("/",N436) - 1)</f>
        <v>film &amp; video</v>
      </c>
      <c r="R436" s="5" t="str">
        <f>RIGHT(N436, LEN(N436) - SEARCH("/",N436))</f>
        <v>animation</v>
      </c>
      <c r="S436" s="16">
        <f>(((J436/60)/60)/24)+DATE(1970,1,1)+(-8/24)</f>
        <v>41576.501180555555</v>
      </c>
      <c r="T436" s="16">
        <f>(((I436/60)/60)/24)+DATE(1970,1,1)+(-8/24)</f>
        <v>41609.542847222219</v>
      </c>
    </row>
    <row r="437" spans="1:20" ht="60" x14ac:dyDescent="0.2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2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7">
        <f>E437/D437</f>
        <v>2.7272727272727273E-5</v>
      </c>
      <c r="P437" s="9">
        <f>IF(L437 = 0, 0, E437/L437)</f>
        <v>1</v>
      </c>
      <c r="Q437" s="5" t="str">
        <f>LEFT(N437,SEARCH("/",N437) - 1)</f>
        <v>film &amp; video</v>
      </c>
      <c r="R437" s="5" t="str">
        <f>RIGHT(N437, LEN(N437) - SEARCH("/",N437))</f>
        <v>animation</v>
      </c>
      <c r="S437" s="16">
        <f>(((J437/60)/60)/24)+DATE(1970,1,1)+(-8/24)</f>
        <v>41500.414120370369</v>
      </c>
      <c r="T437" s="16">
        <f>(((I437/60)/60)/24)+DATE(1970,1,1)+(-8/24)</f>
        <v>41530.414120370369</v>
      </c>
    </row>
    <row r="438" spans="1:20" ht="45" x14ac:dyDescent="0.25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2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7">
        <f>E438/D438</f>
        <v>0</v>
      </c>
      <c r="P438" s="9">
        <f>IF(L438 = 0, 0, E438/L438)</f>
        <v>0</v>
      </c>
      <c r="Q438" s="5" t="str">
        <f>LEFT(N438,SEARCH("/",N438) - 1)</f>
        <v>film &amp; video</v>
      </c>
      <c r="R438" s="5" t="str">
        <f>RIGHT(N438, LEN(N438) - SEARCH("/",N438))</f>
        <v>animation</v>
      </c>
      <c r="S438" s="16">
        <f>(((J438/60)/60)/24)+DATE(1970,1,1)+(-8/24)</f>
        <v>41456.029085648144</v>
      </c>
      <c r="T438" s="16">
        <f>(((I438/60)/60)/24)+DATE(1970,1,1)+(-8/24)</f>
        <v>41486.029085648144</v>
      </c>
    </row>
    <row r="439" spans="1:20" ht="45" x14ac:dyDescent="0.2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2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7">
        <f>E439/D439</f>
        <v>0</v>
      </c>
      <c r="P439" s="9">
        <f>IF(L439 = 0, 0, E439/L439)</f>
        <v>0</v>
      </c>
      <c r="Q439" s="5" t="str">
        <f>LEFT(N439,SEARCH("/",N439) - 1)</f>
        <v>film &amp; video</v>
      </c>
      <c r="R439" s="5" t="str">
        <f>RIGHT(N439, LEN(N439) - SEARCH("/",N439))</f>
        <v>animation</v>
      </c>
      <c r="S439" s="16">
        <f>(((J439/60)/60)/24)+DATE(1970,1,1)+(-8/24)</f>
        <v>42590.985254629624</v>
      </c>
      <c r="T439" s="16">
        <f>(((I439/60)/60)/24)+DATE(1970,1,1)+(-8/24)</f>
        <v>42650.985254629624</v>
      </c>
    </row>
    <row r="440" spans="1:20" ht="45" x14ac:dyDescent="0.25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2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7">
        <f>E440/D440</f>
        <v>9.3799999999999994E-2</v>
      </c>
      <c r="P440" s="9">
        <f>IF(L440 = 0, 0, E440/L440)</f>
        <v>170.54545454545453</v>
      </c>
      <c r="Q440" s="5" t="str">
        <f>LEFT(N440,SEARCH("/",N440) - 1)</f>
        <v>film &amp; video</v>
      </c>
      <c r="R440" s="5" t="str">
        <f>RIGHT(N440, LEN(N440) - SEARCH("/",N440))</f>
        <v>animation</v>
      </c>
      <c r="S440" s="16">
        <f>(((J440/60)/60)/24)+DATE(1970,1,1)+(-8/24)</f>
        <v>42295.927754629629</v>
      </c>
      <c r="T440" s="16">
        <f>(((I440/60)/60)/24)+DATE(1970,1,1)+(-8/24)</f>
        <v>42325.969421296293</v>
      </c>
    </row>
    <row r="441" spans="1:20" ht="60" x14ac:dyDescent="0.2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2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7">
        <f>E441/D441</f>
        <v>0</v>
      </c>
      <c r="P441" s="9">
        <f>IF(L441 = 0, 0, E441/L441)</f>
        <v>0</v>
      </c>
      <c r="Q441" s="5" t="str">
        <f>LEFT(N441,SEARCH("/",N441) - 1)</f>
        <v>film &amp; video</v>
      </c>
      <c r="R441" s="5" t="str">
        <f>RIGHT(N441, LEN(N441) - SEARCH("/",N441))</f>
        <v>animation</v>
      </c>
      <c r="S441" s="16">
        <f>(((J441/60)/60)/24)+DATE(1970,1,1)+(-8/24)</f>
        <v>41919.428449074068</v>
      </c>
      <c r="T441" s="16">
        <f>(((I441/60)/60)/24)+DATE(1970,1,1)+(-8/24)</f>
        <v>41929.428449074068</v>
      </c>
    </row>
    <row r="442" spans="1:20" ht="45" x14ac:dyDescent="0.25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2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7">
        <f>E442/D442</f>
        <v>1E-3</v>
      </c>
      <c r="P442" s="9">
        <f>IF(L442 = 0, 0, E442/L442)</f>
        <v>5</v>
      </c>
      <c r="Q442" s="5" t="str">
        <f>LEFT(N442,SEARCH("/",N442) - 1)</f>
        <v>film &amp; video</v>
      </c>
      <c r="R442" s="5" t="str">
        <f>RIGHT(N442, LEN(N442) - SEARCH("/",N442))</f>
        <v>animation</v>
      </c>
      <c r="S442" s="16">
        <f>(((J442/60)/60)/24)+DATE(1970,1,1)+(-8/24)</f>
        <v>42423.652233796289</v>
      </c>
      <c r="T442" s="16">
        <f>(((I442/60)/60)/24)+DATE(1970,1,1)+(-8/24)</f>
        <v>42453.610567129632</v>
      </c>
    </row>
    <row r="443" spans="1:20" ht="60" x14ac:dyDescent="0.2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2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7">
        <f>E443/D443</f>
        <v>0</v>
      </c>
      <c r="P443" s="9">
        <f>IF(L443 = 0, 0, E443/L443)</f>
        <v>0</v>
      </c>
      <c r="Q443" s="5" t="str">
        <f>LEFT(N443,SEARCH("/",N443) - 1)</f>
        <v>film &amp; video</v>
      </c>
      <c r="R443" s="5" t="str">
        <f>RIGHT(N443, LEN(N443) - SEARCH("/",N443))</f>
        <v>animation</v>
      </c>
      <c r="S443" s="16">
        <f>(((J443/60)/60)/24)+DATE(1970,1,1)+(-8/24)</f>
        <v>41550.460601851846</v>
      </c>
      <c r="T443" s="16">
        <f>(((I443/60)/60)/24)+DATE(1970,1,1)+(-8/24)</f>
        <v>41580.460601851846</v>
      </c>
    </row>
    <row r="444" spans="1:20" x14ac:dyDescent="0.25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2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7">
        <f>E444/D444</f>
        <v>0.39358823529411763</v>
      </c>
      <c r="P444" s="9">
        <f>IF(L444 = 0, 0, E444/L444)</f>
        <v>393.58823529411762</v>
      </c>
      <c r="Q444" s="5" t="str">
        <f>LEFT(N444,SEARCH("/",N444) - 1)</f>
        <v>film &amp; video</v>
      </c>
      <c r="R444" s="5" t="str">
        <f>RIGHT(N444, LEN(N444) - SEARCH("/",N444))</f>
        <v>animation</v>
      </c>
      <c r="S444" s="16">
        <f>(((J444/60)/60)/24)+DATE(1970,1,1)+(-8/24)</f>
        <v>42024.555358796293</v>
      </c>
      <c r="T444" s="16">
        <f>(((I444/60)/60)/24)+DATE(1970,1,1)+(-8/24)</f>
        <v>42054.555358796293</v>
      </c>
    </row>
    <row r="445" spans="1:20" ht="45" x14ac:dyDescent="0.2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2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7">
        <f>E445/D445</f>
        <v>1E-3</v>
      </c>
      <c r="P445" s="9">
        <f>IF(L445 = 0, 0, E445/L445)</f>
        <v>5</v>
      </c>
      <c r="Q445" s="5" t="str">
        <f>LEFT(N445,SEARCH("/",N445) - 1)</f>
        <v>film &amp; video</v>
      </c>
      <c r="R445" s="5" t="str">
        <f>RIGHT(N445, LEN(N445) - SEARCH("/",N445))</f>
        <v>animation</v>
      </c>
      <c r="S445" s="16">
        <f>(((J445/60)/60)/24)+DATE(1970,1,1)+(-8/24)</f>
        <v>41649.681724537033</v>
      </c>
      <c r="T445" s="16">
        <f>(((I445/60)/60)/24)+DATE(1970,1,1)+(-8/24)</f>
        <v>41679.681724537033</v>
      </c>
    </row>
    <row r="446" spans="1:20" ht="45" x14ac:dyDescent="0.25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2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7">
        <f>E446/D446</f>
        <v>0.05</v>
      </c>
      <c r="P446" s="9">
        <f>IF(L446 = 0, 0, E446/L446)</f>
        <v>50</v>
      </c>
      <c r="Q446" s="5" t="str">
        <f>LEFT(N446,SEARCH("/",N446) - 1)</f>
        <v>film &amp; video</v>
      </c>
      <c r="R446" s="5" t="str">
        <f>RIGHT(N446, LEN(N446) - SEARCH("/",N446))</f>
        <v>animation</v>
      </c>
      <c r="S446" s="16">
        <f>(((J446/60)/60)/24)+DATE(1970,1,1)+(-8/24)</f>
        <v>40894.57362268518</v>
      </c>
      <c r="T446" s="16">
        <f>(((I446/60)/60)/24)+DATE(1970,1,1)+(-8/24)</f>
        <v>40954.57362268518</v>
      </c>
    </row>
    <row r="447" spans="1:20" ht="45" x14ac:dyDescent="0.2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2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7">
        <f>E447/D447</f>
        <v>3.3333333333333335E-5</v>
      </c>
      <c r="P447" s="9">
        <f>IF(L447 = 0, 0, E447/L447)</f>
        <v>1</v>
      </c>
      <c r="Q447" s="5" t="str">
        <f>LEFT(N447,SEARCH("/",N447) - 1)</f>
        <v>film &amp; video</v>
      </c>
      <c r="R447" s="5" t="str">
        <f>RIGHT(N447, LEN(N447) - SEARCH("/",N447))</f>
        <v>animation</v>
      </c>
      <c r="S447" s="16">
        <f>(((J447/60)/60)/24)+DATE(1970,1,1)+(-8/24)</f>
        <v>42130.002025462956</v>
      </c>
      <c r="T447" s="16">
        <f>(((I447/60)/60)/24)+DATE(1970,1,1)+(-8/24)</f>
        <v>42145.002025462956</v>
      </c>
    </row>
    <row r="448" spans="1:20" ht="60" x14ac:dyDescent="0.25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2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7">
        <f>E448/D448</f>
        <v>7.2952380952380949E-2</v>
      </c>
      <c r="P448" s="9">
        <f>IF(L448 = 0, 0, E448/L448)</f>
        <v>47.875</v>
      </c>
      <c r="Q448" s="5" t="str">
        <f>LEFT(N448,SEARCH("/",N448) - 1)</f>
        <v>film &amp; video</v>
      </c>
      <c r="R448" s="5" t="str">
        <f>RIGHT(N448, LEN(N448) - SEARCH("/",N448))</f>
        <v>animation</v>
      </c>
      <c r="S448" s="16">
        <f>(((J448/60)/60)/24)+DATE(1970,1,1)+(-8/24)</f>
        <v>42036.750231481477</v>
      </c>
      <c r="T448" s="16">
        <f>(((I448/60)/60)/24)+DATE(1970,1,1)+(-8/24)</f>
        <v>42066.750231481477</v>
      </c>
    </row>
    <row r="449" spans="1:20" ht="60" x14ac:dyDescent="0.2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2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7">
        <f>E449/D449</f>
        <v>1.6666666666666666E-4</v>
      </c>
      <c r="P449" s="9">
        <f>IF(L449 = 0, 0, E449/L449)</f>
        <v>5</v>
      </c>
      <c r="Q449" s="5" t="str">
        <f>LEFT(N449,SEARCH("/",N449) - 1)</f>
        <v>film &amp; video</v>
      </c>
      <c r="R449" s="5" t="str">
        <f>RIGHT(N449, LEN(N449) - SEARCH("/",N449))</f>
        <v>animation</v>
      </c>
      <c r="S449" s="16">
        <f>(((J449/60)/60)/24)+DATE(1970,1,1)+(-8/24)</f>
        <v>41331.22179398148</v>
      </c>
      <c r="T449" s="16">
        <f>(((I449/60)/60)/24)+DATE(1970,1,1)+(-8/24)</f>
        <v>41356.180127314808</v>
      </c>
    </row>
    <row r="450" spans="1:20" ht="60" x14ac:dyDescent="0.25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2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7">
        <f>E450/D450</f>
        <v>3.2804E-2</v>
      </c>
      <c r="P450" s="9">
        <f>IF(L450 = 0, 0, E450/L450)</f>
        <v>20.502500000000001</v>
      </c>
      <c r="Q450" s="5" t="str">
        <f>LEFT(N450,SEARCH("/",N450) - 1)</f>
        <v>film &amp; video</v>
      </c>
      <c r="R450" s="5" t="str">
        <f>RIGHT(N450, LEN(N450) - SEARCH("/",N450))</f>
        <v>animation</v>
      </c>
      <c r="S450" s="16">
        <f>(((J450/60)/60)/24)+DATE(1970,1,1)+(-8/24)</f>
        <v>41753.424710648142</v>
      </c>
      <c r="T450" s="16">
        <f>(((I450/60)/60)/24)+DATE(1970,1,1)+(-8/24)</f>
        <v>41773.424710648142</v>
      </c>
    </row>
    <row r="451" spans="1:20" ht="60" x14ac:dyDescent="0.2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2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7">
        <f>E451/D451</f>
        <v>2.2499999999999999E-2</v>
      </c>
      <c r="P451" s="9">
        <f>IF(L451 = 0, 0, E451/L451)</f>
        <v>9</v>
      </c>
      <c r="Q451" s="5" t="str">
        <f>LEFT(N451,SEARCH("/",N451) - 1)</f>
        <v>film &amp; video</v>
      </c>
      <c r="R451" s="5" t="str">
        <f>RIGHT(N451, LEN(N451) - SEARCH("/",N451))</f>
        <v>animation</v>
      </c>
      <c r="S451" s="16">
        <f>(((J451/60)/60)/24)+DATE(1970,1,1)+(-8/24)</f>
        <v>41534.234780092593</v>
      </c>
      <c r="T451" s="16">
        <f>(((I451/60)/60)/24)+DATE(1970,1,1)+(-8/24)</f>
        <v>41564.234780092593</v>
      </c>
    </row>
    <row r="452" spans="1:20" ht="60" x14ac:dyDescent="0.25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2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7">
        <f>E452/D452</f>
        <v>7.92E-3</v>
      </c>
      <c r="P452" s="9">
        <f>IF(L452 = 0, 0, E452/L452)</f>
        <v>56.571428571428569</v>
      </c>
      <c r="Q452" s="5" t="str">
        <f>LEFT(N452,SEARCH("/",N452) - 1)</f>
        <v>film &amp; video</v>
      </c>
      <c r="R452" s="5" t="str">
        <f>RIGHT(N452, LEN(N452) - SEARCH("/",N452))</f>
        <v>animation</v>
      </c>
      <c r="S452" s="16">
        <f>(((J452/60)/60)/24)+DATE(1970,1,1)+(-8/24)</f>
        <v>41654.61342592592</v>
      </c>
      <c r="T452" s="16">
        <f>(((I452/60)/60)/24)+DATE(1970,1,1)+(-8/24)</f>
        <v>41684.61342592592</v>
      </c>
    </row>
    <row r="453" spans="1:20" ht="60" x14ac:dyDescent="0.2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2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7">
        <f>E453/D453</f>
        <v>0</v>
      </c>
      <c r="P453" s="9">
        <f>IF(L453 = 0, 0, E453/L453)</f>
        <v>0</v>
      </c>
      <c r="Q453" s="5" t="str">
        <f>LEFT(N453,SEARCH("/",N453) - 1)</f>
        <v>film &amp; video</v>
      </c>
      <c r="R453" s="5" t="str">
        <f>RIGHT(N453, LEN(N453) - SEARCH("/",N453))</f>
        <v>animation</v>
      </c>
      <c r="S453" s="16">
        <f>(((J453/60)/60)/24)+DATE(1970,1,1)+(-8/24)</f>
        <v>41634.381840277776</v>
      </c>
      <c r="T453" s="16">
        <f>(((I453/60)/60)/24)+DATE(1970,1,1)+(-8/24)</f>
        <v>41664.381840277776</v>
      </c>
    </row>
    <row r="454" spans="1:20" ht="45" x14ac:dyDescent="0.25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2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7">
        <f>E454/D454</f>
        <v>0.64</v>
      </c>
      <c r="P454" s="9">
        <f>IF(L454 = 0, 0, E454/L454)</f>
        <v>40</v>
      </c>
      <c r="Q454" s="5" t="str">
        <f>LEFT(N454,SEARCH("/",N454) - 1)</f>
        <v>film &amp; video</v>
      </c>
      <c r="R454" s="5" t="str">
        <f>RIGHT(N454, LEN(N454) - SEARCH("/",N454))</f>
        <v>animation</v>
      </c>
      <c r="S454" s="16">
        <f>(((J454/60)/60)/24)+DATE(1970,1,1)+(-8/24)</f>
        <v>42107.370543981473</v>
      </c>
      <c r="T454" s="16">
        <f>(((I454/60)/60)/24)+DATE(1970,1,1)+(-8/24)</f>
        <v>42137.370543981473</v>
      </c>
    </row>
    <row r="455" spans="1:20" ht="60" x14ac:dyDescent="0.2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2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7">
        <f>E455/D455</f>
        <v>2.740447957839262E-4</v>
      </c>
      <c r="P455" s="9">
        <f>IF(L455 = 0, 0, E455/L455)</f>
        <v>13</v>
      </c>
      <c r="Q455" s="5" t="str">
        <f>LEFT(N455,SEARCH("/",N455) - 1)</f>
        <v>film &amp; video</v>
      </c>
      <c r="R455" s="5" t="str">
        <f>RIGHT(N455, LEN(N455) - SEARCH("/",N455))</f>
        <v>animation</v>
      </c>
      <c r="S455" s="16">
        <f>(((J455/60)/60)/24)+DATE(1970,1,1)+(-8/24)</f>
        <v>42038.491655092592</v>
      </c>
      <c r="T455" s="16">
        <f>(((I455/60)/60)/24)+DATE(1970,1,1)+(-8/24)</f>
        <v>42054.491655092592</v>
      </c>
    </row>
    <row r="456" spans="1:20" ht="45" x14ac:dyDescent="0.25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2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7">
        <f>E456/D456</f>
        <v>8.2000000000000007E-3</v>
      </c>
      <c r="P456" s="9">
        <f>IF(L456 = 0, 0, E456/L456)</f>
        <v>16.399999999999999</v>
      </c>
      <c r="Q456" s="5" t="str">
        <f>LEFT(N456,SEARCH("/",N456) - 1)</f>
        <v>film &amp; video</v>
      </c>
      <c r="R456" s="5" t="str">
        <f>RIGHT(N456, LEN(N456) - SEARCH("/",N456))</f>
        <v>animation</v>
      </c>
      <c r="S456" s="16">
        <f>(((J456/60)/60)/24)+DATE(1970,1,1)+(-8/24)</f>
        <v>41938.383923611109</v>
      </c>
      <c r="T456" s="16">
        <f>(((I456/60)/60)/24)+DATE(1970,1,1)+(-8/24)</f>
        <v>41969.218055555553</v>
      </c>
    </row>
    <row r="457" spans="1:20" ht="60" x14ac:dyDescent="0.2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2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7">
        <f>E457/D457</f>
        <v>6.9230769230769226E-4</v>
      </c>
      <c r="P457" s="9">
        <f>IF(L457 = 0, 0, E457/L457)</f>
        <v>22.5</v>
      </c>
      <c r="Q457" s="5" t="str">
        <f>LEFT(N457,SEARCH("/",N457) - 1)</f>
        <v>film &amp; video</v>
      </c>
      <c r="R457" s="5" t="str">
        <f>RIGHT(N457, LEN(N457) - SEARCH("/",N457))</f>
        <v>animation</v>
      </c>
      <c r="S457" s="16">
        <f>(((J457/60)/60)/24)+DATE(1970,1,1)+(-8/24)</f>
        <v>40970.669236111105</v>
      </c>
      <c r="T457" s="16">
        <f>(((I457/60)/60)/24)+DATE(1970,1,1)+(-8/24)</f>
        <v>41015.688194444439</v>
      </c>
    </row>
    <row r="458" spans="1:20" ht="60" x14ac:dyDescent="0.25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2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7">
        <f>E458/D458</f>
        <v>6.8631863186318634E-3</v>
      </c>
      <c r="P458" s="9">
        <f>IF(L458 = 0, 0, E458/L458)</f>
        <v>20.333333333333332</v>
      </c>
      <c r="Q458" s="5" t="str">
        <f>LEFT(N458,SEARCH("/",N458) - 1)</f>
        <v>film &amp; video</v>
      </c>
      <c r="R458" s="5" t="str">
        <f>RIGHT(N458, LEN(N458) - SEARCH("/",N458))</f>
        <v>animation</v>
      </c>
      <c r="S458" s="16">
        <f>(((J458/60)/60)/24)+DATE(1970,1,1)+(-8/24)</f>
        <v>41547.361122685179</v>
      </c>
      <c r="T458" s="16">
        <f>(((I458/60)/60)/24)+DATE(1970,1,1)+(-8/24)</f>
        <v>41568.832638888889</v>
      </c>
    </row>
    <row r="459" spans="1:20" ht="60" x14ac:dyDescent="0.2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2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7">
        <f>E459/D459</f>
        <v>0</v>
      </c>
      <c r="P459" s="9">
        <f>IF(L459 = 0, 0, E459/L459)</f>
        <v>0</v>
      </c>
      <c r="Q459" s="5" t="str">
        <f>LEFT(N459,SEARCH("/",N459) - 1)</f>
        <v>film &amp; video</v>
      </c>
      <c r="R459" s="5" t="str">
        <f>RIGHT(N459, LEN(N459) - SEARCH("/",N459))</f>
        <v>animation</v>
      </c>
      <c r="S459" s="16">
        <f>(((J459/60)/60)/24)+DATE(1970,1,1)+(-8/24)</f>
        <v>41837.434166666666</v>
      </c>
      <c r="T459" s="16">
        <f>(((I459/60)/60)/24)+DATE(1970,1,1)+(-8/24)</f>
        <v>41867.434166666666</v>
      </c>
    </row>
    <row r="460" spans="1:20" ht="45" x14ac:dyDescent="0.25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2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7">
        <f>E460/D460</f>
        <v>8.2100000000000006E-2</v>
      </c>
      <c r="P460" s="9">
        <f>IF(L460 = 0, 0, E460/L460)</f>
        <v>16.755102040816325</v>
      </c>
      <c r="Q460" s="5" t="str">
        <f>LEFT(N460,SEARCH("/",N460) - 1)</f>
        <v>film &amp; video</v>
      </c>
      <c r="R460" s="5" t="str">
        <f>RIGHT(N460, LEN(N460) - SEARCH("/",N460))</f>
        <v>animation</v>
      </c>
      <c r="S460" s="16">
        <f>(((J460/60)/60)/24)+DATE(1970,1,1)+(-8/24)</f>
        <v>41378.366435185184</v>
      </c>
      <c r="T460" s="16">
        <f>(((I460/60)/60)/24)+DATE(1970,1,1)+(-8/24)</f>
        <v>41408.366435185184</v>
      </c>
    </row>
    <row r="461" spans="1:20" ht="60" x14ac:dyDescent="0.2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2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7">
        <f>E461/D461</f>
        <v>6.4102564102564103E-4</v>
      </c>
      <c r="P461" s="9">
        <f>IF(L461 = 0, 0, E461/L461)</f>
        <v>25</v>
      </c>
      <c r="Q461" s="5" t="str">
        <f>LEFT(N461,SEARCH("/",N461) - 1)</f>
        <v>film &amp; video</v>
      </c>
      <c r="R461" s="5" t="str">
        <f>RIGHT(N461, LEN(N461) - SEARCH("/",N461))</f>
        <v>animation</v>
      </c>
      <c r="S461" s="16">
        <f>(((J461/60)/60)/24)+DATE(1970,1,1)+(-8/24)</f>
        <v>40800.307025462964</v>
      </c>
      <c r="T461" s="16">
        <f>(((I461/60)/60)/24)+DATE(1970,1,1)+(-8/24)</f>
        <v>40860.348692129628</v>
      </c>
    </row>
    <row r="462" spans="1:20" ht="30" x14ac:dyDescent="0.25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2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7">
        <f>E462/D462</f>
        <v>2.9411764705882353E-3</v>
      </c>
      <c r="P462" s="9">
        <f>IF(L462 = 0, 0, E462/L462)</f>
        <v>12.5</v>
      </c>
      <c r="Q462" s="5" t="str">
        <f>LEFT(N462,SEARCH("/",N462) - 1)</f>
        <v>film &amp; video</v>
      </c>
      <c r="R462" s="5" t="str">
        <f>RIGHT(N462, LEN(N462) - SEARCH("/",N462))</f>
        <v>animation</v>
      </c>
      <c r="S462" s="16">
        <f>(((J462/60)/60)/24)+DATE(1970,1,1)+(-8/24)</f>
        <v>41759.209201388883</v>
      </c>
      <c r="T462" s="16">
        <f>(((I462/60)/60)/24)+DATE(1970,1,1)+(-8/24)</f>
        <v>41790.833333333328</v>
      </c>
    </row>
    <row r="463" spans="1:20" ht="60" x14ac:dyDescent="0.2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2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7">
        <f>E463/D463</f>
        <v>0</v>
      </c>
      <c r="P463" s="9">
        <f>IF(L463 = 0, 0, E463/L463)</f>
        <v>0</v>
      </c>
      <c r="Q463" s="5" t="str">
        <f>LEFT(N463,SEARCH("/",N463) - 1)</f>
        <v>film &amp; video</v>
      </c>
      <c r="R463" s="5" t="str">
        <f>RIGHT(N463, LEN(N463) - SEARCH("/",N463))</f>
        <v>animation</v>
      </c>
      <c r="S463" s="16">
        <f>(((J463/60)/60)/24)+DATE(1970,1,1)+(-8/24)</f>
        <v>41407.513506944444</v>
      </c>
      <c r="T463" s="16">
        <f>(((I463/60)/60)/24)+DATE(1970,1,1)+(-8/24)</f>
        <v>41427.513506944444</v>
      </c>
    </row>
    <row r="464" spans="1:20" ht="60" x14ac:dyDescent="0.25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2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7">
        <f>E464/D464</f>
        <v>0</v>
      </c>
      <c r="P464" s="9">
        <f>IF(L464 = 0, 0, E464/L464)</f>
        <v>0</v>
      </c>
      <c r="Q464" s="5" t="str">
        <f>LEFT(N464,SEARCH("/",N464) - 1)</f>
        <v>film &amp; video</v>
      </c>
      <c r="R464" s="5" t="str">
        <f>RIGHT(N464, LEN(N464) - SEARCH("/",N464))</f>
        <v>animation</v>
      </c>
      <c r="S464" s="16">
        <f>(((J464/60)/60)/24)+DATE(1970,1,1)+(-8/24)</f>
        <v>40704.793298611112</v>
      </c>
      <c r="T464" s="16">
        <f>(((I464/60)/60)/24)+DATE(1970,1,1)+(-8/24)</f>
        <v>40764.793298611112</v>
      </c>
    </row>
    <row r="465" spans="1:20" ht="45" x14ac:dyDescent="0.2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2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7">
        <f>E465/D465</f>
        <v>2.2727272727272728E-2</v>
      </c>
      <c r="P465" s="9">
        <f>IF(L465 = 0, 0, E465/L465)</f>
        <v>113.63636363636364</v>
      </c>
      <c r="Q465" s="5" t="str">
        <f>LEFT(N465,SEARCH("/",N465) - 1)</f>
        <v>film &amp; video</v>
      </c>
      <c r="R465" s="5" t="str">
        <f>RIGHT(N465, LEN(N465) - SEARCH("/",N465))</f>
        <v>animation</v>
      </c>
      <c r="S465" s="16">
        <f>(((J465/60)/60)/24)+DATE(1970,1,1)+(-8/24)</f>
        <v>40750.376770833333</v>
      </c>
      <c r="T465" s="16">
        <f>(((I465/60)/60)/24)+DATE(1970,1,1)+(-8/24)</f>
        <v>40810.376770833333</v>
      </c>
    </row>
    <row r="466" spans="1:20" ht="45" x14ac:dyDescent="0.25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2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7">
        <f>E466/D466</f>
        <v>9.9009900990099011E-4</v>
      </c>
      <c r="P466" s="9">
        <f>IF(L466 = 0, 0, E466/L466)</f>
        <v>1</v>
      </c>
      <c r="Q466" s="5" t="str">
        <f>LEFT(N466,SEARCH("/",N466) - 1)</f>
        <v>film &amp; video</v>
      </c>
      <c r="R466" s="5" t="str">
        <f>RIGHT(N466, LEN(N466) - SEARCH("/",N466))</f>
        <v>animation</v>
      </c>
      <c r="S466" s="16">
        <f>(((J466/60)/60)/24)+DATE(1970,1,1)+(-8/24)</f>
        <v>42488.515451388892</v>
      </c>
      <c r="T466" s="16">
        <f>(((I466/60)/60)/24)+DATE(1970,1,1)+(-8/24)</f>
        <v>42508.515451388892</v>
      </c>
    </row>
    <row r="467" spans="1:20" ht="30" x14ac:dyDescent="0.25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2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7">
        <f>E467/D467</f>
        <v>0.26953125</v>
      </c>
      <c r="P467" s="9">
        <f>IF(L467 = 0, 0, E467/L467)</f>
        <v>17.25</v>
      </c>
      <c r="Q467" s="5" t="str">
        <f>LEFT(N467,SEARCH("/",N467) - 1)</f>
        <v>film &amp; video</v>
      </c>
      <c r="R467" s="5" t="str">
        <f>RIGHT(N467, LEN(N467) - SEARCH("/",N467))</f>
        <v>animation</v>
      </c>
      <c r="S467" s="16">
        <f>(((J467/60)/60)/24)+DATE(1970,1,1)+(-8/24)</f>
        <v>41800.786736111106</v>
      </c>
      <c r="T467" s="16">
        <f>(((I467/60)/60)/24)+DATE(1970,1,1)+(-8/24)</f>
        <v>41816.786736111106</v>
      </c>
    </row>
    <row r="468" spans="1:20" ht="45" x14ac:dyDescent="0.25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2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7">
        <f>E468/D468</f>
        <v>7.6E-3</v>
      </c>
      <c r="P468" s="9">
        <f>IF(L468 = 0, 0, E468/L468)</f>
        <v>15.2</v>
      </c>
      <c r="Q468" s="5" t="str">
        <f>LEFT(N468,SEARCH("/",N468) - 1)</f>
        <v>film &amp; video</v>
      </c>
      <c r="R468" s="5" t="str">
        <f>RIGHT(N468, LEN(N468) - SEARCH("/",N468))</f>
        <v>animation</v>
      </c>
      <c r="S468" s="16">
        <f>(((J468/60)/60)/24)+DATE(1970,1,1)+(-8/24)</f>
        <v>41129.609537037039</v>
      </c>
      <c r="T468" s="16">
        <f>(((I468/60)/60)/24)+DATE(1970,1,1)+(-8/24)</f>
        <v>41159.609537037039</v>
      </c>
    </row>
    <row r="469" spans="1:20" ht="60" x14ac:dyDescent="0.2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2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7">
        <f>E469/D469</f>
        <v>0.21575</v>
      </c>
      <c r="P469" s="9">
        <f>IF(L469 = 0, 0, E469/L469)</f>
        <v>110.64102564102564</v>
      </c>
      <c r="Q469" s="5" t="str">
        <f>LEFT(N469,SEARCH("/",N469) - 1)</f>
        <v>film &amp; video</v>
      </c>
      <c r="R469" s="5" t="str">
        <f>RIGHT(N469, LEN(N469) - SEARCH("/",N469))</f>
        <v>animation</v>
      </c>
      <c r="S469" s="16">
        <f>(((J469/60)/60)/24)+DATE(1970,1,1)+(-8/24)</f>
        <v>41135.346458333333</v>
      </c>
      <c r="T469" s="16">
        <f>(((I469/60)/60)/24)+DATE(1970,1,1)+(-8/24)</f>
        <v>41180.346458333333</v>
      </c>
    </row>
    <row r="470" spans="1:20" ht="60" x14ac:dyDescent="0.25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2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7">
        <f>E470/D470</f>
        <v>0</v>
      </c>
      <c r="P470" s="9">
        <f>IF(L470 = 0, 0, E470/L470)</f>
        <v>0</v>
      </c>
      <c r="Q470" s="5" t="str">
        <f>LEFT(N470,SEARCH("/",N470) - 1)</f>
        <v>film &amp; video</v>
      </c>
      <c r="R470" s="5" t="str">
        <f>RIGHT(N470, LEN(N470) - SEARCH("/",N470))</f>
        <v>animation</v>
      </c>
      <c r="S470" s="16">
        <f>(((J470/60)/60)/24)+DATE(1970,1,1)+(-8/24)</f>
        <v>41040.834293981476</v>
      </c>
      <c r="T470" s="16">
        <f>(((I470/60)/60)/24)+DATE(1970,1,1)+(-8/24)</f>
        <v>41100.827141203699</v>
      </c>
    </row>
    <row r="471" spans="1:20" ht="30" x14ac:dyDescent="0.2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2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7">
        <f>E471/D471</f>
        <v>0</v>
      </c>
      <c r="P471" s="9">
        <f>IF(L471 = 0, 0, E471/L471)</f>
        <v>0</v>
      </c>
      <c r="Q471" s="5" t="str">
        <f>LEFT(N471,SEARCH("/",N471) - 1)</f>
        <v>film &amp; video</v>
      </c>
      <c r="R471" s="5" t="str">
        <f>RIGHT(N471, LEN(N471) - SEARCH("/",N471))</f>
        <v>animation</v>
      </c>
      <c r="S471" s="16">
        <f>(((J471/60)/60)/24)+DATE(1970,1,1)+(-8/24)</f>
        <v>41827.656527777777</v>
      </c>
      <c r="T471" s="16">
        <f>(((I471/60)/60)/24)+DATE(1970,1,1)+(-8/24)</f>
        <v>41887.656527777777</v>
      </c>
    </row>
    <row r="472" spans="1:20" ht="60" x14ac:dyDescent="0.25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2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7">
        <f>E472/D472</f>
        <v>1.0200000000000001E-2</v>
      </c>
      <c r="P472" s="9">
        <f>IF(L472 = 0, 0, E472/L472)</f>
        <v>25.5</v>
      </c>
      <c r="Q472" s="5" t="str">
        <f>LEFT(N472,SEARCH("/",N472) - 1)</f>
        <v>film &amp; video</v>
      </c>
      <c r="R472" s="5" t="str">
        <f>RIGHT(N472, LEN(N472) - SEARCH("/",N472))</f>
        <v>animation</v>
      </c>
      <c r="S472" s="16">
        <f>(((J472/60)/60)/24)+DATE(1970,1,1)+(-8/24)</f>
        <v>41604.834363425922</v>
      </c>
      <c r="T472" s="16">
        <f>(((I472/60)/60)/24)+DATE(1970,1,1)+(-8/24)</f>
        <v>41654.833333333328</v>
      </c>
    </row>
    <row r="473" spans="1:20" ht="60" x14ac:dyDescent="0.2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2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7">
        <f>E473/D473</f>
        <v>0.11892727272727273</v>
      </c>
      <c r="P473" s="9">
        <f>IF(L473 = 0, 0, E473/L473)</f>
        <v>38.476470588235294</v>
      </c>
      <c r="Q473" s="5" t="str">
        <f>LEFT(N473,SEARCH("/",N473) - 1)</f>
        <v>film &amp; video</v>
      </c>
      <c r="R473" s="5" t="str">
        <f>RIGHT(N473, LEN(N473) - SEARCH("/",N473))</f>
        <v>animation</v>
      </c>
      <c r="S473" s="16">
        <f>(((J473/60)/60)/24)+DATE(1970,1,1)+(-8/24)</f>
        <v>41703.388645833329</v>
      </c>
      <c r="T473" s="16">
        <f>(((I473/60)/60)/24)+DATE(1970,1,1)+(-8/24)</f>
        <v>41748.346979166665</v>
      </c>
    </row>
    <row r="474" spans="1:20" ht="60" x14ac:dyDescent="0.25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2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7">
        <f>E474/D474</f>
        <v>0.17624999999999999</v>
      </c>
      <c r="P474" s="9">
        <f>IF(L474 = 0, 0, E474/L474)</f>
        <v>28.2</v>
      </c>
      <c r="Q474" s="5" t="str">
        <f>LEFT(N474,SEARCH("/",N474) - 1)</f>
        <v>film &amp; video</v>
      </c>
      <c r="R474" s="5" t="str">
        <f>RIGHT(N474, LEN(N474) - SEARCH("/",N474))</f>
        <v>animation</v>
      </c>
      <c r="S474" s="16">
        <f>(((J474/60)/60)/24)+DATE(1970,1,1)+(-8/24)</f>
        <v>41844.589328703703</v>
      </c>
      <c r="T474" s="16">
        <f>(((I474/60)/60)/24)+DATE(1970,1,1)+(-8/24)</f>
        <v>41874.589328703703</v>
      </c>
    </row>
    <row r="475" spans="1:20" ht="45" x14ac:dyDescent="0.2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2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7">
        <f>E475/D475</f>
        <v>2.87E-2</v>
      </c>
      <c r="P475" s="9">
        <f>IF(L475 = 0, 0, E475/L475)</f>
        <v>61.5</v>
      </c>
      <c r="Q475" s="5" t="str">
        <f>LEFT(N475,SEARCH("/",N475) - 1)</f>
        <v>film &amp; video</v>
      </c>
      <c r="R475" s="5" t="str">
        <f>RIGHT(N475, LEN(N475) - SEARCH("/",N475))</f>
        <v>animation</v>
      </c>
      <c r="S475" s="16">
        <f>(((J475/60)/60)/24)+DATE(1970,1,1)+(-8/24)</f>
        <v>41869.364803240736</v>
      </c>
      <c r="T475" s="16">
        <f>(((I475/60)/60)/24)+DATE(1970,1,1)+(-8/24)</f>
        <v>41899.364803240736</v>
      </c>
    </row>
    <row r="476" spans="1:20" ht="45" x14ac:dyDescent="0.25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2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7">
        <f>E476/D476</f>
        <v>3.0303030303030303E-4</v>
      </c>
      <c r="P476" s="9">
        <f>IF(L476 = 0, 0, E476/L476)</f>
        <v>1</v>
      </c>
      <c r="Q476" s="5" t="str">
        <f>LEFT(N476,SEARCH("/",N476) - 1)</f>
        <v>film &amp; video</v>
      </c>
      <c r="R476" s="5" t="str">
        <f>RIGHT(N476, LEN(N476) - SEARCH("/",N476))</f>
        <v>animation</v>
      </c>
      <c r="S476" s="16">
        <f>(((J476/60)/60)/24)+DATE(1970,1,1)+(-8/24)</f>
        <v>42752.995706018519</v>
      </c>
      <c r="T476" s="16">
        <f>(((I476/60)/60)/24)+DATE(1970,1,1)+(-8/24)</f>
        <v>42782.995706018519</v>
      </c>
    </row>
    <row r="477" spans="1:20" ht="60" x14ac:dyDescent="0.2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2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7">
        <f>E477/D477</f>
        <v>0</v>
      </c>
      <c r="P477" s="9">
        <f>IF(L477 = 0, 0, E477/L477)</f>
        <v>0</v>
      </c>
      <c r="Q477" s="5" t="str">
        <f>LEFT(N477,SEARCH("/",N477) - 1)</f>
        <v>film &amp; video</v>
      </c>
      <c r="R477" s="5" t="str">
        <f>RIGHT(N477, LEN(N477) - SEARCH("/",N477))</f>
        <v>animation</v>
      </c>
      <c r="S477" s="16">
        <f>(((J477/60)/60)/24)+DATE(1970,1,1)+(-8/24)</f>
        <v>42099.752812500003</v>
      </c>
      <c r="T477" s="16">
        <f>(((I477/60)/60)/24)+DATE(1970,1,1)+(-8/24)</f>
        <v>42129.752812500003</v>
      </c>
    </row>
    <row r="478" spans="1:20" ht="30" x14ac:dyDescent="0.25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2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7">
        <f>E478/D478</f>
        <v>2.2302681818181819E-2</v>
      </c>
      <c r="P478" s="9">
        <f>IF(L478 = 0, 0, E478/L478)</f>
        <v>39.569274193548388</v>
      </c>
      <c r="Q478" s="5" t="str">
        <f>LEFT(N478,SEARCH("/",N478) - 1)</f>
        <v>film &amp; video</v>
      </c>
      <c r="R478" s="5" t="str">
        <f>RIGHT(N478, LEN(N478) - SEARCH("/",N478))</f>
        <v>animation</v>
      </c>
      <c r="S478" s="16">
        <f>(((J478/60)/60)/24)+DATE(1970,1,1)+(-8/24)</f>
        <v>41757.64167824074</v>
      </c>
      <c r="T478" s="16">
        <f>(((I478/60)/60)/24)+DATE(1970,1,1)+(-8/24)</f>
        <v>41792.832638888889</v>
      </c>
    </row>
    <row r="479" spans="1:20" ht="60" x14ac:dyDescent="0.2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2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7">
        <f>E479/D479</f>
        <v>0</v>
      </c>
      <c r="P479" s="9">
        <f>IF(L479 = 0, 0, E479/L479)</f>
        <v>0</v>
      </c>
      <c r="Q479" s="5" t="str">
        <f>LEFT(N479,SEARCH("/",N479) - 1)</f>
        <v>film &amp; video</v>
      </c>
      <c r="R479" s="5" t="str">
        <f>RIGHT(N479, LEN(N479) - SEARCH("/",N479))</f>
        <v>animation</v>
      </c>
      <c r="S479" s="16">
        <f>(((J479/60)/60)/24)+DATE(1970,1,1)+(-8/24)</f>
        <v>40987.501550925925</v>
      </c>
      <c r="T479" s="16">
        <f>(((I479/60)/60)/24)+DATE(1970,1,1)+(-8/24)</f>
        <v>41047.501550925925</v>
      </c>
    </row>
    <row r="480" spans="1:20" ht="45" x14ac:dyDescent="0.25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2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7">
        <f>E480/D480</f>
        <v>0</v>
      </c>
      <c r="P480" s="9">
        <f>IF(L480 = 0, 0, E480/L480)</f>
        <v>0</v>
      </c>
      <c r="Q480" s="5" t="str">
        <f>LEFT(N480,SEARCH("/",N480) - 1)</f>
        <v>film &amp; video</v>
      </c>
      <c r="R480" s="5" t="str">
        <f>RIGHT(N480, LEN(N480) - SEARCH("/",N480))</f>
        <v>animation</v>
      </c>
      <c r="S480" s="16">
        <f>(((J480/60)/60)/24)+DATE(1970,1,1)+(-8/24)</f>
        <v>42065.577650462961</v>
      </c>
      <c r="T480" s="16">
        <f>(((I480/60)/60)/24)+DATE(1970,1,1)+(-8/24)</f>
        <v>42095.535983796297</v>
      </c>
    </row>
    <row r="481" spans="1:20" ht="45" x14ac:dyDescent="0.2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2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7">
        <f>E481/D481</f>
        <v>0.3256</v>
      </c>
      <c r="P481" s="9">
        <f>IF(L481 = 0, 0, E481/L481)</f>
        <v>88.8</v>
      </c>
      <c r="Q481" s="5" t="str">
        <f>LEFT(N481,SEARCH("/",N481) - 1)</f>
        <v>film &amp; video</v>
      </c>
      <c r="R481" s="5" t="str">
        <f>RIGHT(N481, LEN(N481) - SEARCH("/",N481))</f>
        <v>animation</v>
      </c>
      <c r="S481" s="16">
        <f>(((J481/60)/60)/24)+DATE(1970,1,1)+(-8/24)</f>
        <v>41904.074479166666</v>
      </c>
      <c r="T481" s="16">
        <f>(((I481/60)/60)/24)+DATE(1970,1,1)+(-8/24)</f>
        <v>41964.11614583333</v>
      </c>
    </row>
    <row r="482" spans="1:20" ht="60" x14ac:dyDescent="0.25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2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7">
        <f>E482/D482</f>
        <v>0.19409999999999999</v>
      </c>
      <c r="P482" s="9">
        <f>IF(L482 = 0, 0, E482/L482)</f>
        <v>55.457142857142856</v>
      </c>
      <c r="Q482" s="5" t="str">
        <f>LEFT(N482,SEARCH("/",N482) - 1)</f>
        <v>film &amp; video</v>
      </c>
      <c r="R482" s="5" t="str">
        <f>RIGHT(N482, LEN(N482) - SEARCH("/",N482))</f>
        <v>animation</v>
      </c>
      <c r="S482" s="16">
        <f>(((J482/60)/60)/24)+DATE(1970,1,1)+(-8/24)</f>
        <v>41465.166840277772</v>
      </c>
      <c r="T482" s="16">
        <f>(((I482/60)/60)/24)+DATE(1970,1,1)+(-8/24)</f>
        <v>41495.166840277772</v>
      </c>
    </row>
    <row r="483" spans="1:20" ht="60" x14ac:dyDescent="0.2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2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7">
        <f>E483/D483</f>
        <v>6.0999999999999999E-2</v>
      </c>
      <c r="P483" s="9">
        <f>IF(L483 = 0, 0, E483/L483)</f>
        <v>87.142857142857139</v>
      </c>
      <c r="Q483" s="5" t="str">
        <f>LEFT(N483,SEARCH("/",N483) - 1)</f>
        <v>film &amp; video</v>
      </c>
      <c r="R483" s="5" t="str">
        <f>RIGHT(N483, LEN(N483) - SEARCH("/",N483))</f>
        <v>animation</v>
      </c>
      <c r="S483" s="16">
        <f>(((J483/60)/60)/24)+DATE(1970,1,1)+(-8/24)</f>
        <v>41162.33899305555</v>
      </c>
      <c r="T483" s="16">
        <f>(((I483/60)/60)/24)+DATE(1970,1,1)+(-8/24)</f>
        <v>41192.33899305555</v>
      </c>
    </row>
    <row r="484" spans="1:20" ht="45" x14ac:dyDescent="0.25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2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7">
        <f>E484/D484</f>
        <v>1E-3</v>
      </c>
      <c r="P484" s="9">
        <f>IF(L484 = 0, 0, E484/L484)</f>
        <v>10</v>
      </c>
      <c r="Q484" s="5" t="str">
        <f>LEFT(N484,SEARCH("/",N484) - 1)</f>
        <v>film &amp; video</v>
      </c>
      <c r="R484" s="5" t="str">
        <f>RIGHT(N484, LEN(N484) - SEARCH("/",N484))</f>
        <v>animation</v>
      </c>
      <c r="S484" s="16">
        <f>(((J484/60)/60)/24)+DATE(1970,1,1)+(-8/24)</f>
        <v>42447.56354166667</v>
      </c>
      <c r="T484" s="16">
        <f>(((I484/60)/60)/24)+DATE(1970,1,1)+(-8/24)</f>
        <v>42474.273611111108</v>
      </c>
    </row>
    <row r="485" spans="1:20" ht="60" x14ac:dyDescent="0.2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2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7">
        <f>E485/D485</f>
        <v>0.502</v>
      </c>
      <c r="P485" s="9">
        <f>IF(L485 = 0, 0, E485/L485)</f>
        <v>51.224489795918366</v>
      </c>
      <c r="Q485" s="5" t="str">
        <f>LEFT(N485,SEARCH("/",N485) - 1)</f>
        <v>film &amp; video</v>
      </c>
      <c r="R485" s="5" t="str">
        <f>RIGHT(N485, LEN(N485) - SEARCH("/",N485))</f>
        <v>animation</v>
      </c>
      <c r="S485" s="16">
        <f>(((J485/60)/60)/24)+DATE(1970,1,1)+(-8/24)</f>
        <v>41242.864259259259</v>
      </c>
      <c r="T485" s="16">
        <f>(((I485/60)/60)/24)+DATE(1970,1,1)+(-8/24)</f>
        <v>41302.864259259259</v>
      </c>
    </row>
    <row r="486" spans="1:20" ht="60" x14ac:dyDescent="0.25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2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7">
        <f>E486/D486</f>
        <v>1.8625E-3</v>
      </c>
      <c r="P486" s="9">
        <f>IF(L486 = 0, 0, E486/L486)</f>
        <v>13.545454545454545</v>
      </c>
      <c r="Q486" s="5" t="str">
        <f>LEFT(N486,SEARCH("/",N486) - 1)</f>
        <v>film &amp; video</v>
      </c>
      <c r="R486" s="5" t="str">
        <f>RIGHT(N486, LEN(N486) - SEARCH("/",N486))</f>
        <v>animation</v>
      </c>
      <c r="S486" s="16">
        <f>(((J486/60)/60)/24)+DATE(1970,1,1)+(-8/24)</f>
        <v>42272.606157407405</v>
      </c>
      <c r="T486" s="16">
        <f>(((I486/60)/60)/24)+DATE(1970,1,1)+(-8/24)</f>
        <v>42313.647824074076</v>
      </c>
    </row>
    <row r="487" spans="1:20" ht="45" x14ac:dyDescent="0.2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2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7">
        <f>E487/D487</f>
        <v>0.21906971229845085</v>
      </c>
      <c r="P487" s="9">
        <f>IF(L487 = 0, 0, E487/L487)</f>
        <v>66.520080000000007</v>
      </c>
      <c r="Q487" s="5" t="str">
        <f>LEFT(N487,SEARCH("/",N487) - 1)</f>
        <v>film &amp; video</v>
      </c>
      <c r="R487" s="5" t="str">
        <f>RIGHT(N487, LEN(N487) - SEARCH("/",N487))</f>
        <v>animation</v>
      </c>
      <c r="S487" s="16">
        <f>(((J487/60)/60)/24)+DATE(1970,1,1)+(-8/24)</f>
        <v>41381.172442129624</v>
      </c>
      <c r="T487" s="16">
        <f>(((I487/60)/60)/24)+DATE(1970,1,1)+(-8/24)</f>
        <v>41411.172442129624</v>
      </c>
    </row>
    <row r="488" spans="1:20" ht="60" x14ac:dyDescent="0.25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2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7">
        <f>E488/D488</f>
        <v>9.0909090909090904E-5</v>
      </c>
      <c r="P488" s="9">
        <f>IF(L488 = 0, 0, E488/L488)</f>
        <v>50</v>
      </c>
      <c r="Q488" s="5" t="str">
        <f>LEFT(N488,SEARCH("/",N488) - 1)</f>
        <v>film &amp; video</v>
      </c>
      <c r="R488" s="5" t="str">
        <f>RIGHT(N488, LEN(N488) - SEARCH("/",N488))</f>
        <v>animation</v>
      </c>
      <c r="S488" s="16">
        <f>(((J488/60)/60)/24)+DATE(1970,1,1)+(-8/24)</f>
        <v>41761.609247685185</v>
      </c>
      <c r="T488" s="16">
        <f>(((I488/60)/60)/24)+DATE(1970,1,1)+(-8/24)</f>
        <v>41791.609247685185</v>
      </c>
    </row>
    <row r="489" spans="1:20" ht="60" x14ac:dyDescent="0.2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2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7">
        <f>E489/D489</f>
        <v>0</v>
      </c>
      <c r="P489" s="9">
        <f>IF(L489 = 0, 0, E489/L489)</f>
        <v>0</v>
      </c>
      <c r="Q489" s="5" t="str">
        <f>LEFT(N489,SEARCH("/",N489) - 1)</f>
        <v>film &amp; video</v>
      </c>
      <c r="R489" s="5" t="str">
        <f>RIGHT(N489, LEN(N489) - SEARCH("/",N489))</f>
        <v>animation</v>
      </c>
      <c r="S489" s="16">
        <f>(((J489/60)/60)/24)+DATE(1970,1,1)+(-8/24)</f>
        <v>42669.261504629627</v>
      </c>
      <c r="T489" s="16">
        <f>(((I489/60)/60)/24)+DATE(1970,1,1)+(-8/24)</f>
        <v>42729.303171296291</v>
      </c>
    </row>
    <row r="490" spans="1:20" ht="45" x14ac:dyDescent="0.25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2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7">
        <f>E490/D490</f>
        <v>0</v>
      </c>
      <c r="P490" s="9">
        <f>IF(L490 = 0, 0, E490/L490)</f>
        <v>0</v>
      </c>
      <c r="Q490" s="5" t="str">
        <f>LEFT(N490,SEARCH("/",N490) - 1)</f>
        <v>film &amp; video</v>
      </c>
      <c r="R490" s="5" t="str">
        <f>RIGHT(N490, LEN(N490) - SEARCH("/",N490))</f>
        <v>animation</v>
      </c>
      <c r="S490" s="16">
        <f>(((J490/60)/60)/24)+DATE(1970,1,1)+(-8/24)</f>
        <v>42713.72106481481</v>
      </c>
      <c r="T490" s="16">
        <f>(((I490/60)/60)/24)+DATE(1970,1,1)+(-8/24)</f>
        <v>42743.72106481481</v>
      </c>
    </row>
    <row r="491" spans="1:20" ht="45" x14ac:dyDescent="0.2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2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7">
        <f>E491/D491</f>
        <v>2.8667813379201833E-3</v>
      </c>
      <c r="P491" s="9">
        <f>IF(L491 = 0, 0, E491/L491)</f>
        <v>71.666666666666671</v>
      </c>
      <c r="Q491" s="5" t="str">
        <f>LEFT(N491,SEARCH("/",N491) - 1)</f>
        <v>film &amp; video</v>
      </c>
      <c r="R491" s="5" t="str">
        <f>RIGHT(N491, LEN(N491) - SEARCH("/",N491))</f>
        <v>animation</v>
      </c>
      <c r="S491" s="16">
        <f>(((J491/60)/60)/24)+DATE(1970,1,1)+(-8/24)</f>
        <v>40882.148333333331</v>
      </c>
      <c r="T491" s="16">
        <f>(((I491/60)/60)/24)+DATE(1970,1,1)+(-8/24)</f>
        <v>40913.147916666661</v>
      </c>
    </row>
    <row r="492" spans="1:20" x14ac:dyDescent="0.25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2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7">
        <f>E492/D492</f>
        <v>0</v>
      </c>
      <c r="P492" s="9">
        <f>IF(L492 = 0, 0, E492/L492)</f>
        <v>0</v>
      </c>
      <c r="Q492" s="5" t="str">
        <f>LEFT(N492,SEARCH("/",N492) - 1)</f>
        <v>film &amp; video</v>
      </c>
      <c r="R492" s="5" t="str">
        <f>RIGHT(N492, LEN(N492) - SEARCH("/",N492))</f>
        <v>animation</v>
      </c>
      <c r="S492" s="16">
        <f>(((J492/60)/60)/24)+DATE(1970,1,1)+(-8/24)</f>
        <v>41113.635243055556</v>
      </c>
      <c r="T492" s="16">
        <f>(((I492/60)/60)/24)+DATE(1970,1,1)+(-8/24)</f>
        <v>41143.635243055556</v>
      </c>
    </row>
    <row r="493" spans="1:20" ht="45" x14ac:dyDescent="0.2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2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7">
        <f>E493/D493</f>
        <v>0</v>
      </c>
      <c r="P493" s="9">
        <f>IF(L493 = 0, 0, E493/L493)</f>
        <v>0</v>
      </c>
      <c r="Q493" s="5" t="str">
        <f>LEFT(N493,SEARCH("/",N493) - 1)</f>
        <v>film &amp; video</v>
      </c>
      <c r="R493" s="5" t="str">
        <f>RIGHT(N493, LEN(N493) - SEARCH("/",N493))</f>
        <v>animation</v>
      </c>
      <c r="S493" s="16">
        <f>(((J493/60)/60)/24)+DATE(1970,1,1)+(-8/24)</f>
        <v>42366.649293981485</v>
      </c>
      <c r="T493" s="16">
        <f>(((I493/60)/60)/24)+DATE(1970,1,1)+(-8/24)</f>
        <v>42396.649293981485</v>
      </c>
    </row>
    <row r="494" spans="1:20" ht="60" x14ac:dyDescent="0.25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2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7">
        <f>E494/D494</f>
        <v>0</v>
      </c>
      <c r="P494" s="9">
        <f>IF(L494 = 0, 0, E494/L494)</f>
        <v>0</v>
      </c>
      <c r="Q494" s="5" t="str">
        <f>LEFT(N494,SEARCH("/",N494) - 1)</f>
        <v>film &amp; video</v>
      </c>
      <c r="R494" s="5" t="str">
        <f>RIGHT(N494, LEN(N494) - SEARCH("/",N494))</f>
        <v>animation</v>
      </c>
      <c r="S494" s="16">
        <f>(((J494/60)/60)/24)+DATE(1970,1,1)+(-8/24)</f>
        <v>42595.701736111114</v>
      </c>
      <c r="T494" s="16">
        <f>(((I494/60)/60)/24)+DATE(1970,1,1)+(-8/24)</f>
        <v>42655.701736111114</v>
      </c>
    </row>
    <row r="495" spans="1:20" ht="45" x14ac:dyDescent="0.2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2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7">
        <f>E495/D495</f>
        <v>0</v>
      </c>
      <c r="P495" s="9">
        <f>IF(L495 = 0, 0, E495/L495)</f>
        <v>0</v>
      </c>
      <c r="Q495" s="5" t="str">
        <f>LEFT(N495,SEARCH("/",N495) - 1)</f>
        <v>film &amp; video</v>
      </c>
      <c r="R495" s="5" t="str">
        <f>RIGHT(N495, LEN(N495) - SEARCH("/",N495))</f>
        <v>animation</v>
      </c>
      <c r="S495" s="16">
        <f>(((J495/60)/60)/24)+DATE(1970,1,1)+(-8/24)</f>
        <v>42114.392800925918</v>
      </c>
      <c r="T495" s="16">
        <f>(((I495/60)/60)/24)+DATE(1970,1,1)+(-8/24)</f>
        <v>42144.392800925918</v>
      </c>
    </row>
    <row r="496" spans="1:20" ht="60" x14ac:dyDescent="0.25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2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7">
        <f>E496/D496</f>
        <v>1.5499999999999999E-3</v>
      </c>
      <c r="P496" s="9">
        <f>IF(L496 = 0, 0, E496/L496)</f>
        <v>10.333333333333334</v>
      </c>
      <c r="Q496" s="5" t="str">
        <f>LEFT(N496,SEARCH("/",N496) - 1)</f>
        <v>film &amp; video</v>
      </c>
      <c r="R496" s="5" t="str">
        <f>RIGHT(N496, LEN(N496) - SEARCH("/",N496))</f>
        <v>animation</v>
      </c>
      <c r="S496" s="16">
        <f>(((J496/60)/60)/24)+DATE(1970,1,1)+(-8/24)</f>
        <v>41799.49728009259</v>
      </c>
      <c r="T496" s="16">
        <f>(((I496/60)/60)/24)+DATE(1970,1,1)+(-8/24)</f>
        <v>41822.791666666664</v>
      </c>
    </row>
    <row r="497" spans="1:20" ht="45" x14ac:dyDescent="0.2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2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7">
        <f>E497/D497</f>
        <v>0</v>
      </c>
      <c r="P497" s="9">
        <f>IF(L497 = 0, 0, E497/L497)</f>
        <v>0</v>
      </c>
      <c r="Q497" s="5" t="str">
        <f>LEFT(N497,SEARCH("/",N497) - 1)</f>
        <v>film &amp; video</v>
      </c>
      <c r="R497" s="5" t="str">
        <f>RIGHT(N497, LEN(N497) - SEARCH("/",N497))</f>
        <v>animation</v>
      </c>
      <c r="S497" s="16">
        <f>(((J497/60)/60)/24)+DATE(1970,1,1)+(-8/24)</f>
        <v>42171.494270833333</v>
      </c>
      <c r="T497" s="16">
        <f>(((I497/60)/60)/24)+DATE(1970,1,1)+(-8/24)</f>
        <v>42201.494270833333</v>
      </c>
    </row>
    <row r="498" spans="1:20" ht="45" x14ac:dyDescent="0.25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2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7">
        <f>E498/D498</f>
        <v>1.6666666666666667E-5</v>
      </c>
      <c r="P498" s="9">
        <f>IF(L498 = 0, 0, E498/L498)</f>
        <v>1</v>
      </c>
      <c r="Q498" s="5" t="str">
        <f>LEFT(N498,SEARCH("/",N498) - 1)</f>
        <v>film &amp; video</v>
      </c>
      <c r="R498" s="5" t="str">
        <f>RIGHT(N498, LEN(N498) - SEARCH("/",N498))</f>
        <v>animation</v>
      </c>
      <c r="S498" s="16">
        <f>(((J498/60)/60)/24)+DATE(1970,1,1)+(-8/24)</f>
        <v>41620.598078703704</v>
      </c>
      <c r="T498" s="16">
        <f>(((I498/60)/60)/24)+DATE(1970,1,1)+(-8/24)</f>
        <v>41680.598078703704</v>
      </c>
    </row>
    <row r="499" spans="1:20" x14ac:dyDescent="0.25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2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7">
        <f>E499/D499</f>
        <v>6.6964285714285711E-3</v>
      </c>
      <c r="P499" s="9">
        <f>IF(L499 = 0, 0, E499/L499)</f>
        <v>10</v>
      </c>
      <c r="Q499" s="5" t="str">
        <f>LEFT(N499,SEARCH("/",N499) - 1)</f>
        <v>film &amp; video</v>
      </c>
      <c r="R499" s="5" t="str">
        <f>RIGHT(N499, LEN(N499) - SEARCH("/",N499))</f>
        <v>animation</v>
      </c>
      <c r="S499" s="16">
        <f>(((J499/60)/60)/24)+DATE(1970,1,1)+(-8/24)</f>
        <v>41944.704456018517</v>
      </c>
      <c r="T499" s="16">
        <f>(((I499/60)/60)/24)+DATE(1970,1,1)+(-8/24)</f>
        <v>41997.874999999993</v>
      </c>
    </row>
    <row r="500" spans="1:20" ht="45" x14ac:dyDescent="0.25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2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7">
        <f>E500/D500</f>
        <v>4.5985132395404561E-2</v>
      </c>
      <c r="P500" s="9">
        <f>IF(L500 = 0, 0, E500/L500)</f>
        <v>136.09090909090909</v>
      </c>
      <c r="Q500" s="5" t="str">
        <f>LEFT(N500,SEARCH("/",N500) - 1)</f>
        <v>film &amp; video</v>
      </c>
      <c r="R500" s="5" t="str">
        <f>RIGHT(N500, LEN(N500) - SEARCH("/",N500))</f>
        <v>animation</v>
      </c>
      <c r="S500" s="16">
        <f>(((J500/60)/60)/24)+DATE(1970,1,1)+(-8/24)</f>
        <v>40858.428807870368</v>
      </c>
      <c r="T500" s="16">
        <f>(((I500/60)/60)/24)+DATE(1970,1,1)+(-8/24)</f>
        <v>40900.428807870368</v>
      </c>
    </row>
    <row r="501" spans="1:20" ht="60" x14ac:dyDescent="0.2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2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7">
        <f>E501/D501</f>
        <v>9.5500000000000002E-2</v>
      </c>
      <c r="P501" s="9">
        <f>IF(L501 = 0, 0, E501/L501)</f>
        <v>73.461538461538467</v>
      </c>
      <c r="Q501" s="5" t="str">
        <f>LEFT(N501,SEARCH("/",N501) - 1)</f>
        <v>film &amp; video</v>
      </c>
      <c r="R501" s="5" t="str">
        <f>RIGHT(N501, LEN(N501) - SEARCH("/",N501))</f>
        <v>animation</v>
      </c>
      <c r="S501" s="16">
        <f>(((J501/60)/60)/24)+DATE(1970,1,1)+(-8/24)</f>
        <v>40043.562129629623</v>
      </c>
      <c r="T501" s="16">
        <f>(((I501/60)/60)/24)+DATE(1970,1,1)+(-8/24)</f>
        <v>40098.540972222218</v>
      </c>
    </row>
    <row r="502" spans="1:20" ht="60" x14ac:dyDescent="0.25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2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7">
        <f>E502/D502</f>
        <v>3.307692307692308E-2</v>
      </c>
      <c r="P502" s="9">
        <f>IF(L502 = 0, 0, E502/L502)</f>
        <v>53.75</v>
      </c>
      <c r="Q502" s="5" t="str">
        <f>LEFT(N502,SEARCH("/",N502) - 1)</f>
        <v>film &amp; video</v>
      </c>
      <c r="R502" s="5" t="str">
        <f>RIGHT(N502, LEN(N502) - SEARCH("/",N502))</f>
        <v>animation</v>
      </c>
      <c r="S502" s="16">
        <f>(((J502/60)/60)/24)+DATE(1970,1,1)+(-8/24)</f>
        <v>40247.552673611113</v>
      </c>
      <c r="T502" s="16">
        <f>(((I502/60)/60)/24)+DATE(1970,1,1)+(-8/24)</f>
        <v>40306.594444444439</v>
      </c>
    </row>
    <row r="503" spans="1:20" ht="60" x14ac:dyDescent="0.2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2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7">
        <f>E503/D503</f>
        <v>0</v>
      </c>
      <c r="P503" s="9">
        <f>IF(L503 = 0, 0, E503/L503)</f>
        <v>0</v>
      </c>
      <c r="Q503" s="5" t="str">
        <f>LEFT(N503,SEARCH("/",N503) - 1)</f>
        <v>film &amp; video</v>
      </c>
      <c r="R503" s="5" t="str">
        <f>RIGHT(N503, LEN(N503) - SEARCH("/",N503))</f>
        <v>animation</v>
      </c>
      <c r="S503" s="16">
        <f>(((J503/60)/60)/24)+DATE(1970,1,1)+(-8/24)</f>
        <v>40702.901053240741</v>
      </c>
      <c r="T503" s="16">
        <f>(((I503/60)/60)/24)+DATE(1970,1,1)+(-8/24)</f>
        <v>40732.901053240741</v>
      </c>
    </row>
    <row r="504" spans="1:20" ht="60" x14ac:dyDescent="0.25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2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7">
        <f>E504/D504</f>
        <v>1.15E-2</v>
      </c>
      <c r="P504" s="9">
        <f>IF(L504 = 0, 0, E504/L504)</f>
        <v>57.5</v>
      </c>
      <c r="Q504" s="5" t="str">
        <f>LEFT(N504,SEARCH("/",N504) - 1)</f>
        <v>film &amp; video</v>
      </c>
      <c r="R504" s="5" t="str">
        <f>RIGHT(N504, LEN(N504) - SEARCH("/",N504))</f>
        <v>animation</v>
      </c>
      <c r="S504" s="16">
        <f>(((J504/60)/60)/24)+DATE(1970,1,1)+(-8/24)</f>
        <v>40956.220196759255</v>
      </c>
      <c r="T504" s="16">
        <f>(((I504/60)/60)/24)+DATE(1970,1,1)+(-8/24)</f>
        <v>40986.178530092591</v>
      </c>
    </row>
    <row r="505" spans="1:20" ht="60" x14ac:dyDescent="0.2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2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7">
        <f>E505/D505</f>
        <v>1.7538461538461537E-2</v>
      </c>
      <c r="P505" s="9">
        <f>IF(L505 = 0, 0, E505/L505)</f>
        <v>12.666666666666666</v>
      </c>
      <c r="Q505" s="5" t="str">
        <f>LEFT(N505,SEARCH("/",N505) - 1)</f>
        <v>film &amp; video</v>
      </c>
      <c r="R505" s="5" t="str">
        <f>RIGHT(N505, LEN(N505) - SEARCH("/",N505))</f>
        <v>animation</v>
      </c>
      <c r="S505" s="16">
        <f>(((J505/60)/60)/24)+DATE(1970,1,1)+(-8/24)</f>
        <v>41991.193321759252</v>
      </c>
      <c r="T505" s="16">
        <f>(((I505/60)/60)/24)+DATE(1970,1,1)+(-8/24)</f>
        <v>42021.193321759252</v>
      </c>
    </row>
    <row r="506" spans="1:20" ht="60" x14ac:dyDescent="0.25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2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7">
        <f>E506/D506</f>
        <v>1.3673469387755101E-2</v>
      </c>
      <c r="P506" s="9">
        <f>IF(L506 = 0, 0, E506/L506)</f>
        <v>67</v>
      </c>
      <c r="Q506" s="5" t="str">
        <f>LEFT(N506,SEARCH("/",N506) - 1)</f>
        <v>film &amp; video</v>
      </c>
      <c r="R506" s="5" t="str">
        <f>RIGHT(N506, LEN(N506) - SEARCH("/",N506))</f>
        <v>animation</v>
      </c>
      <c r="S506" s="16">
        <f>(((J506/60)/60)/24)+DATE(1970,1,1)+(-8/24)</f>
        <v>40949.650312499994</v>
      </c>
      <c r="T506" s="16">
        <f>(((I506/60)/60)/24)+DATE(1970,1,1)+(-8/24)</f>
        <v>41009.60864583333</v>
      </c>
    </row>
    <row r="507" spans="1:20" ht="45" x14ac:dyDescent="0.2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2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7">
        <f>E507/D507</f>
        <v>4.3333333333333331E-3</v>
      </c>
      <c r="P507" s="9">
        <f>IF(L507 = 0, 0, E507/L507)</f>
        <v>3.7142857142857144</v>
      </c>
      <c r="Q507" s="5" t="str">
        <f>LEFT(N507,SEARCH("/",N507) - 1)</f>
        <v>film &amp; video</v>
      </c>
      <c r="R507" s="5" t="str">
        <f>RIGHT(N507, LEN(N507) - SEARCH("/",N507))</f>
        <v>animation</v>
      </c>
      <c r="S507" s="16">
        <f>(((J507/60)/60)/24)+DATE(1970,1,1)+(-8/24)</f>
        <v>42317.764884259253</v>
      </c>
      <c r="T507" s="16">
        <f>(((I507/60)/60)/24)+DATE(1970,1,1)+(-8/24)</f>
        <v>42362.764884259253</v>
      </c>
    </row>
    <row r="508" spans="1:20" ht="45" x14ac:dyDescent="0.25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2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7">
        <f>E508/D508</f>
        <v>1.25E-3</v>
      </c>
      <c r="P508" s="9">
        <f>IF(L508 = 0, 0, E508/L508)</f>
        <v>250</v>
      </c>
      <c r="Q508" s="5" t="str">
        <f>LEFT(N508,SEARCH("/",N508) - 1)</f>
        <v>film &amp; video</v>
      </c>
      <c r="R508" s="5" t="str">
        <f>RIGHT(N508, LEN(N508) - SEARCH("/",N508))</f>
        <v>animation</v>
      </c>
      <c r="S508" s="16">
        <f>(((J508/60)/60)/24)+DATE(1970,1,1)+(-8/24)</f>
        <v>41466.218981481477</v>
      </c>
      <c r="T508" s="16">
        <f>(((I508/60)/60)/24)+DATE(1970,1,1)+(-8/24)</f>
        <v>41496.218981481477</v>
      </c>
    </row>
    <row r="509" spans="1:20" ht="60" x14ac:dyDescent="0.2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2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7">
        <f>E509/D509</f>
        <v>3.2000000000000001E-2</v>
      </c>
      <c r="P509" s="9">
        <f>IF(L509 = 0, 0, E509/L509)</f>
        <v>64</v>
      </c>
      <c r="Q509" s="5" t="str">
        <f>LEFT(N509,SEARCH("/",N509) - 1)</f>
        <v>film &amp; video</v>
      </c>
      <c r="R509" s="5" t="str">
        <f>RIGHT(N509, LEN(N509) - SEARCH("/",N509))</f>
        <v>animation</v>
      </c>
      <c r="S509" s="16">
        <f>(((J509/60)/60)/24)+DATE(1970,1,1)+(-8/24)</f>
        <v>41156.625659722216</v>
      </c>
      <c r="T509" s="16">
        <f>(((I509/60)/60)/24)+DATE(1970,1,1)+(-8/24)</f>
        <v>41201.625659722216</v>
      </c>
    </row>
    <row r="510" spans="1:20" ht="60" x14ac:dyDescent="0.25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2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7">
        <f>E510/D510</f>
        <v>8.0000000000000002E-3</v>
      </c>
      <c r="P510" s="9">
        <f>IF(L510 = 0, 0, E510/L510)</f>
        <v>133.33333333333334</v>
      </c>
      <c r="Q510" s="5" t="str">
        <f>LEFT(N510,SEARCH("/",N510) - 1)</f>
        <v>film &amp; video</v>
      </c>
      <c r="R510" s="5" t="str">
        <f>RIGHT(N510, LEN(N510) - SEARCH("/",N510))</f>
        <v>animation</v>
      </c>
      <c r="S510" s="16">
        <f>(((J510/60)/60)/24)+DATE(1970,1,1)+(-8/24)</f>
        <v>40994.690983796296</v>
      </c>
      <c r="T510" s="16">
        <f>(((I510/60)/60)/24)+DATE(1970,1,1)+(-8/24)</f>
        <v>41054.259722222218</v>
      </c>
    </row>
    <row r="511" spans="1:20" ht="45" x14ac:dyDescent="0.2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2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7">
        <f>E511/D511</f>
        <v>2E-3</v>
      </c>
      <c r="P511" s="9">
        <f>IF(L511 = 0, 0, E511/L511)</f>
        <v>10</v>
      </c>
      <c r="Q511" s="5" t="str">
        <f>LEFT(N511,SEARCH("/",N511) - 1)</f>
        <v>film &amp; video</v>
      </c>
      <c r="R511" s="5" t="str">
        <f>RIGHT(N511, LEN(N511) - SEARCH("/",N511))</f>
        <v>animation</v>
      </c>
      <c r="S511" s="16">
        <f>(((J511/60)/60)/24)+DATE(1970,1,1)+(-8/24)</f>
        <v>42153.298263888886</v>
      </c>
      <c r="T511" s="16">
        <f>(((I511/60)/60)/24)+DATE(1970,1,1)+(-8/24)</f>
        <v>42183.298263888886</v>
      </c>
    </row>
    <row r="512" spans="1:20" ht="45" x14ac:dyDescent="0.25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2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7">
        <f>E512/D512</f>
        <v>0</v>
      </c>
      <c r="P512" s="9">
        <f>IF(L512 = 0, 0, E512/L512)</f>
        <v>0</v>
      </c>
      <c r="Q512" s="5" t="str">
        <f>LEFT(N512,SEARCH("/",N512) - 1)</f>
        <v>film &amp; video</v>
      </c>
      <c r="R512" s="5" t="str">
        <f>RIGHT(N512, LEN(N512) - SEARCH("/",N512))</f>
        <v>animation</v>
      </c>
      <c r="S512" s="16">
        <f>(((J512/60)/60)/24)+DATE(1970,1,1)+(-8/24)</f>
        <v>42399.843043981477</v>
      </c>
      <c r="T512" s="16">
        <f>(((I512/60)/60)/24)+DATE(1970,1,1)+(-8/24)</f>
        <v>42429.843043981477</v>
      </c>
    </row>
    <row r="513" spans="1:20" ht="45" x14ac:dyDescent="0.2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2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7">
        <f>E513/D513</f>
        <v>0.03</v>
      </c>
      <c r="P513" s="9">
        <f>IF(L513 = 0, 0, E513/L513)</f>
        <v>30</v>
      </c>
      <c r="Q513" s="5" t="str">
        <f>LEFT(N513,SEARCH("/",N513) - 1)</f>
        <v>film &amp; video</v>
      </c>
      <c r="R513" s="5" t="str">
        <f>RIGHT(N513, LEN(N513) - SEARCH("/",N513))</f>
        <v>animation</v>
      </c>
      <c r="S513" s="16">
        <f>(((J513/60)/60)/24)+DATE(1970,1,1)+(-8/24)</f>
        <v>41339.96969907407</v>
      </c>
      <c r="T513" s="16">
        <f>(((I513/60)/60)/24)+DATE(1970,1,1)+(-8/24)</f>
        <v>41369.928032407406</v>
      </c>
    </row>
    <row r="514" spans="1:20" ht="60" x14ac:dyDescent="0.25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2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7">
        <f>E514/D514</f>
        <v>1.3749999999999999E-3</v>
      </c>
      <c r="P514" s="9">
        <f>IF(L514 = 0, 0, E514/L514)</f>
        <v>5.5</v>
      </c>
      <c r="Q514" s="5" t="str">
        <f>LEFT(N514,SEARCH("/",N514) - 1)</f>
        <v>film &amp; video</v>
      </c>
      <c r="R514" s="5" t="str">
        <f>RIGHT(N514, LEN(N514) - SEARCH("/",N514))</f>
        <v>animation</v>
      </c>
      <c r="S514" s="16">
        <f>(((J514/60)/60)/24)+DATE(1970,1,1)+(-8/24)</f>
        <v>42649.408877314818</v>
      </c>
      <c r="T514" s="16">
        <f>(((I514/60)/60)/24)+DATE(1970,1,1)+(-8/24)</f>
        <v>42694.450543981475</v>
      </c>
    </row>
    <row r="515" spans="1:20" ht="45" x14ac:dyDescent="0.2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2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7">
        <f>E515/D515</f>
        <v>0.13924</v>
      </c>
      <c r="P515" s="9">
        <f>IF(L515 = 0, 0, E515/L515)</f>
        <v>102.38235294117646</v>
      </c>
      <c r="Q515" s="5" t="str">
        <f>LEFT(N515,SEARCH("/",N515) - 1)</f>
        <v>film &amp; video</v>
      </c>
      <c r="R515" s="5" t="str">
        <f>RIGHT(N515, LEN(N515) - SEARCH("/",N515))</f>
        <v>animation</v>
      </c>
      <c r="S515" s="16">
        <f>(((J515/60)/60)/24)+DATE(1970,1,1)+(-8/24)</f>
        <v>42552.320659722223</v>
      </c>
      <c r="T515" s="16">
        <f>(((I515/60)/60)/24)+DATE(1970,1,1)+(-8/24)</f>
        <v>42596.958333333336</v>
      </c>
    </row>
    <row r="516" spans="1:20" ht="45" x14ac:dyDescent="0.25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2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7">
        <f>E516/D516</f>
        <v>3.3333333333333333E-2</v>
      </c>
      <c r="P516" s="9">
        <f>IF(L516 = 0, 0, E516/L516)</f>
        <v>16.666666666666668</v>
      </c>
      <c r="Q516" s="5" t="str">
        <f>LEFT(N516,SEARCH("/",N516) - 1)</f>
        <v>film &amp; video</v>
      </c>
      <c r="R516" s="5" t="str">
        <f>RIGHT(N516, LEN(N516) - SEARCH("/",N516))</f>
        <v>animation</v>
      </c>
      <c r="S516" s="16">
        <f>(((J516/60)/60)/24)+DATE(1970,1,1)+(-8/24)</f>
        <v>41830.280636574069</v>
      </c>
      <c r="T516" s="16">
        <f>(((I516/60)/60)/24)+DATE(1970,1,1)+(-8/24)</f>
        <v>41860.280636574069</v>
      </c>
    </row>
    <row r="517" spans="1:20" ht="45" x14ac:dyDescent="0.2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2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7">
        <f>E517/D517</f>
        <v>0.25413402061855672</v>
      </c>
      <c r="P517" s="9">
        <f>IF(L517 = 0, 0, E517/L517)</f>
        <v>725.02941176470586</v>
      </c>
      <c r="Q517" s="5" t="str">
        <f>LEFT(N517,SEARCH("/",N517) - 1)</f>
        <v>film &amp; video</v>
      </c>
      <c r="R517" s="5" t="str">
        <f>RIGHT(N517, LEN(N517) - SEARCH("/",N517))</f>
        <v>animation</v>
      </c>
      <c r="S517" s="16">
        <f>(((J517/60)/60)/24)+DATE(1970,1,1)+(-8/24)</f>
        <v>42327.157418981478</v>
      </c>
      <c r="T517" s="16">
        <f>(((I517/60)/60)/24)+DATE(1970,1,1)+(-8/24)</f>
        <v>42367.157418981478</v>
      </c>
    </row>
    <row r="518" spans="1:20" ht="30" x14ac:dyDescent="0.25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2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7">
        <f>E518/D518</f>
        <v>0</v>
      </c>
      <c r="P518" s="9">
        <f>IF(L518 = 0, 0, E518/L518)</f>
        <v>0</v>
      </c>
      <c r="Q518" s="5" t="str">
        <f>LEFT(N518,SEARCH("/",N518) - 1)</f>
        <v>film &amp; video</v>
      </c>
      <c r="R518" s="5" t="str">
        <f>RIGHT(N518, LEN(N518) - SEARCH("/",N518))</f>
        <v>animation</v>
      </c>
      <c r="S518" s="16">
        <f>(((J518/60)/60)/24)+DATE(1970,1,1)+(-8/24)</f>
        <v>42091.445370370369</v>
      </c>
      <c r="T518" s="16">
        <f>(((I518/60)/60)/24)+DATE(1970,1,1)+(-8/24)</f>
        <v>42151.445370370369</v>
      </c>
    </row>
    <row r="519" spans="1:20" ht="60" x14ac:dyDescent="0.2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2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7">
        <f>E519/D519</f>
        <v>1.3666666666666667E-2</v>
      </c>
      <c r="P519" s="9">
        <f>IF(L519 = 0, 0, E519/L519)</f>
        <v>68.333333333333329</v>
      </c>
      <c r="Q519" s="5" t="str">
        <f>LEFT(N519,SEARCH("/",N519) - 1)</f>
        <v>film &amp; video</v>
      </c>
      <c r="R519" s="5" t="str">
        <f>RIGHT(N519, LEN(N519) - SEARCH("/",N519))</f>
        <v>animation</v>
      </c>
      <c r="S519" s="16">
        <f>(((J519/60)/60)/24)+DATE(1970,1,1)+(-8/24)</f>
        <v>42738.281956018516</v>
      </c>
      <c r="T519" s="16">
        <f>(((I519/60)/60)/24)+DATE(1970,1,1)+(-8/24)</f>
        <v>42768.281956018516</v>
      </c>
    </row>
    <row r="520" spans="1:20" ht="60" x14ac:dyDescent="0.25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2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7">
        <f>E520/D520</f>
        <v>0</v>
      </c>
      <c r="P520" s="9">
        <f>IF(L520 = 0, 0, E520/L520)</f>
        <v>0</v>
      </c>
      <c r="Q520" s="5" t="str">
        <f>LEFT(N520,SEARCH("/",N520) - 1)</f>
        <v>film &amp; video</v>
      </c>
      <c r="R520" s="5" t="str">
        <f>RIGHT(N520, LEN(N520) - SEARCH("/",N520))</f>
        <v>animation</v>
      </c>
      <c r="S520" s="16">
        <f>(((J520/60)/60)/24)+DATE(1970,1,1)+(-8/24)</f>
        <v>42223.282685185179</v>
      </c>
      <c r="T520" s="16">
        <f>(((I520/60)/60)/24)+DATE(1970,1,1)+(-8/24)</f>
        <v>42253.281944444439</v>
      </c>
    </row>
    <row r="521" spans="1:20" ht="45" x14ac:dyDescent="0.2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2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7">
        <f>E521/D521</f>
        <v>0.22881426547787684</v>
      </c>
      <c r="P521" s="9">
        <f>IF(L521 = 0, 0, E521/L521)</f>
        <v>39.228571428571428</v>
      </c>
      <c r="Q521" s="5" t="str">
        <f>LEFT(N521,SEARCH("/",N521) - 1)</f>
        <v>film &amp; video</v>
      </c>
      <c r="R521" s="5" t="str">
        <f>RIGHT(N521, LEN(N521) - SEARCH("/",N521))</f>
        <v>animation</v>
      </c>
      <c r="S521" s="16">
        <f>(((J521/60)/60)/24)+DATE(1970,1,1)+(-8/24)</f>
        <v>41218.058113425926</v>
      </c>
      <c r="T521" s="16">
        <f>(((I521/60)/60)/24)+DATE(1970,1,1)+(-8/24)</f>
        <v>41248.058113425926</v>
      </c>
    </row>
    <row r="522" spans="1:20" ht="60" x14ac:dyDescent="0.25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2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7">
        <f>E522/D522</f>
        <v>1.0209999999999999</v>
      </c>
      <c r="P522" s="9">
        <f>IF(L522 = 0, 0, E522/L522)</f>
        <v>150.14705882352942</v>
      </c>
      <c r="Q522" s="5" t="str">
        <f>LEFT(N522,SEARCH("/",N522) - 1)</f>
        <v>theater</v>
      </c>
      <c r="R522" s="5" t="str">
        <f>RIGHT(N522, LEN(N522) - SEARCH("/",N522))</f>
        <v>plays</v>
      </c>
      <c r="S522" s="16">
        <f>(((J522/60)/60)/24)+DATE(1970,1,1)+(-8/24)</f>
        <v>42318.368761574071</v>
      </c>
      <c r="T522" s="16">
        <f>(((I522/60)/60)/24)+DATE(1970,1,1)+(-8/24)</f>
        <v>42348.368761574071</v>
      </c>
    </row>
    <row r="523" spans="1:20" ht="60" x14ac:dyDescent="0.25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2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7">
        <f>E523/D523</f>
        <v>1.0464</v>
      </c>
      <c r="P523" s="9">
        <f>IF(L523 = 0, 0, E523/L523)</f>
        <v>93.428571428571431</v>
      </c>
      <c r="Q523" s="5" t="str">
        <f>LEFT(N523,SEARCH("/",N523) - 1)</f>
        <v>theater</v>
      </c>
      <c r="R523" s="5" t="str">
        <f>RIGHT(N523, LEN(N523) - SEARCH("/",N523))</f>
        <v>plays</v>
      </c>
      <c r="S523" s="16">
        <f>(((J523/60)/60)/24)+DATE(1970,1,1)+(-8/24)</f>
        <v>42645.759479166663</v>
      </c>
      <c r="T523" s="16">
        <f>(((I523/60)/60)/24)+DATE(1970,1,1)+(-8/24)</f>
        <v>42674.874305555553</v>
      </c>
    </row>
    <row r="524" spans="1:20" ht="45" x14ac:dyDescent="0.25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2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7">
        <f>E524/D524</f>
        <v>1.1466666666666667</v>
      </c>
      <c r="P524" s="9">
        <f>IF(L524 = 0, 0, E524/L524)</f>
        <v>110.96774193548387</v>
      </c>
      <c r="Q524" s="5" t="str">
        <f>LEFT(N524,SEARCH("/",N524) - 1)</f>
        <v>theater</v>
      </c>
      <c r="R524" s="5" t="str">
        <f>RIGHT(N524, LEN(N524) - SEARCH("/",N524))</f>
        <v>plays</v>
      </c>
      <c r="S524" s="16">
        <f>(((J524/60)/60)/24)+DATE(1970,1,1)+(-8/24)</f>
        <v>42429.707465277774</v>
      </c>
      <c r="T524" s="16">
        <f>(((I524/60)/60)/24)+DATE(1970,1,1)+(-8/24)</f>
        <v>42449.665798611109</v>
      </c>
    </row>
    <row r="525" spans="1:20" ht="60" x14ac:dyDescent="0.25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2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7">
        <f>E525/D525</f>
        <v>1.206</v>
      </c>
      <c r="P525" s="9">
        <f>IF(L525 = 0, 0, E525/L525)</f>
        <v>71.785714285714292</v>
      </c>
      <c r="Q525" s="5" t="str">
        <f>LEFT(N525,SEARCH("/",N525) - 1)</f>
        <v>theater</v>
      </c>
      <c r="R525" s="5" t="str">
        <f>RIGHT(N525, LEN(N525) - SEARCH("/",N525))</f>
        <v>plays</v>
      </c>
      <c r="S525" s="16">
        <f>(((J525/60)/60)/24)+DATE(1970,1,1)+(-8/24)</f>
        <v>42237.799490740734</v>
      </c>
      <c r="T525" s="16">
        <f>(((I525/60)/60)/24)+DATE(1970,1,1)+(-8/24)</f>
        <v>42267.799490740734</v>
      </c>
    </row>
    <row r="526" spans="1:20" ht="60" x14ac:dyDescent="0.25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2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7">
        <f>E526/D526</f>
        <v>1.0867285714285715</v>
      </c>
      <c r="P526" s="9">
        <f>IF(L526 = 0, 0, E526/L526)</f>
        <v>29.258076923076924</v>
      </c>
      <c r="Q526" s="5" t="str">
        <f>LEFT(N526,SEARCH("/",N526) - 1)</f>
        <v>theater</v>
      </c>
      <c r="R526" s="5" t="str">
        <f>RIGHT(N526, LEN(N526) - SEARCH("/",N526))</f>
        <v>plays</v>
      </c>
      <c r="S526" s="16">
        <f>(((J526/60)/60)/24)+DATE(1970,1,1)+(-8/24)</f>
        <v>42492.383900462963</v>
      </c>
      <c r="T526" s="16">
        <f>(((I526/60)/60)/24)+DATE(1970,1,1)+(-8/24)</f>
        <v>42522.383900462963</v>
      </c>
    </row>
    <row r="527" spans="1:20" ht="60" x14ac:dyDescent="0.25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2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7">
        <f>E527/D527</f>
        <v>1</v>
      </c>
      <c r="P527" s="9">
        <f>IF(L527 = 0, 0, E527/L527)</f>
        <v>1000</v>
      </c>
      <c r="Q527" s="5" t="str">
        <f>LEFT(N527,SEARCH("/",N527) - 1)</f>
        <v>theater</v>
      </c>
      <c r="R527" s="5" t="str">
        <f>RIGHT(N527, LEN(N527) - SEARCH("/",N527))</f>
        <v>plays</v>
      </c>
      <c r="S527" s="16">
        <f>(((J527/60)/60)/24)+DATE(1970,1,1)+(-8/24)</f>
        <v>41850.067604166667</v>
      </c>
      <c r="T527" s="16">
        <f>(((I527/60)/60)/24)+DATE(1970,1,1)+(-8/24)</f>
        <v>41895.067604166667</v>
      </c>
    </row>
    <row r="528" spans="1:20" ht="45" x14ac:dyDescent="0.25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2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7">
        <f>E528/D528</f>
        <v>1.1399999999999999</v>
      </c>
      <c r="P528" s="9">
        <f>IF(L528 = 0, 0, E528/L528)</f>
        <v>74.347826086956516</v>
      </c>
      <c r="Q528" s="5" t="str">
        <f>LEFT(N528,SEARCH("/",N528) - 1)</f>
        <v>theater</v>
      </c>
      <c r="R528" s="5" t="str">
        <f>RIGHT(N528, LEN(N528) - SEARCH("/",N528))</f>
        <v>plays</v>
      </c>
      <c r="S528" s="16">
        <f>(((J528/60)/60)/24)+DATE(1970,1,1)+(-8/24)</f>
        <v>42192.258611111109</v>
      </c>
      <c r="T528" s="16">
        <f>(((I528/60)/60)/24)+DATE(1970,1,1)+(-8/24)</f>
        <v>42223.374999999993</v>
      </c>
    </row>
    <row r="529" spans="1:20" ht="60" x14ac:dyDescent="0.25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2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7">
        <f>E529/D529</f>
        <v>1.0085</v>
      </c>
      <c r="P529" s="9">
        <f>IF(L529 = 0, 0, E529/L529)</f>
        <v>63.829113924050631</v>
      </c>
      <c r="Q529" s="5" t="str">
        <f>LEFT(N529,SEARCH("/",N529) - 1)</f>
        <v>theater</v>
      </c>
      <c r="R529" s="5" t="str">
        <f>RIGHT(N529, LEN(N529) - SEARCH("/",N529))</f>
        <v>plays</v>
      </c>
      <c r="S529" s="16">
        <f>(((J529/60)/60)/24)+DATE(1970,1,1)+(-8/24)</f>
        <v>42752.872291666667</v>
      </c>
      <c r="T529" s="16">
        <f>(((I529/60)/60)/24)+DATE(1970,1,1)+(-8/24)</f>
        <v>42783.336805555555</v>
      </c>
    </row>
    <row r="530" spans="1:20" ht="30" x14ac:dyDescent="0.25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2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7">
        <f>E530/D530</f>
        <v>1.1565217391304348</v>
      </c>
      <c r="P530" s="9">
        <f>IF(L530 = 0, 0, E530/L530)</f>
        <v>44.333333333333336</v>
      </c>
      <c r="Q530" s="5" t="str">
        <f>LEFT(N530,SEARCH("/",N530) - 1)</f>
        <v>theater</v>
      </c>
      <c r="R530" s="5" t="str">
        <f>RIGHT(N530, LEN(N530) - SEARCH("/",N530))</f>
        <v>plays</v>
      </c>
      <c r="S530" s="16">
        <f>(((J530/60)/60)/24)+DATE(1970,1,1)+(-8/24)</f>
        <v>42155.58688657407</v>
      </c>
      <c r="T530" s="16">
        <f>(((I530/60)/60)/24)+DATE(1970,1,1)+(-8/24)</f>
        <v>42176.555555555555</v>
      </c>
    </row>
    <row r="531" spans="1:20" ht="60" x14ac:dyDescent="0.25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2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7">
        <f>E531/D531</f>
        <v>1.3041666666666667</v>
      </c>
      <c r="P531" s="9">
        <f>IF(L531 = 0, 0, E531/L531)</f>
        <v>86.944444444444443</v>
      </c>
      <c r="Q531" s="5" t="str">
        <f>LEFT(N531,SEARCH("/",N531) - 1)</f>
        <v>theater</v>
      </c>
      <c r="R531" s="5" t="str">
        <f>RIGHT(N531, LEN(N531) - SEARCH("/",N531))</f>
        <v>plays</v>
      </c>
      <c r="S531" s="16">
        <f>(((J531/60)/60)/24)+DATE(1970,1,1)+(-8/24)</f>
        <v>42724.697847222218</v>
      </c>
      <c r="T531" s="16">
        <f>(((I531/60)/60)/24)+DATE(1970,1,1)+(-8/24)</f>
        <v>42745.874999999993</v>
      </c>
    </row>
    <row r="532" spans="1:20" ht="60" x14ac:dyDescent="0.25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2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7">
        <f>E532/D532</f>
        <v>1.0778267254038179</v>
      </c>
      <c r="P532" s="9">
        <f>IF(L532 = 0, 0, E532/L532)</f>
        <v>126.55172413793103</v>
      </c>
      <c r="Q532" s="5" t="str">
        <f>LEFT(N532,SEARCH("/",N532) - 1)</f>
        <v>theater</v>
      </c>
      <c r="R532" s="5" t="str">
        <f>RIGHT(N532, LEN(N532) - SEARCH("/",N532))</f>
        <v>plays</v>
      </c>
      <c r="S532" s="16">
        <f>(((J532/60)/60)/24)+DATE(1970,1,1)+(-8/24)</f>
        <v>42157.257731481477</v>
      </c>
      <c r="T532" s="16">
        <f>(((I532/60)/60)/24)+DATE(1970,1,1)+(-8/24)</f>
        <v>42178.749999999993</v>
      </c>
    </row>
    <row r="533" spans="1:20" ht="60" x14ac:dyDescent="0.25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2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7">
        <f>E533/D533</f>
        <v>1</v>
      </c>
      <c r="P533" s="9">
        <f>IF(L533 = 0, 0, E533/L533)</f>
        <v>129.03225806451613</v>
      </c>
      <c r="Q533" s="5" t="str">
        <f>LEFT(N533,SEARCH("/",N533) - 1)</f>
        <v>theater</v>
      </c>
      <c r="R533" s="5" t="str">
        <f>RIGHT(N533, LEN(N533) - SEARCH("/",N533))</f>
        <v>plays</v>
      </c>
      <c r="S533" s="16">
        <f>(((J533/60)/60)/24)+DATE(1970,1,1)+(-8/24)</f>
        <v>42675.731817129628</v>
      </c>
      <c r="T533" s="16">
        <f>(((I533/60)/60)/24)+DATE(1970,1,1)+(-8/24)</f>
        <v>42720.957638888889</v>
      </c>
    </row>
    <row r="534" spans="1:20" ht="60" x14ac:dyDescent="0.25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2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7">
        <f>E534/D534</f>
        <v>1.2324999999999999</v>
      </c>
      <c r="P534" s="9">
        <f>IF(L534 = 0, 0, E534/L534)</f>
        <v>71.242774566473983</v>
      </c>
      <c r="Q534" s="5" t="str">
        <f>LEFT(N534,SEARCH("/",N534) - 1)</f>
        <v>theater</v>
      </c>
      <c r="R534" s="5" t="str">
        <f>RIGHT(N534, LEN(N534) - SEARCH("/",N534))</f>
        <v>plays</v>
      </c>
      <c r="S534" s="16">
        <f>(((J534/60)/60)/24)+DATE(1970,1,1)+(-8/24)</f>
        <v>42472.673703703702</v>
      </c>
      <c r="T534" s="16">
        <f>(((I534/60)/60)/24)+DATE(1970,1,1)+(-8/24)</f>
        <v>42502.673703703702</v>
      </c>
    </row>
    <row r="535" spans="1:20" ht="60" x14ac:dyDescent="0.25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2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7">
        <f>E535/D535</f>
        <v>1.002</v>
      </c>
      <c r="P535" s="9">
        <f>IF(L535 = 0, 0, E535/L535)</f>
        <v>117.88235294117646</v>
      </c>
      <c r="Q535" s="5" t="str">
        <f>LEFT(N535,SEARCH("/",N535) - 1)</f>
        <v>theater</v>
      </c>
      <c r="R535" s="5" t="str">
        <f>RIGHT(N535, LEN(N535) - SEARCH("/",N535))</f>
        <v>plays</v>
      </c>
      <c r="S535" s="16">
        <f>(((J535/60)/60)/24)+DATE(1970,1,1)+(-8/24)</f>
        <v>42482.101446759254</v>
      </c>
      <c r="T535" s="16">
        <f>(((I535/60)/60)/24)+DATE(1970,1,1)+(-8/24)</f>
        <v>42506.101446759254</v>
      </c>
    </row>
    <row r="536" spans="1:20" ht="60" x14ac:dyDescent="0.25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2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7">
        <f>E536/D536</f>
        <v>1.0466666666666666</v>
      </c>
      <c r="P536" s="9">
        <f>IF(L536 = 0, 0, E536/L536)</f>
        <v>327.08333333333331</v>
      </c>
      <c r="Q536" s="5" t="str">
        <f>LEFT(N536,SEARCH("/",N536) - 1)</f>
        <v>theater</v>
      </c>
      <c r="R536" s="5" t="str">
        <f>RIGHT(N536, LEN(N536) - SEARCH("/",N536))</f>
        <v>plays</v>
      </c>
      <c r="S536" s="16">
        <f>(((J536/60)/60)/24)+DATE(1970,1,1)+(-8/24)</f>
        <v>42270.477662037032</v>
      </c>
      <c r="T536" s="16">
        <f>(((I536/60)/60)/24)+DATE(1970,1,1)+(-8/24)</f>
        <v>42309.624999999993</v>
      </c>
    </row>
    <row r="537" spans="1:20" ht="45" x14ac:dyDescent="0.25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2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7">
        <f>E537/D537</f>
        <v>1.0249999999999999</v>
      </c>
      <c r="P537" s="9">
        <f>IF(L537 = 0, 0, E537/L537)</f>
        <v>34.745762711864408</v>
      </c>
      <c r="Q537" s="5" t="str">
        <f>LEFT(N537,SEARCH("/",N537) - 1)</f>
        <v>theater</v>
      </c>
      <c r="R537" s="5" t="str">
        <f>RIGHT(N537, LEN(N537) - SEARCH("/",N537))</f>
        <v>plays</v>
      </c>
      <c r="S537" s="16">
        <f>(((J537/60)/60)/24)+DATE(1970,1,1)+(-8/24)</f>
        <v>42711.211863425917</v>
      </c>
      <c r="T537" s="16">
        <f>(((I537/60)/60)/24)+DATE(1970,1,1)+(-8/24)</f>
        <v>42741.211863425917</v>
      </c>
    </row>
    <row r="538" spans="1:20" ht="60" x14ac:dyDescent="0.25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2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7">
        <f>E538/D538</f>
        <v>1.1825757575757576</v>
      </c>
      <c r="P538" s="9">
        <f>IF(L538 = 0, 0, E538/L538)</f>
        <v>100.06410256410257</v>
      </c>
      <c r="Q538" s="5" t="str">
        <f>LEFT(N538,SEARCH("/",N538) - 1)</f>
        <v>theater</v>
      </c>
      <c r="R538" s="5" t="str">
        <f>RIGHT(N538, LEN(N538) - SEARCH("/",N538))</f>
        <v>plays</v>
      </c>
      <c r="S538" s="16">
        <f>(((J538/60)/60)/24)+DATE(1970,1,1)+(-8/24)</f>
        <v>42179.011655092596</v>
      </c>
      <c r="T538" s="16">
        <f>(((I538/60)/60)/24)+DATE(1970,1,1)+(-8/24)</f>
        <v>42219.416666666664</v>
      </c>
    </row>
    <row r="539" spans="1:20" ht="60" x14ac:dyDescent="0.25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2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7">
        <f>E539/D539</f>
        <v>1.2050000000000001</v>
      </c>
      <c r="P539" s="9">
        <f>IF(L539 = 0, 0, E539/L539)</f>
        <v>40.847457627118644</v>
      </c>
      <c r="Q539" s="5" t="str">
        <f>LEFT(N539,SEARCH("/",N539) - 1)</f>
        <v>theater</v>
      </c>
      <c r="R539" s="5" t="str">
        <f>RIGHT(N539, LEN(N539) - SEARCH("/",N539))</f>
        <v>plays</v>
      </c>
      <c r="S539" s="16">
        <f>(((J539/60)/60)/24)+DATE(1970,1,1)+(-8/24)</f>
        <v>42282.435081018521</v>
      </c>
      <c r="T539" s="16">
        <f>(((I539/60)/60)/24)+DATE(1970,1,1)+(-8/24)</f>
        <v>42312.476747685178</v>
      </c>
    </row>
    <row r="540" spans="1:20" ht="60" x14ac:dyDescent="0.25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2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7">
        <f>E540/D540</f>
        <v>3.0242</v>
      </c>
      <c r="P540" s="9">
        <f>IF(L540 = 0, 0, E540/L540)</f>
        <v>252.01666666666668</v>
      </c>
      <c r="Q540" s="5" t="str">
        <f>LEFT(N540,SEARCH("/",N540) - 1)</f>
        <v>theater</v>
      </c>
      <c r="R540" s="5" t="str">
        <f>RIGHT(N540, LEN(N540) - SEARCH("/",N540))</f>
        <v>plays</v>
      </c>
      <c r="S540" s="16">
        <f>(((J540/60)/60)/24)+DATE(1970,1,1)+(-8/24)</f>
        <v>42473.461377314808</v>
      </c>
      <c r="T540" s="16">
        <f>(((I540/60)/60)/24)+DATE(1970,1,1)+(-8/24)</f>
        <v>42503.461377314808</v>
      </c>
    </row>
    <row r="541" spans="1:20" ht="45" x14ac:dyDescent="0.25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2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7">
        <f>E541/D541</f>
        <v>1.00644</v>
      </c>
      <c r="P541" s="9">
        <f>IF(L541 = 0, 0, E541/L541)</f>
        <v>25.161000000000001</v>
      </c>
      <c r="Q541" s="5" t="str">
        <f>LEFT(N541,SEARCH("/",N541) - 1)</f>
        <v>theater</v>
      </c>
      <c r="R541" s="5" t="str">
        <f>RIGHT(N541, LEN(N541) - SEARCH("/",N541))</f>
        <v>plays</v>
      </c>
      <c r="S541" s="16">
        <f>(((J541/60)/60)/24)+DATE(1970,1,1)+(-8/24)</f>
        <v>42534.716516203705</v>
      </c>
      <c r="T541" s="16">
        <f>(((I541/60)/60)/24)+DATE(1970,1,1)+(-8/24)</f>
        <v>42555.716516203705</v>
      </c>
    </row>
    <row r="542" spans="1:20" ht="60" x14ac:dyDescent="0.25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2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7">
        <f>E542/D542</f>
        <v>6.666666666666667E-5</v>
      </c>
      <c r="P542" s="9">
        <f>IF(L542 = 0, 0, E542/L542)</f>
        <v>1</v>
      </c>
      <c r="Q542" s="5" t="str">
        <f>LEFT(N542,SEARCH("/",N542) - 1)</f>
        <v>technology</v>
      </c>
      <c r="R542" s="5" t="str">
        <f>RIGHT(N542, LEN(N542) - SEARCH("/",N542))</f>
        <v>web</v>
      </c>
      <c r="S542" s="16">
        <f>(((J542/60)/60)/24)+DATE(1970,1,1)+(-8/24)</f>
        <v>42009.483865740738</v>
      </c>
      <c r="T542" s="16">
        <f>(((I542/60)/60)/24)+DATE(1970,1,1)+(-8/24)</f>
        <v>42039.483865740738</v>
      </c>
    </row>
    <row r="543" spans="1:20" ht="45" x14ac:dyDescent="0.2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2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7">
        <f>E543/D543</f>
        <v>5.5555555555555558E-3</v>
      </c>
      <c r="P543" s="9">
        <f>IF(L543 = 0, 0, E543/L543)</f>
        <v>25</v>
      </c>
      <c r="Q543" s="5" t="str">
        <f>LEFT(N543,SEARCH("/",N543) - 1)</f>
        <v>technology</v>
      </c>
      <c r="R543" s="5" t="str">
        <f>RIGHT(N543, LEN(N543) - SEARCH("/",N543))</f>
        <v>web</v>
      </c>
      <c r="S543" s="16">
        <f>(((J543/60)/60)/24)+DATE(1970,1,1)+(-8/24)</f>
        <v>42275.713356481479</v>
      </c>
      <c r="T543" s="16">
        <f>(((I543/60)/60)/24)+DATE(1970,1,1)+(-8/24)</f>
        <v>42305.713356481479</v>
      </c>
    </row>
    <row r="544" spans="1:20" ht="45" x14ac:dyDescent="0.25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2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7">
        <f>E544/D544</f>
        <v>3.9999999999999998E-6</v>
      </c>
      <c r="P544" s="9">
        <f>IF(L544 = 0, 0, E544/L544)</f>
        <v>1</v>
      </c>
      <c r="Q544" s="5" t="str">
        <f>LEFT(N544,SEARCH("/",N544) - 1)</f>
        <v>technology</v>
      </c>
      <c r="R544" s="5" t="str">
        <f>RIGHT(N544, LEN(N544) - SEARCH("/",N544))</f>
        <v>web</v>
      </c>
      <c r="S544" s="16">
        <f>(((J544/60)/60)/24)+DATE(1970,1,1)+(-8/24)</f>
        <v>42433.404120370367</v>
      </c>
      <c r="T544" s="16">
        <f>(((I544/60)/60)/24)+DATE(1970,1,1)+(-8/24)</f>
        <v>42493.362453703703</v>
      </c>
    </row>
    <row r="545" spans="1:20" ht="60" x14ac:dyDescent="0.2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2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7">
        <f>E545/D545</f>
        <v>3.1818181818181819E-3</v>
      </c>
      <c r="P545" s="9">
        <f>IF(L545 = 0, 0, E545/L545)</f>
        <v>35</v>
      </c>
      <c r="Q545" s="5" t="str">
        <f>LEFT(N545,SEARCH("/",N545) - 1)</f>
        <v>technology</v>
      </c>
      <c r="R545" s="5" t="str">
        <f>RIGHT(N545, LEN(N545) - SEARCH("/",N545))</f>
        <v>web</v>
      </c>
      <c r="S545" s="16">
        <f>(((J545/60)/60)/24)+DATE(1970,1,1)+(-8/24)</f>
        <v>41913.75881944444</v>
      </c>
      <c r="T545" s="16">
        <f>(((I545/60)/60)/24)+DATE(1970,1,1)+(-8/24)</f>
        <v>41943.75881944444</v>
      </c>
    </row>
    <row r="546" spans="1:20" ht="60" x14ac:dyDescent="0.25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2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7">
        <f>E546/D546</f>
        <v>1.2E-2</v>
      </c>
      <c r="P546" s="9">
        <f>IF(L546 = 0, 0, E546/L546)</f>
        <v>3</v>
      </c>
      <c r="Q546" s="5" t="str">
        <f>LEFT(N546,SEARCH("/",N546) - 1)</f>
        <v>technology</v>
      </c>
      <c r="R546" s="5" t="str">
        <f>RIGHT(N546, LEN(N546) - SEARCH("/",N546))</f>
        <v>web</v>
      </c>
      <c r="S546" s="16">
        <f>(((J546/60)/60)/24)+DATE(1970,1,1)+(-8/24)</f>
        <v>42525.323611111111</v>
      </c>
      <c r="T546" s="16">
        <f>(((I546/60)/60)/24)+DATE(1970,1,1)+(-8/24)</f>
        <v>42555.323611111111</v>
      </c>
    </row>
    <row r="547" spans="1:20" ht="60" x14ac:dyDescent="0.2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2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7">
        <f>E547/D547</f>
        <v>0.27383999999999997</v>
      </c>
      <c r="P547" s="9">
        <f>IF(L547 = 0, 0, E547/L547)</f>
        <v>402.70588235294116</v>
      </c>
      <c r="Q547" s="5" t="str">
        <f>LEFT(N547,SEARCH("/",N547) - 1)</f>
        <v>technology</v>
      </c>
      <c r="R547" s="5" t="str">
        <f>RIGHT(N547, LEN(N547) - SEARCH("/",N547))</f>
        <v>web</v>
      </c>
      <c r="S547" s="16">
        <f>(((J547/60)/60)/24)+DATE(1970,1,1)+(-8/24)</f>
        <v>42283.25913194444</v>
      </c>
      <c r="T547" s="16">
        <f>(((I547/60)/60)/24)+DATE(1970,1,1)+(-8/24)</f>
        <v>42323.300798611112</v>
      </c>
    </row>
    <row r="548" spans="1:20" ht="60" x14ac:dyDescent="0.25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2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7">
        <f>E548/D548</f>
        <v>8.6666666666666663E-4</v>
      </c>
      <c r="P548" s="9">
        <f>IF(L548 = 0, 0, E548/L548)</f>
        <v>26</v>
      </c>
      <c r="Q548" s="5" t="str">
        <f>LEFT(N548,SEARCH("/",N548) - 1)</f>
        <v>technology</v>
      </c>
      <c r="R548" s="5" t="str">
        <f>RIGHT(N548, LEN(N548) - SEARCH("/",N548))</f>
        <v>web</v>
      </c>
      <c r="S548" s="16">
        <f>(((J548/60)/60)/24)+DATE(1970,1,1)+(-8/24)</f>
        <v>42249.334664351853</v>
      </c>
      <c r="T548" s="16">
        <f>(((I548/60)/60)/24)+DATE(1970,1,1)+(-8/24)</f>
        <v>42294.334664351853</v>
      </c>
    </row>
    <row r="549" spans="1:20" ht="60" x14ac:dyDescent="0.2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2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7">
        <f>E549/D549</f>
        <v>0</v>
      </c>
      <c r="P549" s="9">
        <f>IF(L549 = 0, 0, E549/L549)</f>
        <v>0</v>
      </c>
      <c r="Q549" s="5" t="str">
        <f>LEFT(N549,SEARCH("/",N549) - 1)</f>
        <v>technology</v>
      </c>
      <c r="R549" s="5" t="str">
        <f>RIGHT(N549, LEN(N549) - SEARCH("/",N549))</f>
        <v>web</v>
      </c>
      <c r="S549" s="16">
        <f>(((J549/60)/60)/24)+DATE(1970,1,1)+(-8/24)</f>
        <v>42380.363009259258</v>
      </c>
      <c r="T549" s="16">
        <f>(((I549/60)/60)/24)+DATE(1970,1,1)+(-8/24)</f>
        <v>42410.363009259258</v>
      </c>
    </row>
    <row r="550" spans="1:20" ht="45" x14ac:dyDescent="0.25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2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7">
        <f>E550/D550</f>
        <v>8.9999999999999998E-4</v>
      </c>
      <c r="P550" s="9">
        <f>IF(L550 = 0, 0, E550/L550)</f>
        <v>9</v>
      </c>
      <c r="Q550" s="5" t="str">
        <f>LEFT(N550,SEARCH("/",N550) - 1)</f>
        <v>technology</v>
      </c>
      <c r="R550" s="5" t="str">
        <f>RIGHT(N550, LEN(N550) - SEARCH("/",N550))</f>
        <v>web</v>
      </c>
      <c r="S550" s="16">
        <f>(((J550/60)/60)/24)+DATE(1970,1,1)+(-8/24)</f>
        <v>42276.57</v>
      </c>
      <c r="T550" s="16">
        <f>(((I550/60)/60)/24)+DATE(1970,1,1)+(-8/24)</f>
        <v>42306.57</v>
      </c>
    </row>
    <row r="551" spans="1:20" ht="60" x14ac:dyDescent="0.2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2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7">
        <f>E551/D551</f>
        <v>2.7199999999999998E-2</v>
      </c>
      <c r="P551" s="9">
        <f>IF(L551 = 0, 0, E551/L551)</f>
        <v>8.5</v>
      </c>
      <c r="Q551" s="5" t="str">
        <f>LEFT(N551,SEARCH("/",N551) - 1)</f>
        <v>technology</v>
      </c>
      <c r="R551" s="5" t="str">
        <f>RIGHT(N551, LEN(N551) - SEARCH("/",N551))</f>
        <v>web</v>
      </c>
      <c r="S551" s="16">
        <f>(((J551/60)/60)/24)+DATE(1970,1,1)+(-8/24)</f>
        <v>42163.303495370368</v>
      </c>
      <c r="T551" s="16">
        <f>(((I551/60)/60)/24)+DATE(1970,1,1)+(-8/24)</f>
        <v>42193.303495370368</v>
      </c>
    </row>
    <row r="552" spans="1:20" ht="60" x14ac:dyDescent="0.25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2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7">
        <f>E552/D552</f>
        <v>7.0000000000000001E-3</v>
      </c>
      <c r="P552" s="9">
        <f>IF(L552 = 0, 0, E552/L552)</f>
        <v>8.75</v>
      </c>
      <c r="Q552" s="5" t="str">
        <f>LEFT(N552,SEARCH("/",N552) - 1)</f>
        <v>technology</v>
      </c>
      <c r="R552" s="5" t="str">
        <f>RIGHT(N552, LEN(N552) - SEARCH("/",N552))</f>
        <v>web</v>
      </c>
      <c r="S552" s="16">
        <f>(((J552/60)/60)/24)+DATE(1970,1,1)+(-8/24)</f>
        <v>42753.34542824074</v>
      </c>
      <c r="T552" s="16">
        <f>(((I552/60)/60)/24)+DATE(1970,1,1)+(-8/24)</f>
        <v>42765.874999999993</v>
      </c>
    </row>
    <row r="553" spans="1:20" ht="60" x14ac:dyDescent="0.2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2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7">
        <f>E553/D553</f>
        <v>5.0413333333333331E-2</v>
      </c>
      <c r="P553" s="9">
        <f>IF(L553 = 0, 0, E553/L553)</f>
        <v>135.03571428571428</v>
      </c>
      <c r="Q553" s="5" t="str">
        <f>LEFT(N553,SEARCH("/",N553) - 1)</f>
        <v>technology</v>
      </c>
      <c r="R553" s="5" t="str">
        <f>RIGHT(N553, LEN(N553) - SEARCH("/",N553))</f>
        <v>web</v>
      </c>
      <c r="S553" s="16">
        <f>(((J553/60)/60)/24)+DATE(1970,1,1)+(-8/24)</f>
        <v>42172.942407407405</v>
      </c>
      <c r="T553" s="16">
        <f>(((I553/60)/60)/24)+DATE(1970,1,1)+(-8/24)</f>
        <v>42217.411805555552</v>
      </c>
    </row>
    <row r="554" spans="1:20" ht="45" x14ac:dyDescent="0.25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2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7">
        <f>E554/D554</f>
        <v>0</v>
      </c>
      <c r="P554" s="9">
        <f>IF(L554 = 0, 0, E554/L554)</f>
        <v>0</v>
      </c>
      <c r="Q554" s="5" t="str">
        <f>LEFT(N554,SEARCH("/",N554) - 1)</f>
        <v>technology</v>
      </c>
      <c r="R554" s="5" t="str">
        <f>RIGHT(N554, LEN(N554) - SEARCH("/",N554))</f>
        <v>web</v>
      </c>
      <c r="S554" s="16">
        <f>(((J554/60)/60)/24)+DATE(1970,1,1)+(-8/24)</f>
        <v>42318.283518518518</v>
      </c>
      <c r="T554" s="16">
        <f>(((I554/60)/60)/24)+DATE(1970,1,1)+(-8/24)</f>
        <v>42378.283518518518</v>
      </c>
    </row>
    <row r="555" spans="1:20" ht="45" x14ac:dyDescent="0.2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2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7">
        <f>E555/D555</f>
        <v>4.9199999999999999E-3</v>
      </c>
      <c r="P555" s="9">
        <f>IF(L555 = 0, 0, E555/L555)</f>
        <v>20.5</v>
      </c>
      <c r="Q555" s="5" t="str">
        <f>LEFT(N555,SEARCH("/",N555) - 1)</f>
        <v>technology</v>
      </c>
      <c r="R555" s="5" t="str">
        <f>RIGHT(N555, LEN(N555) - SEARCH("/",N555))</f>
        <v>web</v>
      </c>
      <c r="S555" s="16">
        <f>(((J555/60)/60)/24)+DATE(1970,1,1)+(-8/24)</f>
        <v>41927.386469907404</v>
      </c>
      <c r="T555" s="16">
        <f>(((I555/60)/60)/24)+DATE(1970,1,1)+(-8/24)</f>
        <v>41957.428136574068</v>
      </c>
    </row>
    <row r="556" spans="1:20" ht="60" x14ac:dyDescent="0.25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2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7">
        <f>E556/D556</f>
        <v>0.36589147286821705</v>
      </c>
      <c r="P556" s="9">
        <f>IF(L556 = 0, 0, E556/L556)</f>
        <v>64.36363636363636</v>
      </c>
      <c r="Q556" s="5" t="str">
        <f>LEFT(N556,SEARCH("/",N556) - 1)</f>
        <v>technology</v>
      </c>
      <c r="R556" s="5" t="str">
        <f>RIGHT(N556, LEN(N556) - SEARCH("/",N556))</f>
        <v>web</v>
      </c>
      <c r="S556" s="16">
        <f>(((J556/60)/60)/24)+DATE(1970,1,1)+(-8/24)</f>
        <v>41901.351527777777</v>
      </c>
      <c r="T556" s="16">
        <f>(((I556/60)/60)/24)+DATE(1970,1,1)+(-8/24)</f>
        <v>41931.351527777777</v>
      </c>
    </row>
    <row r="557" spans="1:20" ht="60" x14ac:dyDescent="0.2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2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7">
        <f>E557/D557</f>
        <v>0</v>
      </c>
      <c r="P557" s="9">
        <f>IF(L557 = 0, 0, E557/L557)</f>
        <v>0</v>
      </c>
      <c r="Q557" s="5" t="str">
        <f>LEFT(N557,SEARCH("/",N557) - 1)</f>
        <v>technology</v>
      </c>
      <c r="R557" s="5" t="str">
        <f>RIGHT(N557, LEN(N557) - SEARCH("/",N557))</f>
        <v>web</v>
      </c>
      <c r="S557" s="16">
        <f>(((J557/60)/60)/24)+DATE(1970,1,1)+(-8/24)</f>
        <v>42503.020173611112</v>
      </c>
      <c r="T557" s="16">
        <f>(((I557/60)/60)/24)+DATE(1970,1,1)+(-8/24)</f>
        <v>42533.020173611112</v>
      </c>
    </row>
    <row r="558" spans="1:20" ht="30" x14ac:dyDescent="0.25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2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7">
        <f>E558/D558</f>
        <v>2.5000000000000001E-2</v>
      </c>
      <c r="P558" s="9">
        <f>IF(L558 = 0, 0, E558/L558)</f>
        <v>200</v>
      </c>
      <c r="Q558" s="5" t="str">
        <f>LEFT(N558,SEARCH("/",N558) - 1)</f>
        <v>technology</v>
      </c>
      <c r="R558" s="5" t="str">
        <f>RIGHT(N558, LEN(N558) - SEARCH("/",N558))</f>
        <v>web</v>
      </c>
      <c r="S558" s="16">
        <f>(((J558/60)/60)/24)+DATE(1970,1,1)+(-8/24)</f>
        <v>42345.526817129627</v>
      </c>
      <c r="T558" s="16">
        <f>(((I558/60)/60)/24)+DATE(1970,1,1)+(-8/24)</f>
        <v>42375.526817129627</v>
      </c>
    </row>
    <row r="559" spans="1:20" ht="60" x14ac:dyDescent="0.2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2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7">
        <f>E559/D559</f>
        <v>9.1066666666666674E-3</v>
      </c>
      <c r="P559" s="9">
        <f>IF(L559 = 0, 0, E559/L559)</f>
        <v>68.3</v>
      </c>
      <c r="Q559" s="5" t="str">
        <f>LEFT(N559,SEARCH("/",N559) - 1)</f>
        <v>technology</v>
      </c>
      <c r="R559" s="5" t="str">
        <f>RIGHT(N559, LEN(N559) - SEARCH("/",N559))</f>
        <v>web</v>
      </c>
      <c r="S559" s="16">
        <f>(((J559/60)/60)/24)+DATE(1970,1,1)+(-8/24)</f>
        <v>42676.608831018515</v>
      </c>
      <c r="T559" s="16">
        <f>(((I559/60)/60)/24)+DATE(1970,1,1)+(-8/24)</f>
        <v>42706.650497685179</v>
      </c>
    </row>
    <row r="560" spans="1:20" ht="60" x14ac:dyDescent="0.25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2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7">
        <f>E560/D560</f>
        <v>0</v>
      </c>
      <c r="P560" s="9">
        <f>IF(L560 = 0, 0, E560/L560)</f>
        <v>0</v>
      </c>
      <c r="Q560" s="5" t="str">
        <f>LEFT(N560,SEARCH("/",N560) - 1)</f>
        <v>technology</v>
      </c>
      <c r="R560" s="5" t="str">
        <f>RIGHT(N560, LEN(N560) - SEARCH("/",N560))</f>
        <v>web</v>
      </c>
      <c r="S560" s="16">
        <f>(((J560/60)/60)/24)+DATE(1970,1,1)+(-8/24)</f>
        <v>42057.549826388888</v>
      </c>
      <c r="T560" s="16">
        <f>(((I560/60)/60)/24)+DATE(1970,1,1)+(-8/24)</f>
        <v>42087.508159722223</v>
      </c>
    </row>
    <row r="561" spans="1:20" ht="60" x14ac:dyDescent="0.2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2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7">
        <f>E561/D561</f>
        <v>2.0833333333333335E-4</v>
      </c>
      <c r="P561" s="9">
        <f>IF(L561 = 0, 0, E561/L561)</f>
        <v>50</v>
      </c>
      <c r="Q561" s="5" t="str">
        <f>LEFT(N561,SEARCH("/",N561) - 1)</f>
        <v>technology</v>
      </c>
      <c r="R561" s="5" t="str">
        <f>RIGHT(N561, LEN(N561) - SEARCH("/",N561))</f>
        <v>web</v>
      </c>
      <c r="S561" s="16">
        <f>(((J561/60)/60)/24)+DATE(1970,1,1)+(-8/24)</f>
        <v>42320.949768518512</v>
      </c>
      <c r="T561" s="16">
        <f>(((I561/60)/60)/24)+DATE(1970,1,1)+(-8/24)</f>
        <v>42350.949768518512</v>
      </c>
    </row>
    <row r="562" spans="1:20" ht="45" x14ac:dyDescent="0.25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2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7">
        <f>E562/D562</f>
        <v>1.2E-4</v>
      </c>
      <c r="P562" s="9">
        <f>IF(L562 = 0, 0, E562/L562)</f>
        <v>4</v>
      </c>
      <c r="Q562" s="5" t="str">
        <f>LEFT(N562,SEARCH("/",N562) - 1)</f>
        <v>technology</v>
      </c>
      <c r="R562" s="5" t="str">
        <f>RIGHT(N562, LEN(N562) - SEARCH("/",N562))</f>
        <v>web</v>
      </c>
      <c r="S562" s="16">
        <f>(((J562/60)/60)/24)+DATE(1970,1,1)+(-8/24)</f>
        <v>41960.438020833331</v>
      </c>
      <c r="T562" s="16">
        <f>(((I562/60)/60)/24)+DATE(1970,1,1)+(-8/24)</f>
        <v>41990.438020833331</v>
      </c>
    </row>
    <row r="563" spans="1:20" ht="60" x14ac:dyDescent="0.2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2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7">
        <f>E563/D563</f>
        <v>3.6666666666666666E-3</v>
      </c>
      <c r="P563" s="9">
        <f>IF(L563 = 0, 0, E563/L563)</f>
        <v>27.5</v>
      </c>
      <c r="Q563" s="5" t="str">
        <f>LEFT(N563,SEARCH("/",N563) - 1)</f>
        <v>technology</v>
      </c>
      <c r="R563" s="5" t="str">
        <f>RIGHT(N563, LEN(N563) - SEARCH("/",N563))</f>
        <v>web</v>
      </c>
      <c r="S563" s="16">
        <f>(((J563/60)/60)/24)+DATE(1970,1,1)+(-8/24)</f>
        <v>42268.325381944444</v>
      </c>
      <c r="T563" s="16">
        <f>(((I563/60)/60)/24)+DATE(1970,1,1)+(-8/24)</f>
        <v>42303.325381944444</v>
      </c>
    </row>
    <row r="564" spans="1:20" ht="60" x14ac:dyDescent="0.25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2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7">
        <f>E564/D564</f>
        <v>0</v>
      </c>
      <c r="P564" s="9">
        <f>IF(L564 = 0, 0, E564/L564)</f>
        <v>0</v>
      </c>
      <c r="Q564" s="5" t="str">
        <f>LEFT(N564,SEARCH("/",N564) - 1)</f>
        <v>technology</v>
      </c>
      <c r="R564" s="5" t="str">
        <f>RIGHT(N564, LEN(N564) - SEARCH("/",N564))</f>
        <v>web</v>
      </c>
      <c r="S564" s="16">
        <f>(((J564/60)/60)/24)+DATE(1970,1,1)+(-8/24)</f>
        <v>42692.05572916667</v>
      </c>
      <c r="T564" s="16">
        <f>(((I564/60)/60)/24)+DATE(1970,1,1)+(-8/24)</f>
        <v>42722.05572916667</v>
      </c>
    </row>
    <row r="565" spans="1:20" ht="60" x14ac:dyDescent="0.2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2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7">
        <f>E565/D565</f>
        <v>9.0666666666666662E-4</v>
      </c>
      <c r="P565" s="9">
        <f>IF(L565 = 0, 0, E565/L565)</f>
        <v>34</v>
      </c>
      <c r="Q565" s="5" t="str">
        <f>LEFT(N565,SEARCH("/",N565) - 1)</f>
        <v>technology</v>
      </c>
      <c r="R565" s="5" t="str">
        <f>RIGHT(N565, LEN(N565) - SEARCH("/",N565))</f>
        <v>web</v>
      </c>
      <c r="S565" s="16">
        <f>(((J565/60)/60)/24)+DATE(1970,1,1)+(-8/24)</f>
        <v>42021.736655092587</v>
      </c>
      <c r="T565" s="16">
        <f>(((I565/60)/60)/24)+DATE(1970,1,1)+(-8/24)</f>
        <v>42051.736655092587</v>
      </c>
    </row>
    <row r="566" spans="1:20" ht="60" x14ac:dyDescent="0.25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2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7">
        <f>E566/D566</f>
        <v>5.5555555555555558E-5</v>
      </c>
      <c r="P566" s="9">
        <f>IF(L566 = 0, 0, E566/L566)</f>
        <v>1</v>
      </c>
      <c r="Q566" s="5" t="str">
        <f>LEFT(N566,SEARCH("/",N566) - 1)</f>
        <v>technology</v>
      </c>
      <c r="R566" s="5" t="str">
        <f>RIGHT(N566, LEN(N566) - SEARCH("/",N566))</f>
        <v>web</v>
      </c>
      <c r="S566" s="16">
        <f>(((J566/60)/60)/24)+DATE(1970,1,1)+(-8/24)</f>
        <v>42411.609664351847</v>
      </c>
      <c r="T566" s="16">
        <f>(((I566/60)/60)/24)+DATE(1970,1,1)+(-8/24)</f>
        <v>42441.609664351847</v>
      </c>
    </row>
    <row r="567" spans="1:20" ht="60" x14ac:dyDescent="0.2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2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7">
        <f>E567/D567</f>
        <v>0</v>
      </c>
      <c r="P567" s="9">
        <f>IF(L567 = 0, 0, E567/L567)</f>
        <v>0</v>
      </c>
      <c r="Q567" s="5" t="str">
        <f>LEFT(N567,SEARCH("/",N567) - 1)</f>
        <v>technology</v>
      </c>
      <c r="R567" s="5" t="str">
        <f>RIGHT(N567, LEN(N567) - SEARCH("/",N567))</f>
        <v>web</v>
      </c>
      <c r="S567" s="16">
        <f>(((J567/60)/60)/24)+DATE(1970,1,1)+(-8/24)</f>
        <v>42165.451956018522</v>
      </c>
      <c r="T567" s="16">
        <f>(((I567/60)/60)/24)+DATE(1970,1,1)+(-8/24)</f>
        <v>42195.451956018522</v>
      </c>
    </row>
    <row r="568" spans="1:20" ht="60" x14ac:dyDescent="0.25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2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7">
        <f>E568/D568</f>
        <v>2.0000000000000001E-4</v>
      </c>
      <c r="P568" s="9">
        <f>IF(L568 = 0, 0, E568/L568)</f>
        <v>1</v>
      </c>
      <c r="Q568" s="5" t="str">
        <f>LEFT(N568,SEARCH("/",N568) - 1)</f>
        <v>technology</v>
      </c>
      <c r="R568" s="5" t="str">
        <f>RIGHT(N568, LEN(N568) - SEARCH("/",N568))</f>
        <v>web</v>
      </c>
      <c r="S568" s="16">
        <f>(((J568/60)/60)/24)+DATE(1970,1,1)+(-8/24)</f>
        <v>42535.351076388884</v>
      </c>
      <c r="T568" s="16">
        <f>(((I568/60)/60)/24)+DATE(1970,1,1)+(-8/24)</f>
        <v>42565.351076388884</v>
      </c>
    </row>
    <row r="569" spans="1:20" ht="60" x14ac:dyDescent="0.2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2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7">
        <f>E569/D569</f>
        <v>0</v>
      </c>
      <c r="P569" s="9">
        <f>IF(L569 = 0, 0, E569/L569)</f>
        <v>0</v>
      </c>
      <c r="Q569" s="5" t="str">
        <f>LEFT(N569,SEARCH("/",N569) - 1)</f>
        <v>technology</v>
      </c>
      <c r="R569" s="5" t="str">
        <f>RIGHT(N569, LEN(N569) - SEARCH("/",N569))</f>
        <v>web</v>
      </c>
      <c r="S569" s="16">
        <f>(((J569/60)/60)/24)+DATE(1970,1,1)+(-8/24)</f>
        <v>41975.509189814817</v>
      </c>
      <c r="T569" s="16">
        <f>(((I569/60)/60)/24)+DATE(1970,1,1)+(-8/24)</f>
        <v>42005.509189814817</v>
      </c>
    </row>
    <row r="570" spans="1:20" ht="75" x14ac:dyDescent="0.25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2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7">
        <f>E570/D570</f>
        <v>0.01</v>
      </c>
      <c r="P570" s="9">
        <f>IF(L570 = 0, 0, E570/L570)</f>
        <v>49</v>
      </c>
      <c r="Q570" s="5" t="str">
        <f>LEFT(N570,SEARCH("/",N570) - 1)</f>
        <v>technology</v>
      </c>
      <c r="R570" s="5" t="str">
        <f>RIGHT(N570, LEN(N570) - SEARCH("/",N570))</f>
        <v>web</v>
      </c>
      <c r="S570" s="16">
        <f>(((J570/60)/60)/24)+DATE(1970,1,1)+(-8/24)</f>
        <v>42348.588229166664</v>
      </c>
      <c r="T570" s="16">
        <f>(((I570/60)/60)/24)+DATE(1970,1,1)+(-8/24)</f>
        <v>42385.124999999993</v>
      </c>
    </row>
    <row r="571" spans="1:20" ht="45" x14ac:dyDescent="0.2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2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7">
        <f>E571/D571</f>
        <v>8.0000000000000002E-3</v>
      </c>
      <c r="P571" s="9">
        <f>IF(L571 = 0, 0, E571/L571)</f>
        <v>20</v>
      </c>
      <c r="Q571" s="5" t="str">
        <f>LEFT(N571,SEARCH("/",N571) - 1)</f>
        <v>technology</v>
      </c>
      <c r="R571" s="5" t="str">
        <f>RIGHT(N571, LEN(N571) - SEARCH("/",N571))</f>
        <v>web</v>
      </c>
      <c r="S571" s="16">
        <f>(((J571/60)/60)/24)+DATE(1970,1,1)+(-8/24)</f>
        <v>42340.514027777775</v>
      </c>
      <c r="T571" s="16">
        <f>(((I571/60)/60)/24)+DATE(1970,1,1)+(-8/24)</f>
        <v>42370.514027777775</v>
      </c>
    </row>
    <row r="572" spans="1:20" ht="30" x14ac:dyDescent="0.25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2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7">
        <f>E572/D572</f>
        <v>1.6705882352941177E-3</v>
      </c>
      <c r="P572" s="9">
        <f>IF(L572 = 0, 0, E572/L572)</f>
        <v>142</v>
      </c>
      <c r="Q572" s="5" t="str">
        <f>LEFT(N572,SEARCH("/",N572) - 1)</f>
        <v>technology</v>
      </c>
      <c r="R572" s="5" t="str">
        <f>RIGHT(N572, LEN(N572) - SEARCH("/",N572))</f>
        <v>web</v>
      </c>
      <c r="S572" s="16">
        <f>(((J572/60)/60)/24)+DATE(1970,1,1)+(-8/24)</f>
        <v>42388.464918981481</v>
      </c>
      <c r="T572" s="16">
        <f>(((I572/60)/60)/24)+DATE(1970,1,1)+(-8/24)</f>
        <v>42418.464918981481</v>
      </c>
    </row>
    <row r="573" spans="1:20" ht="60" x14ac:dyDescent="0.2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2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7">
        <f>E573/D573</f>
        <v>4.2399999999999998E-3</v>
      </c>
      <c r="P573" s="9">
        <f>IF(L573 = 0, 0, E573/L573)</f>
        <v>53</v>
      </c>
      <c r="Q573" s="5" t="str">
        <f>LEFT(N573,SEARCH("/",N573) - 1)</f>
        <v>technology</v>
      </c>
      <c r="R573" s="5" t="str">
        <f>RIGHT(N573, LEN(N573) - SEARCH("/",N573))</f>
        <v>web</v>
      </c>
      <c r="S573" s="16">
        <f>(((J573/60)/60)/24)+DATE(1970,1,1)+(-8/24)</f>
        <v>42192.482905092591</v>
      </c>
      <c r="T573" s="16">
        <f>(((I573/60)/60)/24)+DATE(1970,1,1)+(-8/24)</f>
        <v>42211.832638888889</v>
      </c>
    </row>
    <row r="574" spans="1:20" ht="60" x14ac:dyDescent="0.25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2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7">
        <f>E574/D574</f>
        <v>0</v>
      </c>
      <c r="P574" s="9">
        <f>IF(L574 = 0, 0, E574/L574)</f>
        <v>0</v>
      </c>
      <c r="Q574" s="5" t="str">
        <f>LEFT(N574,SEARCH("/",N574) - 1)</f>
        <v>technology</v>
      </c>
      <c r="R574" s="5" t="str">
        <f>RIGHT(N574, LEN(N574) - SEARCH("/",N574))</f>
        <v>web</v>
      </c>
      <c r="S574" s="16">
        <f>(((J574/60)/60)/24)+DATE(1970,1,1)+(-8/24)</f>
        <v>42282.382962962954</v>
      </c>
      <c r="T574" s="16">
        <f>(((I574/60)/60)/24)+DATE(1970,1,1)+(-8/24)</f>
        <v>42312.424629629626</v>
      </c>
    </row>
    <row r="575" spans="1:20" ht="60" x14ac:dyDescent="0.2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2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7">
        <f>E575/D575</f>
        <v>3.892538925389254E-3</v>
      </c>
      <c r="P575" s="9">
        <f>IF(L575 = 0, 0, E575/L575)</f>
        <v>38.444444444444443</v>
      </c>
      <c r="Q575" s="5" t="str">
        <f>LEFT(N575,SEARCH("/",N575) - 1)</f>
        <v>technology</v>
      </c>
      <c r="R575" s="5" t="str">
        <f>RIGHT(N575, LEN(N575) - SEARCH("/",N575))</f>
        <v>web</v>
      </c>
      <c r="S575" s="16">
        <f>(((J575/60)/60)/24)+DATE(1970,1,1)+(-8/24)</f>
        <v>41962.716793981475</v>
      </c>
      <c r="T575" s="16">
        <f>(((I575/60)/60)/24)+DATE(1970,1,1)+(-8/24)</f>
        <v>42021.716666666667</v>
      </c>
    </row>
    <row r="576" spans="1:20" ht="60" x14ac:dyDescent="0.25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2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7">
        <f>E576/D576</f>
        <v>7.1556350626118068E-3</v>
      </c>
      <c r="P576" s="9">
        <f>IF(L576 = 0, 0, E576/L576)</f>
        <v>20</v>
      </c>
      <c r="Q576" s="5" t="str">
        <f>LEFT(N576,SEARCH("/",N576) - 1)</f>
        <v>technology</v>
      </c>
      <c r="R576" s="5" t="str">
        <f>RIGHT(N576, LEN(N576) - SEARCH("/",N576))</f>
        <v>web</v>
      </c>
      <c r="S576" s="16">
        <f>(((J576/60)/60)/24)+DATE(1970,1,1)+(-8/24)</f>
        <v>42632.110034722216</v>
      </c>
      <c r="T576" s="16">
        <f>(((I576/60)/60)/24)+DATE(1970,1,1)+(-8/24)</f>
        <v>42662.110034722216</v>
      </c>
    </row>
    <row r="577" spans="1:20" ht="60" x14ac:dyDescent="0.2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2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7">
        <f>E577/D577</f>
        <v>4.3166666666666666E-3</v>
      </c>
      <c r="P577" s="9">
        <f>IF(L577 = 0, 0, E577/L577)</f>
        <v>64.75</v>
      </c>
      <c r="Q577" s="5" t="str">
        <f>LEFT(N577,SEARCH("/",N577) - 1)</f>
        <v>technology</v>
      </c>
      <c r="R577" s="5" t="str">
        <f>RIGHT(N577, LEN(N577) - SEARCH("/",N577))</f>
        <v>web</v>
      </c>
      <c r="S577" s="16">
        <f>(((J577/60)/60)/24)+DATE(1970,1,1)+(-8/24)</f>
        <v>42138.359293981477</v>
      </c>
      <c r="T577" s="16">
        <f>(((I577/60)/60)/24)+DATE(1970,1,1)+(-8/24)</f>
        <v>42168.359293981477</v>
      </c>
    </row>
    <row r="578" spans="1:20" ht="45" x14ac:dyDescent="0.25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2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7">
        <f>E578/D578</f>
        <v>1.2500000000000001E-5</v>
      </c>
      <c r="P578" s="9">
        <f>IF(L578 = 0, 0, E578/L578)</f>
        <v>1</v>
      </c>
      <c r="Q578" s="5" t="str">
        <f>LEFT(N578,SEARCH("/",N578) - 1)</f>
        <v>technology</v>
      </c>
      <c r="R578" s="5" t="str">
        <f>RIGHT(N578, LEN(N578) - SEARCH("/",N578))</f>
        <v>web</v>
      </c>
      <c r="S578" s="16">
        <f>(((J578/60)/60)/24)+DATE(1970,1,1)+(-8/24)</f>
        <v>42031.138333333329</v>
      </c>
      <c r="T578" s="16">
        <f>(((I578/60)/60)/24)+DATE(1970,1,1)+(-8/24)</f>
        <v>42091.096666666665</v>
      </c>
    </row>
    <row r="579" spans="1:20" ht="60" x14ac:dyDescent="0.2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2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7">
        <f>E579/D579</f>
        <v>2E-3</v>
      </c>
      <c r="P579" s="9">
        <f>IF(L579 = 0, 0, E579/L579)</f>
        <v>10</v>
      </c>
      <c r="Q579" s="5" t="str">
        <f>LEFT(N579,SEARCH("/",N579) - 1)</f>
        <v>technology</v>
      </c>
      <c r="R579" s="5" t="str">
        <f>RIGHT(N579, LEN(N579) - SEARCH("/",N579))</f>
        <v>web</v>
      </c>
      <c r="S579" s="16">
        <f>(((J579/60)/60)/24)+DATE(1970,1,1)+(-8/24)</f>
        <v>42450.255810185183</v>
      </c>
      <c r="T579" s="16">
        <f>(((I579/60)/60)/24)+DATE(1970,1,1)+(-8/24)</f>
        <v>42510.255810185183</v>
      </c>
    </row>
    <row r="580" spans="1:20" ht="30" x14ac:dyDescent="0.25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2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7">
        <f>E580/D580</f>
        <v>1.12E-4</v>
      </c>
      <c r="P580" s="9">
        <f>IF(L580 = 0, 0, E580/L580)</f>
        <v>2</v>
      </c>
      <c r="Q580" s="5" t="str">
        <f>LEFT(N580,SEARCH("/",N580) - 1)</f>
        <v>technology</v>
      </c>
      <c r="R580" s="5" t="str">
        <f>RIGHT(N580, LEN(N580) - SEARCH("/",N580))</f>
        <v>web</v>
      </c>
      <c r="S580" s="16">
        <f>(((J580/60)/60)/24)+DATE(1970,1,1)+(-8/24)</f>
        <v>42230.245289351849</v>
      </c>
      <c r="T580" s="16">
        <f>(((I580/60)/60)/24)+DATE(1970,1,1)+(-8/24)</f>
        <v>42254.245289351849</v>
      </c>
    </row>
    <row r="581" spans="1:20" ht="45" x14ac:dyDescent="0.2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2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7">
        <f>E581/D581</f>
        <v>1.4583333333333334E-2</v>
      </c>
      <c r="P581" s="9">
        <f>IF(L581 = 0, 0, E581/L581)</f>
        <v>35</v>
      </c>
      <c r="Q581" s="5" t="str">
        <f>LEFT(N581,SEARCH("/",N581) - 1)</f>
        <v>technology</v>
      </c>
      <c r="R581" s="5" t="str">
        <f>RIGHT(N581, LEN(N581) - SEARCH("/",N581))</f>
        <v>web</v>
      </c>
      <c r="S581" s="16">
        <f>(((J581/60)/60)/24)+DATE(1970,1,1)+(-8/24)</f>
        <v>41968.518784722219</v>
      </c>
      <c r="T581" s="16">
        <f>(((I581/60)/60)/24)+DATE(1970,1,1)+(-8/24)</f>
        <v>41998.518784722219</v>
      </c>
    </row>
    <row r="582" spans="1:20" ht="60" x14ac:dyDescent="0.25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2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7">
        <f>E582/D582</f>
        <v>3.3333333333333332E-4</v>
      </c>
      <c r="P582" s="9">
        <f>IF(L582 = 0, 0, E582/L582)</f>
        <v>1</v>
      </c>
      <c r="Q582" s="5" t="str">
        <f>LEFT(N582,SEARCH("/",N582) - 1)</f>
        <v>technology</v>
      </c>
      <c r="R582" s="5" t="str">
        <f>RIGHT(N582, LEN(N582) - SEARCH("/",N582))</f>
        <v>web</v>
      </c>
      <c r="S582" s="16">
        <f>(((J582/60)/60)/24)+DATE(1970,1,1)+(-8/24)</f>
        <v>42605.574849537035</v>
      </c>
      <c r="T582" s="16">
        <f>(((I582/60)/60)/24)+DATE(1970,1,1)+(-8/24)</f>
        <v>42635.574849537035</v>
      </c>
    </row>
    <row r="583" spans="1:20" ht="60" x14ac:dyDescent="0.2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2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7">
        <f>E583/D583</f>
        <v>0</v>
      </c>
      <c r="P583" s="9">
        <f>IF(L583 = 0, 0, E583/L583)</f>
        <v>0</v>
      </c>
      <c r="Q583" s="5" t="str">
        <f>LEFT(N583,SEARCH("/",N583) - 1)</f>
        <v>technology</v>
      </c>
      <c r="R583" s="5" t="str">
        <f>RIGHT(N583, LEN(N583) - SEARCH("/",N583))</f>
        <v>web</v>
      </c>
      <c r="S583" s="16">
        <f>(((J583/60)/60)/24)+DATE(1970,1,1)+(-8/24)</f>
        <v>42187.679444444446</v>
      </c>
      <c r="T583" s="16">
        <f>(((I583/60)/60)/24)+DATE(1970,1,1)+(-8/24)</f>
        <v>42217.679444444446</v>
      </c>
    </row>
    <row r="584" spans="1:20" ht="60" x14ac:dyDescent="0.25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2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7">
        <f>E584/D584</f>
        <v>0</v>
      </c>
      <c r="P584" s="9">
        <f>IF(L584 = 0, 0, E584/L584)</f>
        <v>0</v>
      </c>
      <c r="Q584" s="5" t="str">
        <f>LEFT(N584,SEARCH("/",N584) - 1)</f>
        <v>technology</v>
      </c>
      <c r="R584" s="5" t="str">
        <f>RIGHT(N584, LEN(N584) - SEARCH("/",N584))</f>
        <v>web</v>
      </c>
      <c r="S584" s="16">
        <f>(((J584/60)/60)/24)+DATE(1970,1,1)+(-8/24)</f>
        <v>42055.406469907401</v>
      </c>
      <c r="T584" s="16">
        <f>(((I584/60)/60)/24)+DATE(1970,1,1)+(-8/24)</f>
        <v>42078.416666666664</v>
      </c>
    </row>
    <row r="585" spans="1:20" ht="45" x14ac:dyDescent="0.2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2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7">
        <f>E585/D585</f>
        <v>1.1111111111111112E-4</v>
      </c>
      <c r="P585" s="9">
        <f>IF(L585 = 0, 0, E585/L585)</f>
        <v>1</v>
      </c>
      <c r="Q585" s="5" t="str">
        <f>LEFT(N585,SEARCH("/",N585) - 1)</f>
        <v>technology</v>
      </c>
      <c r="R585" s="5" t="str">
        <f>RIGHT(N585, LEN(N585) - SEARCH("/",N585))</f>
        <v>web</v>
      </c>
      <c r="S585" s="16">
        <f>(((J585/60)/60)/24)+DATE(1970,1,1)+(-8/24)</f>
        <v>42052.605173611104</v>
      </c>
      <c r="T585" s="16">
        <f>(((I585/60)/60)/24)+DATE(1970,1,1)+(-8/24)</f>
        <v>42082.563506944447</v>
      </c>
    </row>
    <row r="586" spans="1:20" ht="45" x14ac:dyDescent="0.25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2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7">
        <f>E586/D586</f>
        <v>0.01</v>
      </c>
      <c r="P586" s="9">
        <f>IF(L586 = 0, 0, E586/L586)</f>
        <v>5</v>
      </c>
      <c r="Q586" s="5" t="str">
        <f>LEFT(N586,SEARCH("/",N586) - 1)</f>
        <v>technology</v>
      </c>
      <c r="R586" s="5" t="str">
        <f>RIGHT(N586, LEN(N586) - SEARCH("/",N586))</f>
        <v>web</v>
      </c>
      <c r="S586" s="16">
        <f>(((J586/60)/60)/24)+DATE(1970,1,1)+(-8/24)</f>
        <v>42049.383287037032</v>
      </c>
      <c r="T586" s="16">
        <f>(((I586/60)/60)/24)+DATE(1970,1,1)+(-8/24)</f>
        <v>42079.341620370367</v>
      </c>
    </row>
    <row r="587" spans="1:20" ht="45" x14ac:dyDescent="0.2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2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7">
        <f>E587/D587</f>
        <v>0</v>
      </c>
      <c r="P587" s="9">
        <f>IF(L587 = 0, 0, E587/L587)</f>
        <v>0</v>
      </c>
      <c r="Q587" s="5" t="str">
        <f>LEFT(N587,SEARCH("/",N587) - 1)</f>
        <v>technology</v>
      </c>
      <c r="R587" s="5" t="str">
        <f>RIGHT(N587, LEN(N587) - SEARCH("/",N587))</f>
        <v>web</v>
      </c>
      <c r="S587" s="16">
        <f>(((J587/60)/60)/24)+DATE(1970,1,1)+(-8/24)</f>
        <v>42283.057604166665</v>
      </c>
      <c r="T587" s="16">
        <f>(((I587/60)/60)/24)+DATE(1970,1,1)+(-8/24)</f>
        <v>42338.666666666664</v>
      </c>
    </row>
    <row r="588" spans="1:20" ht="45" x14ac:dyDescent="0.25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2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7">
        <f>E588/D588</f>
        <v>5.5999999999999999E-3</v>
      </c>
      <c r="P588" s="9">
        <f>IF(L588 = 0, 0, E588/L588)</f>
        <v>14</v>
      </c>
      <c r="Q588" s="5" t="str">
        <f>LEFT(N588,SEARCH("/",N588) - 1)</f>
        <v>technology</v>
      </c>
      <c r="R588" s="5" t="str">
        <f>RIGHT(N588, LEN(N588) - SEARCH("/",N588))</f>
        <v>web</v>
      </c>
      <c r="S588" s="16">
        <f>(((J588/60)/60)/24)+DATE(1970,1,1)+(-8/24)</f>
        <v>42020.520914351851</v>
      </c>
      <c r="T588" s="16">
        <f>(((I588/60)/60)/24)+DATE(1970,1,1)+(-8/24)</f>
        <v>42050.520914351851</v>
      </c>
    </row>
    <row r="589" spans="1:20" ht="75" x14ac:dyDescent="0.2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2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7">
        <f>E589/D589</f>
        <v>9.0833333333333335E-2</v>
      </c>
      <c r="P589" s="9">
        <f>IF(L589 = 0, 0, E589/L589)</f>
        <v>389.28571428571428</v>
      </c>
      <c r="Q589" s="5" t="str">
        <f>LEFT(N589,SEARCH("/",N589) - 1)</f>
        <v>technology</v>
      </c>
      <c r="R589" s="5" t="str">
        <f>RIGHT(N589, LEN(N589) - SEARCH("/",N589))</f>
        <v>web</v>
      </c>
      <c r="S589" s="16">
        <f>(((J589/60)/60)/24)+DATE(1970,1,1)+(-8/24)</f>
        <v>42080.423993055556</v>
      </c>
      <c r="T589" s="16">
        <f>(((I589/60)/60)/24)+DATE(1970,1,1)+(-8/24)</f>
        <v>42110.423993055556</v>
      </c>
    </row>
    <row r="590" spans="1:20" ht="60" x14ac:dyDescent="0.25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2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7">
        <f>E590/D590</f>
        <v>3.3444444444444443E-2</v>
      </c>
      <c r="P590" s="9">
        <f>IF(L590 = 0, 0, E590/L590)</f>
        <v>150.5</v>
      </c>
      <c r="Q590" s="5" t="str">
        <f>LEFT(N590,SEARCH("/",N590) - 1)</f>
        <v>technology</v>
      </c>
      <c r="R590" s="5" t="str">
        <f>RIGHT(N590, LEN(N590) - SEARCH("/",N590))</f>
        <v>web</v>
      </c>
      <c r="S590" s="16">
        <f>(((J590/60)/60)/24)+DATE(1970,1,1)+(-8/24)</f>
        <v>42631.43618055556</v>
      </c>
      <c r="T590" s="16">
        <f>(((I590/60)/60)/24)+DATE(1970,1,1)+(-8/24)</f>
        <v>42691.477847222217</v>
      </c>
    </row>
    <row r="591" spans="1:20" x14ac:dyDescent="0.25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2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7">
        <f>E591/D591</f>
        <v>1.3333333333333334E-4</v>
      </c>
      <c r="P591" s="9">
        <f>IF(L591 = 0, 0, E591/L591)</f>
        <v>1</v>
      </c>
      <c r="Q591" s="5" t="str">
        <f>LEFT(N591,SEARCH("/",N591) - 1)</f>
        <v>technology</v>
      </c>
      <c r="R591" s="5" t="str">
        <f>RIGHT(N591, LEN(N591) - SEARCH("/",N591))</f>
        <v>web</v>
      </c>
      <c r="S591" s="16">
        <f>(((J591/60)/60)/24)+DATE(1970,1,1)+(-8/24)</f>
        <v>42178.281238425923</v>
      </c>
      <c r="T591" s="16">
        <f>(((I591/60)/60)/24)+DATE(1970,1,1)+(-8/24)</f>
        <v>42193.281238425923</v>
      </c>
    </row>
    <row r="592" spans="1:20" ht="60" x14ac:dyDescent="0.25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2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7">
        <f>E592/D592</f>
        <v>4.4600000000000001E-2</v>
      </c>
      <c r="P592" s="9">
        <f>IF(L592 = 0, 0, E592/L592)</f>
        <v>24.777777777777779</v>
      </c>
      <c r="Q592" s="5" t="str">
        <f>LEFT(N592,SEARCH("/",N592) - 1)</f>
        <v>technology</v>
      </c>
      <c r="R592" s="5" t="str">
        <f>RIGHT(N592, LEN(N592) - SEARCH("/",N592))</f>
        <v>web</v>
      </c>
      <c r="S592" s="16">
        <f>(((J592/60)/60)/24)+DATE(1970,1,1)+(-8/24)</f>
        <v>42377.22142361111</v>
      </c>
      <c r="T592" s="16">
        <f>(((I592/60)/60)/24)+DATE(1970,1,1)+(-8/24)</f>
        <v>42408.209027777775</v>
      </c>
    </row>
    <row r="593" spans="1:20" ht="45" x14ac:dyDescent="0.2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2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7">
        <f>E593/D593</f>
        <v>6.0999999999999997E-4</v>
      </c>
      <c r="P593" s="9">
        <f>IF(L593 = 0, 0, E593/L593)</f>
        <v>30.5</v>
      </c>
      <c r="Q593" s="5" t="str">
        <f>LEFT(N593,SEARCH("/",N593) - 1)</f>
        <v>technology</v>
      </c>
      <c r="R593" s="5" t="str">
        <f>RIGHT(N593, LEN(N593) - SEARCH("/",N593))</f>
        <v>web</v>
      </c>
      <c r="S593" s="16">
        <f>(((J593/60)/60)/24)+DATE(1970,1,1)+(-8/24)</f>
        <v>42177.209837962961</v>
      </c>
      <c r="T593" s="16">
        <f>(((I593/60)/60)/24)+DATE(1970,1,1)+(-8/24)</f>
        <v>42207.209837962961</v>
      </c>
    </row>
    <row r="594" spans="1:20" ht="60" x14ac:dyDescent="0.25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2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7">
        <f>E594/D594</f>
        <v>3.3333333333333333E-2</v>
      </c>
      <c r="P594" s="9">
        <f>IF(L594 = 0, 0, E594/L594)</f>
        <v>250</v>
      </c>
      <c r="Q594" s="5" t="str">
        <f>LEFT(N594,SEARCH("/",N594) - 1)</f>
        <v>technology</v>
      </c>
      <c r="R594" s="5" t="str">
        <f>RIGHT(N594, LEN(N594) - SEARCH("/",N594))</f>
        <v>web</v>
      </c>
      <c r="S594" s="16">
        <f>(((J594/60)/60)/24)+DATE(1970,1,1)+(-8/24)</f>
        <v>41945.898842592593</v>
      </c>
      <c r="T594" s="16">
        <f>(((I594/60)/60)/24)+DATE(1970,1,1)+(-8/24)</f>
        <v>41975.898842592585</v>
      </c>
    </row>
    <row r="595" spans="1:20" ht="60" x14ac:dyDescent="0.2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2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7">
        <f>E595/D595</f>
        <v>0.23</v>
      </c>
      <c r="P595" s="9">
        <f>IF(L595 = 0, 0, E595/L595)</f>
        <v>16.428571428571427</v>
      </c>
      <c r="Q595" s="5" t="str">
        <f>LEFT(N595,SEARCH("/",N595) - 1)</f>
        <v>technology</v>
      </c>
      <c r="R595" s="5" t="str">
        <f>RIGHT(N595, LEN(N595) - SEARCH("/",N595))</f>
        <v>web</v>
      </c>
      <c r="S595" s="16">
        <f>(((J595/60)/60)/24)+DATE(1970,1,1)+(-8/24)</f>
        <v>42070.344270833331</v>
      </c>
      <c r="T595" s="16">
        <f>(((I595/60)/60)/24)+DATE(1970,1,1)+(-8/24)</f>
        <v>42100.302604166667</v>
      </c>
    </row>
    <row r="596" spans="1:20" ht="30" x14ac:dyDescent="0.25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2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7">
        <f>E596/D596</f>
        <v>1.0399999999999999E-3</v>
      </c>
      <c r="P596" s="9">
        <f>IF(L596 = 0, 0, E596/L596)</f>
        <v>13</v>
      </c>
      <c r="Q596" s="5" t="str">
        <f>LEFT(N596,SEARCH("/",N596) - 1)</f>
        <v>technology</v>
      </c>
      <c r="R596" s="5" t="str">
        <f>RIGHT(N596, LEN(N596) - SEARCH("/",N596))</f>
        <v>web</v>
      </c>
      <c r="S596" s="16">
        <f>(((J596/60)/60)/24)+DATE(1970,1,1)+(-8/24)</f>
        <v>42446.446828703702</v>
      </c>
      <c r="T596" s="16">
        <f>(((I596/60)/60)/24)+DATE(1970,1,1)+(-8/24)</f>
        <v>42476.446828703702</v>
      </c>
    </row>
    <row r="597" spans="1:20" ht="60" x14ac:dyDescent="0.2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2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7">
        <f>E597/D597</f>
        <v>4.2599999999999999E-3</v>
      </c>
      <c r="P597" s="9">
        <f>IF(L597 = 0, 0, E597/L597)</f>
        <v>53.25</v>
      </c>
      <c r="Q597" s="5" t="str">
        <f>LEFT(N597,SEARCH("/",N597) - 1)</f>
        <v>technology</v>
      </c>
      <c r="R597" s="5" t="str">
        <f>RIGHT(N597, LEN(N597) - SEARCH("/",N597))</f>
        <v>web</v>
      </c>
      <c r="S597" s="16">
        <f>(((J597/60)/60)/24)+DATE(1970,1,1)+(-8/24)</f>
        <v>42082.736550925918</v>
      </c>
      <c r="T597" s="16">
        <f>(((I597/60)/60)/24)+DATE(1970,1,1)+(-8/24)</f>
        <v>42127.736550925918</v>
      </c>
    </row>
    <row r="598" spans="1:20" ht="45" x14ac:dyDescent="0.25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2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7">
        <f>E598/D598</f>
        <v>2.9999999999999997E-4</v>
      </c>
      <c r="P598" s="9">
        <f>IF(L598 = 0, 0, E598/L598)</f>
        <v>3</v>
      </c>
      <c r="Q598" s="5" t="str">
        <f>LEFT(N598,SEARCH("/",N598) - 1)</f>
        <v>technology</v>
      </c>
      <c r="R598" s="5" t="str">
        <f>RIGHT(N598, LEN(N598) - SEARCH("/",N598))</f>
        <v>web</v>
      </c>
      <c r="S598" s="16">
        <f>(((J598/60)/60)/24)+DATE(1970,1,1)+(-8/24)</f>
        <v>42646.563564814809</v>
      </c>
      <c r="T598" s="16">
        <f>(((I598/60)/60)/24)+DATE(1970,1,1)+(-8/24)</f>
        <v>42676.563564814809</v>
      </c>
    </row>
    <row r="599" spans="1:20" ht="45" x14ac:dyDescent="0.2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2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7">
        <f>E599/D599</f>
        <v>2.6666666666666666E-3</v>
      </c>
      <c r="P599" s="9">
        <f>IF(L599 = 0, 0, E599/L599)</f>
        <v>10</v>
      </c>
      <c r="Q599" s="5" t="str">
        <f>LEFT(N599,SEARCH("/",N599) - 1)</f>
        <v>technology</v>
      </c>
      <c r="R599" s="5" t="str">
        <f>RIGHT(N599, LEN(N599) - SEARCH("/",N599))</f>
        <v>web</v>
      </c>
      <c r="S599" s="16">
        <f>(((J599/60)/60)/24)+DATE(1970,1,1)+(-8/24)</f>
        <v>42545.371932870366</v>
      </c>
      <c r="T599" s="16">
        <f>(((I599/60)/60)/24)+DATE(1970,1,1)+(-8/24)</f>
        <v>42582.333333333336</v>
      </c>
    </row>
    <row r="600" spans="1:20" ht="30" x14ac:dyDescent="0.25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2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7">
        <f>E600/D600</f>
        <v>0.34</v>
      </c>
      <c r="P600" s="9">
        <f>IF(L600 = 0, 0, E600/L600)</f>
        <v>121.42857142857143</v>
      </c>
      <c r="Q600" s="5" t="str">
        <f>LEFT(N600,SEARCH("/",N600) - 1)</f>
        <v>technology</v>
      </c>
      <c r="R600" s="5" t="str">
        <f>RIGHT(N600, LEN(N600) - SEARCH("/",N600))</f>
        <v>web</v>
      </c>
      <c r="S600" s="16">
        <f>(((J600/60)/60)/24)+DATE(1970,1,1)+(-8/24)</f>
        <v>41947.668761574074</v>
      </c>
      <c r="T600" s="16">
        <f>(((I600/60)/60)/24)+DATE(1970,1,1)+(-8/24)</f>
        <v>41977.668761574074</v>
      </c>
    </row>
    <row r="601" spans="1:20" ht="60" x14ac:dyDescent="0.2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2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7">
        <f>E601/D601</f>
        <v>6.2E-4</v>
      </c>
      <c r="P601" s="9">
        <f>IF(L601 = 0, 0, E601/L601)</f>
        <v>15.5</v>
      </c>
      <c r="Q601" s="5" t="str">
        <f>LEFT(N601,SEARCH("/",N601) - 1)</f>
        <v>technology</v>
      </c>
      <c r="R601" s="5" t="str">
        <f>RIGHT(N601, LEN(N601) - SEARCH("/",N601))</f>
        <v>web</v>
      </c>
      <c r="S601" s="16">
        <f>(((J601/60)/60)/24)+DATE(1970,1,1)+(-8/24)</f>
        <v>42047.479189814818</v>
      </c>
      <c r="T601" s="16">
        <f>(((I601/60)/60)/24)+DATE(1970,1,1)+(-8/24)</f>
        <v>42071.302777777775</v>
      </c>
    </row>
    <row r="602" spans="1:20" ht="30" x14ac:dyDescent="0.25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2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7">
        <f>E602/D602</f>
        <v>0.02</v>
      </c>
      <c r="P602" s="9">
        <f>IF(L602 = 0, 0, E602/L602)</f>
        <v>100</v>
      </c>
      <c r="Q602" s="5" t="str">
        <f>LEFT(N602,SEARCH("/",N602) - 1)</f>
        <v>technology</v>
      </c>
      <c r="R602" s="5" t="str">
        <f>RIGHT(N602, LEN(N602) - SEARCH("/",N602))</f>
        <v>web</v>
      </c>
      <c r="S602" s="16">
        <f>(((J602/60)/60)/24)+DATE(1970,1,1)+(-8/24)</f>
        <v>42073.464837962958</v>
      </c>
      <c r="T602" s="16">
        <f>(((I602/60)/60)/24)+DATE(1970,1,1)+(-8/24)</f>
        <v>42133.464837962958</v>
      </c>
    </row>
    <row r="603" spans="1:20" ht="60" x14ac:dyDescent="0.2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2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7">
        <f>E603/D603</f>
        <v>1.4E-2</v>
      </c>
      <c r="P603" s="9">
        <f>IF(L603 = 0, 0, E603/L603)</f>
        <v>23.333333333333332</v>
      </c>
      <c r="Q603" s="5" t="str">
        <f>LEFT(N603,SEARCH("/",N603) - 1)</f>
        <v>technology</v>
      </c>
      <c r="R603" s="5" t="str">
        <f>RIGHT(N603, LEN(N603) - SEARCH("/",N603))</f>
        <v>web</v>
      </c>
      <c r="S603" s="16">
        <f>(((J603/60)/60)/24)+DATE(1970,1,1)+(-8/24)</f>
        <v>41969.52475694444</v>
      </c>
      <c r="T603" s="16">
        <f>(((I603/60)/60)/24)+DATE(1970,1,1)+(-8/24)</f>
        <v>41999.52475694444</v>
      </c>
    </row>
    <row r="604" spans="1:20" ht="45" x14ac:dyDescent="0.25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2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7">
        <f>E604/D604</f>
        <v>0</v>
      </c>
      <c r="P604" s="9">
        <f>IF(L604 = 0, 0, E604/L604)</f>
        <v>0</v>
      </c>
      <c r="Q604" s="5" t="str">
        <f>LEFT(N604,SEARCH("/",N604) - 1)</f>
        <v>technology</v>
      </c>
      <c r="R604" s="5" t="str">
        <f>RIGHT(N604, LEN(N604) - SEARCH("/",N604))</f>
        <v>web</v>
      </c>
      <c r="S604" s="16">
        <f>(((J604/60)/60)/24)+DATE(1970,1,1)+(-8/24)</f>
        <v>42143.460821759254</v>
      </c>
      <c r="T604" s="16">
        <f>(((I604/60)/60)/24)+DATE(1970,1,1)+(-8/24)</f>
        <v>42173.460821759254</v>
      </c>
    </row>
    <row r="605" spans="1:20" ht="45" x14ac:dyDescent="0.2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2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7">
        <f>E605/D605</f>
        <v>3.9334666666666664E-2</v>
      </c>
      <c r="P605" s="9">
        <f>IF(L605 = 0, 0, E605/L605)</f>
        <v>45.386153846153846</v>
      </c>
      <c r="Q605" s="5" t="str">
        <f>LEFT(N605,SEARCH("/",N605) - 1)</f>
        <v>technology</v>
      </c>
      <c r="R605" s="5" t="str">
        <f>RIGHT(N605, LEN(N605) - SEARCH("/",N605))</f>
        <v>web</v>
      </c>
      <c r="S605" s="16">
        <f>(((J605/60)/60)/24)+DATE(1970,1,1)+(-8/24)</f>
        <v>41835.305821759255</v>
      </c>
      <c r="T605" s="16">
        <f>(((I605/60)/60)/24)+DATE(1970,1,1)+(-8/24)</f>
        <v>41865.305821759255</v>
      </c>
    </row>
    <row r="606" spans="1:20" ht="60" x14ac:dyDescent="0.25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2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7">
        <f>E606/D606</f>
        <v>0</v>
      </c>
      <c r="P606" s="9">
        <f>IF(L606 = 0, 0, E606/L606)</f>
        <v>0</v>
      </c>
      <c r="Q606" s="5" t="str">
        <f>LEFT(N606,SEARCH("/",N606) - 1)</f>
        <v>technology</v>
      </c>
      <c r="R606" s="5" t="str">
        <f>RIGHT(N606, LEN(N606) - SEARCH("/",N606))</f>
        <v>web</v>
      </c>
      <c r="S606" s="16">
        <f>(((J606/60)/60)/24)+DATE(1970,1,1)+(-8/24)</f>
        <v>41848.702037037037</v>
      </c>
      <c r="T606" s="16">
        <f>(((I606/60)/60)/24)+DATE(1970,1,1)+(-8/24)</f>
        <v>41878.702037037037</v>
      </c>
    </row>
    <row r="607" spans="1:20" ht="30" x14ac:dyDescent="0.25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2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7">
        <f>E607/D607</f>
        <v>2.6200000000000001E-2</v>
      </c>
      <c r="P607" s="9">
        <f>IF(L607 = 0, 0, E607/L607)</f>
        <v>16.375</v>
      </c>
      <c r="Q607" s="5" t="str">
        <f>LEFT(N607,SEARCH("/",N607) - 1)</f>
        <v>technology</v>
      </c>
      <c r="R607" s="5" t="str">
        <f>RIGHT(N607, LEN(N607) - SEARCH("/",N607))</f>
        <v>web</v>
      </c>
      <c r="S607" s="16">
        <f>(((J607/60)/60)/24)+DATE(1970,1,1)+(-8/24)</f>
        <v>42194.02439814814</v>
      </c>
      <c r="T607" s="16">
        <f>(((I607/60)/60)/24)+DATE(1970,1,1)+(-8/24)</f>
        <v>42239.02439814814</v>
      </c>
    </row>
    <row r="608" spans="1:20" ht="60" x14ac:dyDescent="0.25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2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7">
        <f>E608/D608</f>
        <v>2E-3</v>
      </c>
      <c r="P608" s="9">
        <f>IF(L608 = 0, 0, E608/L608)</f>
        <v>10</v>
      </c>
      <c r="Q608" s="5" t="str">
        <f>LEFT(N608,SEARCH("/",N608) - 1)</f>
        <v>technology</v>
      </c>
      <c r="R608" s="5" t="str">
        <f>RIGHT(N608, LEN(N608) - SEARCH("/",N608))</f>
        <v>web</v>
      </c>
      <c r="S608" s="16">
        <f>(((J608/60)/60)/24)+DATE(1970,1,1)+(-8/24)</f>
        <v>42102.317233796297</v>
      </c>
      <c r="T608" s="16">
        <f>(((I608/60)/60)/24)+DATE(1970,1,1)+(-8/24)</f>
        <v>42148.291666666664</v>
      </c>
    </row>
    <row r="609" spans="1:20" ht="60" x14ac:dyDescent="0.2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2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7">
        <f>E609/D609</f>
        <v>0</v>
      </c>
      <c r="P609" s="9">
        <f>IF(L609 = 0, 0, E609/L609)</f>
        <v>0</v>
      </c>
      <c r="Q609" s="5" t="str">
        <f>LEFT(N609,SEARCH("/",N609) - 1)</f>
        <v>technology</v>
      </c>
      <c r="R609" s="5" t="str">
        <f>RIGHT(N609, LEN(N609) - SEARCH("/",N609))</f>
        <v>web</v>
      </c>
      <c r="S609" s="16">
        <f>(((J609/60)/60)/24)+DATE(1970,1,1)+(-8/24)</f>
        <v>42300.492314814815</v>
      </c>
      <c r="T609" s="16">
        <f>(((I609/60)/60)/24)+DATE(1970,1,1)+(-8/24)</f>
        <v>42330.53398148148</v>
      </c>
    </row>
    <row r="610" spans="1:20" ht="60" x14ac:dyDescent="0.25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2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7">
        <f>E610/D610</f>
        <v>9.7400000000000004E-3</v>
      </c>
      <c r="P610" s="9">
        <f>IF(L610 = 0, 0, E610/L610)</f>
        <v>292.2</v>
      </c>
      <c r="Q610" s="5" t="str">
        <f>LEFT(N610,SEARCH("/",N610) - 1)</f>
        <v>technology</v>
      </c>
      <c r="R610" s="5" t="str">
        <f>RIGHT(N610, LEN(N610) - SEARCH("/",N610))</f>
        <v>web</v>
      </c>
      <c r="S610" s="16">
        <f>(((J610/60)/60)/24)+DATE(1970,1,1)+(-8/24)</f>
        <v>42140.587731481479</v>
      </c>
      <c r="T610" s="16">
        <f>(((I610/60)/60)/24)+DATE(1970,1,1)+(-8/24)</f>
        <v>42170.587731481479</v>
      </c>
    </row>
    <row r="611" spans="1:20" ht="60" x14ac:dyDescent="0.2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2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7">
        <f>E611/D611</f>
        <v>6.41025641025641E-3</v>
      </c>
      <c r="P611" s="9">
        <f>IF(L611 = 0, 0, E611/L611)</f>
        <v>5</v>
      </c>
      <c r="Q611" s="5" t="str">
        <f>LEFT(N611,SEARCH("/",N611) - 1)</f>
        <v>technology</v>
      </c>
      <c r="R611" s="5" t="str">
        <f>RIGHT(N611, LEN(N611) - SEARCH("/",N611))</f>
        <v>web</v>
      </c>
      <c r="S611" s="16">
        <f>(((J611/60)/60)/24)+DATE(1970,1,1)+(-8/24)</f>
        <v>42306.700740740744</v>
      </c>
      <c r="T611" s="16">
        <f>(((I611/60)/60)/24)+DATE(1970,1,1)+(-8/24)</f>
        <v>42336.742407407401</v>
      </c>
    </row>
    <row r="612" spans="1:20" ht="45" x14ac:dyDescent="0.25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2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7">
        <f>E612/D612</f>
        <v>0</v>
      </c>
      <c r="P612" s="9">
        <f>IF(L612 = 0, 0, E612/L612)</f>
        <v>0</v>
      </c>
      <c r="Q612" s="5" t="str">
        <f>LEFT(N612,SEARCH("/",N612) - 1)</f>
        <v>technology</v>
      </c>
      <c r="R612" s="5" t="str">
        <f>RIGHT(N612, LEN(N612) - SEARCH("/",N612))</f>
        <v>web</v>
      </c>
      <c r="S612" s="16">
        <f>(((J612/60)/60)/24)+DATE(1970,1,1)+(-8/24)</f>
        <v>42086.497523148144</v>
      </c>
      <c r="T612" s="16">
        <f>(((I612/60)/60)/24)+DATE(1970,1,1)+(-8/24)</f>
        <v>42116.497523148144</v>
      </c>
    </row>
    <row r="613" spans="1:20" ht="60" x14ac:dyDescent="0.2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2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7">
        <f>E613/D613</f>
        <v>0</v>
      </c>
      <c r="P613" s="9">
        <f>IF(L613 = 0, 0, E613/L613)</f>
        <v>0</v>
      </c>
      <c r="Q613" s="5" t="str">
        <f>LEFT(N613,SEARCH("/",N613) - 1)</f>
        <v>technology</v>
      </c>
      <c r="R613" s="5" t="str">
        <f>RIGHT(N613, LEN(N613) - SEARCH("/",N613))</f>
        <v>web</v>
      </c>
      <c r="S613" s="16">
        <f>(((J613/60)/60)/24)+DATE(1970,1,1)+(-8/24)</f>
        <v>42328.227280092593</v>
      </c>
      <c r="T613" s="16">
        <f>(((I613/60)/60)/24)+DATE(1970,1,1)+(-8/24)</f>
        <v>42388.227280092593</v>
      </c>
    </row>
    <row r="614" spans="1:20" ht="30" x14ac:dyDescent="0.25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2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7">
        <f>E614/D614</f>
        <v>0</v>
      </c>
      <c r="P614" s="9">
        <f>IF(L614 = 0, 0, E614/L614)</f>
        <v>0</v>
      </c>
      <c r="Q614" s="5" t="str">
        <f>LEFT(N614,SEARCH("/",N614) - 1)</f>
        <v>technology</v>
      </c>
      <c r="R614" s="5" t="str">
        <f>RIGHT(N614, LEN(N614) - SEARCH("/",N614))</f>
        <v>web</v>
      </c>
      <c r="S614" s="16">
        <f>(((J614/60)/60)/24)+DATE(1970,1,1)+(-8/24)</f>
        <v>42584.698449074065</v>
      </c>
      <c r="T614" s="16">
        <f>(((I614/60)/60)/24)+DATE(1970,1,1)+(-8/24)</f>
        <v>42614.698449074065</v>
      </c>
    </row>
    <row r="615" spans="1:20" ht="60" x14ac:dyDescent="0.2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2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7">
        <f>E615/D615</f>
        <v>0.21363333333333334</v>
      </c>
      <c r="P615" s="9">
        <f>IF(L615 = 0, 0, E615/L615)</f>
        <v>105.93388429752066</v>
      </c>
      <c r="Q615" s="5" t="str">
        <f>LEFT(N615,SEARCH("/",N615) - 1)</f>
        <v>technology</v>
      </c>
      <c r="R615" s="5" t="str">
        <f>RIGHT(N615, LEN(N615) - SEARCH("/",N615))</f>
        <v>web</v>
      </c>
      <c r="S615" s="16">
        <f>(((J615/60)/60)/24)+DATE(1970,1,1)+(-8/24)</f>
        <v>42247.163425925923</v>
      </c>
      <c r="T615" s="16">
        <f>(((I615/60)/60)/24)+DATE(1970,1,1)+(-8/24)</f>
        <v>42277.874305555553</v>
      </c>
    </row>
    <row r="616" spans="1:20" ht="45" x14ac:dyDescent="0.25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2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7">
        <f>E616/D616</f>
        <v>0</v>
      </c>
      <c r="P616" s="9">
        <f>IF(L616 = 0, 0, E616/L616)</f>
        <v>0</v>
      </c>
      <c r="Q616" s="5" t="str">
        <f>LEFT(N616,SEARCH("/",N616) - 1)</f>
        <v>technology</v>
      </c>
      <c r="R616" s="5" t="str">
        <f>RIGHT(N616, LEN(N616) - SEARCH("/",N616))</f>
        <v>web</v>
      </c>
      <c r="S616" s="16">
        <f>(((J616/60)/60)/24)+DATE(1970,1,1)+(-8/24)</f>
        <v>42514.728472222218</v>
      </c>
      <c r="T616" s="16">
        <f>(((I616/60)/60)/24)+DATE(1970,1,1)+(-8/24)</f>
        <v>42544.728472222218</v>
      </c>
    </row>
    <row r="617" spans="1:20" ht="45" x14ac:dyDescent="0.2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2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7">
        <f>E617/D617</f>
        <v>0</v>
      </c>
      <c r="P617" s="9">
        <f>IF(L617 = 0, 0, E617/L617)</f>
        <v>0</v>
      </c>
      <c r="Q617" s="5" t="str">
        <f>LEFT(N617,SEARCH("/",N617) - 1)</f>
        <v>technology</v>
      </c>
      <c r="R617" s="5" t="str">
        <f>RIGHT(N617, LEN(N617) - SEARCH("/",N617))</f>
        <v>web</v>
      </c>
      <c r="S617" s="16">
        <f>(((J617/60)/60)/24)+DATE(1970,1,1)+(-8/24)</f>
        <v>42241.788877314808</v>
      </c>
      <c r="T617" s="16">
        <f>(((I617/60)/60)/24)+DATE(1970,1,1)+(-8/24)</f>
        <v>42271.788877314808</v>
      </c>
    </row>
    <row r="618" spans="1:20" ht="60" x14ac:dyDescent="0.25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2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7">
        <f>E618/D618</f>
        <v>0</v>
      </c>
      <c r="P618" s="9">
        <f>IF(L618 = 0, 0, E618/L618)</f>
        <v>0</v>
      </c>
      <c r="Q618" s="5" t="str">
        <f>LEFT(N618,SEARCH("/",N618) - 1)</f>
        <v>technology</v>
      </c>
      <c r="R618" s="5" t="str">
        <f>RIGHT(N618, LEN(N618) - SEARCH("/",N618))</f>
        <v>web</v>
      </c>
      <c r="S618" s="16">
        <f>(((J618/60)/60)/24)+DATE(1970,1,1)+(-8/24)</f>
        <v>42761.042905092596</v>
      </c>
      <c r="T618" s="16">
        <f>(((I618/60)/60)/24)+DATE(1970,1,1)+(-8/24)</f>
        <v>42791.042905092596</v>
      </c>
    </row>
    <row r="619" spans="1:20" ht="60" x14ac:dyDescent="0.2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2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7">
        <f>E619/D619</f>
        <v>0.03</v>
      </c>
      <c r="P619" s="9">
        <f>IF(L619 = 0, 0, E619/L619)</f>
        <v>20</v>
      </c>
      <c r="Q619" s="5" t="str">
        <f>LEFT(N619,SEARCH("/",N619) - 1)</f>
        <v>technology</v>
      </c>
      <c r="R619" s="5" t="str">
        <f>RIGHT(N619, LEN(N619) - SEARCH("/",N619))</f>
        <v>web</v>
      </c>
      <c r="S619" s="16">
        <f>(((J619/60)/60)/24)+DATE(1970,1,1)+(-8/24)</f>
        <v>42087.009756944441</v>
      </c>
      <c r="T619" s="16">
        <f>(((I619/60)/60)/24)+DATE(1970,1,1)+(-8/24)</f>
        <v>42132.009756944441</v>
      </c>
    </row>
    <row r="620" spans="1:20" ht="60" x14ac:dyDescent="0.25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2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7">
        <f>E620/D620</f>
        <v>0</v>
      </c>
      <c r="P620" s="9">
        <f>IF(L620 = 0, 0, E620/L620)</f>
        <v>0</v>
      </c>
      <c r="Q620" s="5" t="str">
        <f>LEFT(N620,SEARCH("/",N620) - 1)</f>
        <v>technology</v>
      </c>
      <c r="R620" s="5" t="str">
        <f>RIGHT(N620, LEN(N620) - SEARCH("/",N620))</f>
        <v>web</v>
      </c>
      <c r="S620" s="16">
        <f>(((J620/60)/60)/24)+DATE(1970,1,1)+(-8/24)</f>
        <v>42317.47688657407</v>
      </c>
      <c r="T620" s="16">
        <f>(((I620/60)/60)/24)+DATE(1970,1,1)+(-8/24)</f>
        <v>42347.47688657407</v>
      </c>
    </row>
    <row r="621" spans="1:20" ht="30" x14ac:dyDescent="0.2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2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7">
        <f>E621/D621</f>
        <v>3.9999999999999998E-7</v>
      </c>
      <c r="P621" s="9">
        <f>IF(L621 = 0, 0, E621/L621)</f>
        <v>1</v>
      </c>
      <c r="Q621" s="5" t="str">
        <f>LEFT(N621,SEARCH("/",N621) - 1)</f>
        <v>technology</v>
      </c>
      <c r="R621" s="5" t="str">
        <f>RIGHT(N621, LEN(N621) - SEARCH("/",N621))</f>
        <v>web</v>
      </c>
      <c r="S621" s="16">
        <f>(((J621/60)/60)/24)+DATE(1970,1,1)+(-8/24)</f>
        <v>41908.317013888889</v>
      </c>
      <c r="T621" s="16">
        <f>(((I621/60)/60)/24)+DATE(1970,1,1)+(-8/24)</f>
        <v>41968.358680555553</v>
      </c>
    </row>
    <row r="622" spans="1:20" ht="45" x14ac:dyDescent="0.25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2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7">
        <f>E622/D622</f>
        <v>0.01</v>
      </c>
      <c r="P622" s="9">
        <f>IF(L622 = 0, 0, E622/L622)</f>
        <v>300</v>
      </c>
      <c r="Q622" s="5" t="str">
        <f>LEFT(N622,SEARCH("/",N622) - 1)</f>
        <v>technology</v>
      </c>
      <c r="R622" s="5" t="str">
        <f>RIGHT(N622, LEN(N622) - SEARCH("/",N622))</f>
        <v>web</v>
      </c>
      <c r="S622" s="16">
        <f>(((J622/60)/60)/24)+DATE(1970,1,1)+(-8/24)</f>
        <v>41831.383541666662</v>
      </c>
      <c r="T622" s="16">
        <f>(((I622/60)/60)/24)+DATE(1970,1,1)+(-8/24)</f>
        <v>41876.383541666662</v>
      </c>
    </row>
    <row r="623" spans="1:20" ht="60" x14ac:dyDescent="0.2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2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7">
        <f>E623/D623</f>
        <v>1.044E-2</v>
      </c>
      <c r="P623" s="9">
        <f>IF(L623 = 0, 0, E623/L623)</f>
        <v>87</v>
      </c>
      <c r="Q623" s="5" t="str">
        <f>LEFT(N623,SEARCH("/",N623) - 1)</f>
        <v>technology</v>
      </c>
      <c r="R623" s="5" t="str">
        <f>RIGHT(N623, LEN(N623) - SEARCH("/",N623))</f>
        <v>web</v>
      </c>
      <c r="S623" s="16">
        <f>(((J623/60)/60)/24)+DATE(1970,1,1)+(-8/24)</f>
        <v>42528.654363425921</v>
      </c>
      <c r="T623" s="16">
        <f>(((I623/60)/60)/24)+DATE(1970,1,1)+(-8/24)</f>
        <v>42558.654363425921</v>
      </c>
    </row>
    <row r="624" spans="1:20" ht="60" x14ac:dyDescent="0.25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2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7">
        <f>E624/D624</f>
        <v>5.6833333333333333E-2</v>
      </c>
      <c r="P624" s="9">
        <f>IF(L624 = 0, 0, E624/L624)</f>
        <v>37.888888888888886</v>
      </c>
      <c r="Q624" s="5" t="str">
        <f>LEFT(N624,SEARCH("/",N624) - 1)</f>
        <v>technology</v>
      </c>
      <c r="R624" s="5" t="str">
        <f>RIGHT(N624, LEN(N624) - SEARCH("/",N624))</f>
        <v>web</v>
      </c>
      <c r="S624" s="16">
        <f>(((J624/60)/60)/24)+DATE(1970,1,1)+(-8/24)</f>
        <v>42532.441412037035</v>
      </c>
      <c r="T624" s="16">
        <f>(((I624/60)/60)/24)+DATE(1970,1,1)+(-8/24)</f>
        <v>42552.441412037035</v>
      </c>
    </row>
    <row r="625" spans="1:20" ht="60" x14ac:dyDescent="0.2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2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7">
        <f>E625/D625</f>
        <v>0</v>
      </c>
      <c r="P625" s="9">
        <f>IF(L625 = 0, 0, E625/L625)</f>
        <v>0</v>
      </c>
      <c r="Q625" s="5" t="str">
        <f>LEFT(N625,SEARCH("/",N625) - 1)</f>
        <v>technology</v>
      </c>
      <c r="R625" s="5" t="str">
        <f>RIGHT(N625, LEN(N625) - SEARCH("/",N625))</f>
        <v>web</v>
      </c>
      <c r="S625" s="16">
        <f>(((J625/60)/60)/24)+DATE(1970,1,1)+(-8/24)</f>
        <v>42121.675891203697</v>
      </c>
      <c r="T625" s="16">
        <f>(((I625/60)/60)/24)+DATE(1970,1,1)+(-8/24)</f>
        <v>42151.675891203697</v>
      </c>
    </row>
    <row r="626" spans="1:20" ht="45" x14ac:dyDescent="0.25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2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7">
        <f>E626/D626</f>
        <v>0</v>
      </c>
      <c r="P626" s="9">
        <f>IF(L626 = 0, 0, E626/L626)</f>
        <v>0</v>
      </c>
      <c r="Q626" s="5" t="str">
        <f>LEFT(N626,SEARCH("/",N626) - 1)</f>
        <v>technology</v>
      </c>
      <c r="R626" s="5" t="str">
        <f>RIGHT(N626, LEN(N626) - SEARCH("/",N626))</f>
        <v>web</v>
      </c>
      <c r="S626" s="16">
        <f>(((J626/60)/60)/24)+DATE(1970,1,1)+(-8/24)</f>
        <v>42108.65556712963</v>
      </c>
      <c r="T626" s="16">
        <f>(((I626/60)/60)/24)+DATE(1970,1,1)+(-8/24)</f>
        <v>42138.65556712963</v>
      </c>
    </row>
    <row r="627" spans="1:20" ht="60" x14ac:dyDescent="0.2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2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7">
        <f>E627/D627</f>
        <v>0</v>
      </c>
      <c r="P627" s="9">
        <f>IF(L627 = 0, 0, E627/L627)</f>
        <v>0</v>
      </c>
      <c r="Q627" s="5" t="str">
        <f>LEFT(N627,SEARCH("/",N627) - 1)</f>
        <v>technology</v>
      </c>
      <c r="R627" s="5" t="str">
        <f>RIGHT(N627, LEN(N627) - SEARCH("/",N627))</f>
        <v>web</v>
      </c>
      <c r="S627" s="16">
        <f>(((J627/60)/60)/24)+DATE(1970,1,1)+(-8/24)</f>
        <v>42790.562233796292</v>
      </c>
      <c r="T627" s="16">
        <f>(((I627/60)/60)/24)+DATE(1970,1,1)+(-8/24)</f>
        <v>42820.520567129628</v>
      </c>
    </row>
    <row r="628" spans="1:20" ht="60" x14ac:dyDescent="0.25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2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7">
        <f>E628/D628</f>
        <v>0.17380000000000001</v>
      </c>
      <c r="P628" s="9">
        <f>IF(L628 = 0, 0, E628/L628)</f>
        <v>111.41025641025641</v>
      </c>
      <c r="Q628" s="5" t="str">
        <f>LEFT(N628,SEARCH("/",N628) - 1)</f>
        <v>technology</v>
      </c>
      <c r="R628" s="5" t="str">
        <f>RIGHT(N628, LEN(N628) - SEARCH("/",N628))</f>
        <v>web</v>
      </c>
      <c r="S628" s="16">
        <f>(((J628/60)/60)/24)+DATE(1970,1,1)+(-8/24)</f>
        <v>42198.226145833331</v>
      </c>
      <c r="T628" s="16">
        <f>(((I628/60)/60)/24)+DATE(1970,1,1)+(-8/24)</f>
        <v>42231.223611111105</v>
      </c>
    </row>
    <row r="629" spans="1:20" ht="60" x14ac:dyDescent="0.2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2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7">
        <f>E629/D629</f>
        <v>2.0000000000000001E-4</v>
      </c>
      <c r="P629" s="9">
        <f>IF(L629 = 0, 0, E629/L629)</f>
        <v>90</v>
      </c>
      <c r="Q629" s="5" t="str">
        <f>LEFT(N629,SEARCH("/",N629) - 1)</f>
        <v>technology</v>
      </c>
      <c r="R629" s="5" t="str">
        <f>RIGHT(N629, LEN(N629) - SEARCH("/",N629))</f>
        <v>web</v>
      </c>
      <c r="S629" s="16">
        <f>(((J629/60)/60)/24)+DATE(1970,1,1)+(-8/24)</f>
        <v>42383.973506944443</v>
      </c>
      <c r="T629" s="16">
        <f>(((I629/60)/60)/24)+DATE(1970,1,1)+(-8/24)</f>
        <v>42443.624999999993</v>
      </c>
    </row>
    <row r="630" spans="1:20" ht="45" x14ac:dyDescent="0.25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2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7">
        <f>E630/D630</f>
        <v>0</v>
      </c>
      <c r="P630" s="9">
        <f>IF(L630 = 0, 0, E630/L630)</f>
        <v>0</v>
      </c>
      <c r="Q630" s="5" t="str">
        <f>LEFT(N630,SEARCH("/",N630) - 1)</f>
        <v>technology</v>
      </c>
      <c r="R630" s="5" t="str">
        <f>RIGHT(N630, LEN(N630) - SEARCH("/",N630))</f>
        <v>web</v>
      </c>
      <c r="S630" s="16">
        <f>(((J630/60)/60)/24)+DATE(1970,1,1)+(-8/24)</f>
        <v>41803.359456018516</v>
      </c>
      <c r="T630" s="16">
        <f>(((I630/60)/60)/24)+DATE(1970,1,1)+(-8/24)</f>
        <v>41833.359456018516</v>
      </c>
    </row>
    <row r="631" spans="1:20" ht="60" x14ac:dyDescent="0.2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2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7">
        <f>E631/D631</f>
        <v>1.75E-3</v>
      </c>
      <c r="P631" s="9">
        <f>IF(L631 = 0, 0, E631/L631)</f>
        <v>116.66666666666667</v>
      </c>
      <c r="Q631" s="5" t="str">
        <f>LEFT(N631,SEARCH("/",N631) - 1)</f>
        <v>technology</v>
      </c>
      <c r="R631" s="5" t="str">
        <f>RIGHT(N631, LEN(N631) - SEARCH("/",N631))</f>
        <v>web</v>
      </c>
      <c r="S631" s="16">
        <f>(((J631/60)/60)/24)+DATE(1970,1,1)+(-8/24)</f>
        <v>42474.304490740738</v>
      </c>
      <c r="T631" s="16">
        <f>(((I631/60)/60)/24)+DATE(1970,1,1)+(-8/24)</f>
        <v>42504.304490740738</v>
      </c>
    </row>
    <row r="632" spans="1:20" ht="60" x14ac:dyDescent="0.25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2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7">
        <f>E632/D632</f>
        <v>8.3340278356529708E-4</v>
      </c>
      <c r="P632" s="9">
        <f>IF(L632 = 0, 0, E632/L632)</f>
        <v>10</v>
      </c>
      <c r="Q632" s="5" t="str">
        <f>LEFT(N632,SEARCH("/",N632) - 1)</f>
        <v>technology</v>
      </c>
      <c r="R632" s="5" t="str">
        <f>RIGHT(N632, LEN(N632) - SEARCH("/",N632))</f>
        <v>web</v>
      </c>
      <c r="S632" s="16">
        <f>(((J632/60)/60)/24)+DATE(1970,1,1)+(-8/24)</f>
        <v>42223.286122685182</v>
      </c>
      <c r="T632" s="16">
        <f>(((I632/60)/60)/24)+DATE(1970,1,1)+(-8/24)</f>
        <v>42252.881944444445</v>
      </c>
    </row>
    <row r="633" spans="1:20" ht="45" x14ac:dyDescent="0.2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2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7">
        <f>E633/D633</f>
        <v>1.38E-2</v>
      </c>
      <c r="P633" s="9">
        <f>IF(L633 = 0, 0, E633/L633)</f>
        <v>76.666666666666671</v>
      </c>
      <c r="Q633" s="5" t="str">
        <f>LEFT(N633,SEARCH("/",N633) - 1)</f>
        <v>technology</v>
      </c>
      <c r="R633" s="5" t="str">
        <f>RIGHT(N633, LEN(N633) - SEARCH("/",N633))</f>
        <v>web</v>
      </c>
      <c r="S633" s="16">
        <f>(((J633/60)/60)/24)+DATE(1970,1,1)+(-8/24)</f>
        <v>42489.438993055555</v>
      </c>
      <c r="T633" s="16">
        <f>(((I633/60)/60)/24)+DATE(1970,1,1)+(-8/24)</f>
        <v>42518.438993055555</v>
      </c>
    </row>
    <row r="634" spans="1:20" ht="45" x14ac:dyDescent="0.25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2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7">
        <f>E634/D634</f>
        <v>0</v>
      </c>
      <c r="P634" s="9">
        <f>IF(L634 = 0, 0, E634/L634)</f>
        <v>0</v>
      </c>
      <c r="Q634" s="5" t="str">
        <f>LEFT(N634,SEARCH("/",N634) - 1)</f>
        <v>technology</v>
      </c>
      <c r="R634" s="5" t="str">
        <f>RIGHT(N634, LEN(N634) - SEARCH("/",N634))</f>
        <v>web</v>
      </c>
      <c r="S634" s="16">
        <f>(((J634/60)/60)/24)+DATE(1970,1,1)+(-8/24)</f>
        <v>42303.325983796291</v>
      </c>
      <c r="T634" s="16">
        <f>(((I634/60)/60)/24)+DATE(1970,1,1)+(-8/24)</f>
        <v>42333.367650462962</v>
      </c>
    </row>
    <row r="635" spans="1:20" ht="45" x14ac:dyDescent="0.2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2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7">
        <f>E635/D635</f>
        <v>0.1245</v>
      </c>
      <c r="P635" s="9">
        <f>IF(L635 = 0, 0, E635/L635)</f>
        <v>49.8</v>
      </c>
      <c r="Q635" s="5" t="str">
        <f>LEFT(N635,SEARCH("/",N635) - 1)</f>
        <v>technology</v>
      </c>
      <c r="R635" s="5" t="str">
        <f>RIGHT(N635, LEN(N635) - SEARCH("/",N635))</f>
        <v>web</v>
      </c>
      <c r="S635" s="16">
        <f>(((J635/60)/60)/24)+DATE(1970,1,1)+(-8/24)</f>
        <v>42506.965995370374</v>
      </c>
      <c r="T635" s="16">
        <f>(((I635/60)/60)/24)+DATE(1970,1,1)+(-8/24)</f>
        <v>42538.624999999993</v>
      </c>
    </row>
    <row r="636" spans="1:20" ht="45" x14ac:dyDescent="0.25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2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7">
        <f>E636/D636</f>
        <v>2.0000000000000001E-4</v>
      </c>
      <c r="P636" s="9">
        <f>IF(L636 = 0, 0, E636/L636)</f>
        <v>1</v>
      </c>
      <c r="Q636" s="5" t="str">
        <f>LEFT(N636,SEARCH("/",N636) - 1)</f>
        <v>technology</v>
      </c>
      <c r="R636" s="5" t="str">
        <f>RIGHT(N636, LEN(N636) - SEARCH("/",N636))</f>
        <v>web</v>
      </c>
      <c r="S636" s="16">
        <f>(((J636/60)/60)/24)+DATE(1970,1,1)+(-8/24)</f>
        <v>42031.595243055555</v>
      </c>
      <c r="T636" s="16">
        <f>(((I636/60)/60)/24)+DATE(1970,1,1)+(-8/24)</f>
        <v>42061.595243055555</v>
      </c>
    </row>
    <row r="637" spans="1:20" ht="30" x14ac:dyDescent="0.2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2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7">
        <f>E637/D637</f>
        <v>8.0000000000000007E-5</v>
      </c>
      <c r="P637" s="9">
        <f>IF(L637 = 0, 0, E637/L637)</f>
        <v>2</v>
      </c>
      <c r="Q637" s="5" t="str">
        <f>LEFT(N637,SEARCH("/",N637) - 1)</f>
        <v>technology</v>
      </c>
      <c r="R637" s="5" t="str">
        <f>RIGHT(N637, LEN(N637) - SEARCH("/",N637))</f>
        <v>web</v>
      </c>
      <c r="S637" s="16">
        <f>(((J637/60)/60)/24)+DATE(1970,1,1)+(-8/24)</f>
        <v>42075.758819444447</v>
      </c>
      <c r="T637" s="16">
        <f>(((I637/60)/60)/24)+DATE(1970,1,1)+(-8/24)</f>
        <v>42105.758819444447</v>
      </c>
    </row>
    <row r="638" spans="1:20" ht="45" x14ac:dyDescent="0.25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2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7">
        <f>E638/D638</f>
        <v>2E-3</v>
      </c>
      <c r="P638" s="9">
        <f>IF(L638 = 0, 0, E638/L638)</f>
        <v>4</v>
      </c>
      <c r="Q638" s="5" t="str">
        <f>LEFT(N638,SEARCH("/",N638) - 1)</f>
        <v>technology</v>
      </c>
      <c r="R638" s="5" t="str">
        <f>RIGHT(N638, LEN(N638) - SEARCH("/",N638))</f>
        <v>web</v>
      </c>
      <c r="S638" s="16">
        <f>(((J638/60)/60)/24)+DATE(1970,1,1)+(-8/24)</f>
        <v>42131.122106481482</v>
      </c>
      <c r="T638" s="16">
        <f>(((I638/60)/60)/24)+DATE(1970,1,1)+(-8/24)</f>
        <v>42161.115972222215</v>
      </c>
    </row>
    <row r="639" spans="1:20" ht="60" x14ac:dyDescent="0.2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2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7">
        <f>E639/D639</f>
        <v>0</v>
      </c>
      <c r="P639" s="9">
        <f>IF(L639 = 0, 0, E639/L639)</f>
        <v>0</v>
      </c>
      <c r="Q639" s="5" t="str">
        <f>LEFT(N639,SEARCH("/",N639) - 1)</f>
        <v>technology</v>
      </c>
      <c r="R639" s="5" t="str">
        <f>RIGHT(N639, LEN(N639) - SEARCH("/",N639))</f>
        <v>web</v>
      </c>
      <c r="S639" s="16">
        <f>(((J639/60)/60)/24)+DATE(1970,1,1)+(-8/24)</f>
        <v>42762.62868055555</v>
      </c>
      <c r="T639" s="16">
        <f>(((I639/60)/60)/24)+DATE(1970,1,1)+(-8/24)</f>
        <v>42791.62777777778</v>
      </c>
    </row>
    <row r="640" spans="1:20" x14ac:dyDescent="0.25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2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7">
        <f>E640/D640</f>
        <v>9.0000000000000006E-5</v>
      </c>
      <c r="P640" s="9">
        <f>IF(L640 = 0, 0, E640/L640)</f>
        <v>3</v>
      </c>
      <c r="Q640" s="5" t="str">
        <f>LEFT(N640,SEARCH("/",N640) - 1)</f>
        <v>technology</v>
      </c>
      <c r="R640" s="5" t="str">
        <f>RIGHT(N640, LEN(N640) - SEARCH("/",N640))</f>
        <v>web</v>
      </c>
      <c r="S640" s="16">
        <f>(((J640/60)/60)/24)+DATE(1970,1,1)+(-8/24)</f>
        <v>42759.259976851848</v>
      </c>
      <c r="T640" s="16">
        <f>(((I640/60)/60)/24)+DATE(1970,1,1)+(-8/24)</f>
        <v>42819.218310185184</v>
      </c>
    </row>
    <row r="641" spans="1:20" ht="30" x14ac:dyDescent="0.2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2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7">
        <f>E641/D641</f>
        <v>9.9999999999999995E-7</v>
      </c>
      <c r="P641" s="9">
        <f>IF(L641 = 0, 0, E641/L641)</f>
        <v>1</v>
      </c>
      <c r="Q641" s="5" t="str">
        <f>LEFT(N641,SEARCH("/",N641) - 1)</f>
        <v>technology</v>
      </c>
      <c r="R641" s="5" t="str">
        <f>RIGHT(N641, LEN(N641) - SEARCH("/",N641))</f>
        <v>web</v>
      </c>
      <c r="S641" s="16">
        <f>(((J641/60)/60)/24)+DATE(1970,1,1)+(-8/24)</f>
        <v>41865.249942129631</v>
      </c>
      <c r="T641" s="16">
        <f>(((I641/60)/60)/24)+DATE(1970,1,1)+(-8/24)</f>
        <v>41925.249942129631</v>
      </c>
    </row>
    <row r="642" spans="1:20" ht="60" x14ac:dyDescent="0.25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2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7">
        <f>E642/D642</f>
        <v>1.4428571428571428</v>
      </c>
      <c r="P642" s="9">
        <f>IF(L642 = 0, 0, E642/L642)</f>
        <v>50.5</v>
      </c>
      <c r="Q642" s="5" t="str">
        <f>LEFT(N642,SEARCH("/",N642) - 1)</f>
        <v>technology</v>
      </c>
      <c r="R642" s="5" t="str">
        <f>RIGHT(N642, LEN(N642) - SEARCH("/",N642))</f>
        <v>wearables</v>
      </c>
      <c r="S642" s="16">
        <f>(((J642/60)/60)/24)+DATE(1970,1,1)+(-8/24)</f>
        <v>42683.08697916667</v>
      </c>
      <c r="T642" s="16">
        <f>(((I642/60)/60)/24)+DATE(1970,1,1)+(-8/24)</f>
        <v>42698.624999999993</v>
      </c>
    </row>
    <row r="643" spans="1:20" ht="60" x14ac:dyDescent="0.25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2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7">
        <f>E643/D643</f>
        <v>1.1916249999999999</v>
      </c>
      <c r="P643" s="9">
        <f>IF(L643 = 0, 0, E643/L643)</f>
        <v>151.31746031746033</v>
      </c>
      <c r="Q643" s="5" t="str">
        <f>LEFT(N643,SEARCH("/",N643) - 1)</f>
        <v>technology</v>
      </c>
      <c r="R643" s="5" t="str">
        <f>RIGHT(N643, LEN(N643) - SEARCH("/",N643))</f>
        <v>wearables</v>
      </c>
      <c r="S643" s="16">
        <f>(((J643/60)/60)/24)+DATE(1970,1,1)+(-8/24)</f>
        <v>42199.236666666664</v>
      </c>
      <c r="T643" s="16">
        <f>(((I643/60)/60)/24)+DATE(1970,1,1)+(-8/24)</f>
        <v>42229.236666666664</v>
      </c>
    </row>
    <row r="644" spans="1:20" ht="60" x14ac:dyDescent="0.25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2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7">
        <f>E644/D644</f>
        <v>14.604850000000001</v>
      </c>
      <c r="P644" s="9">
        <f>IF(L644 = 0, 0, E644/L644)</f>
        <v>134.3592456301748</v>
      </c>
      <c r="Q644" s="5" t="str">
        <f>LEFT(N644,SEARCH("/",N644) - 1)</f>
        <v>technology</v>
      </c>
      <c r="R644" s="5" t="str">
        <f>RIGHT(N644, LEN(N644) - SEARCH("/",N644))</f>
        <v>wearables</v>
      </c>
      <c r="S644" s="16">
        <f>(((J644/60)/60)/24)+DATE(1970,1,1)+(-8/24)</f>
        <v>42199.317986111106</v>
      </c>
      <c r="T644" s="16">
        <f>(((I644/60)/60)/24)+DATE(1970,1,1)+(-8/24)</f>
        <v>42235.317986111106</v>
      </c>
    </row>
    <row r="645" spans="1:20" ht="45" x14ac:dyDescent="0.25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2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7">
        <f>E645/D645</f>
        <v>1.0580799999999999</v>
      </c>
      <c r="P645" s="9">
        <f>IF(L645 = 0, 0, E645/L645)</f>
        <v>174.02631578947367</v>
      </c>
      <c r="Q645" s="5" t="str">
        <f>LEFT(N645,SEARCH("/",N645) - 1)</f>
        <v>technology</v>
      </c>
      <c r="R645" s="5" t="str">
        <f>RIGHT(N645, LEN(N645) - SEARCH("/",N645))</f>
        <v>wearables</v>
      </c>
      <c r="S645" s="16">
        <f>(((J645/60)/60)/24)+DATE(1970,1,1)+(-8/24)</f>
        <v>42100.30873842592</v>
      </c>
      <c r="T645" s="16">
        <f>(((I645/60)/60)/24)+DATE(1970,1,1)+(-8/24)</f>
        <v>42155.30873842592</v>
      </c>
    </row>
    <row r="646" spans="1:20" ht="60" x14ac:dyDescent="0.25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2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7">
        <f>E646/D646</f>
        <v>3.0011791999999997</v>
      </c>
      <c r="P646" s="9">
        <f>IF(L646 = 0, 0, E646/L646)</f>
        <v>73.486268364348675</v>
      </c>
      <c r="Q646" s="5" t="str">
        <f>LEFT(N646,SEARCH("/",N646) - 1)</f>
        <v>technology</v>
      </c>
      <c r="R646" s="5" t="str">
        <f>RIGHT(N646, LEN(N646) - SEARCH("/",N646))</f>
        <v>wearables</v>
      </c>
      <c r="S646" s="16">
        <f>(((J646/60)/60)/24)+DATE(1970,1,1)+(-8/24)</f>
        <v>41898.332627314812</v>
      </c>
      <c r="T646" s="16">
        <f>(((I646/60)/60)/24)+DATE(1970,1,1)+(-8/24)</f>
        <v>41940.708333333328</v>
      </c>
    </row>
    <row r="647" spans="1:20" ht="30" x14ac:dyDescent="0.25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2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7">
        <f>E647/D647</f>
        <v>2.7869999999999999</v>
      </c>
      <c r="P647" s="9">
        <f>IF(L647 = 0, 0, E647/L647)</f>
        <v>23.518987341772153</v>
      </c>
      <c r="Q647" s="5" t="str">
        <f>LEFT(N647,SEARCH("/",N647) - 1)</f>
        <v>technology</v>
      </c>
      <c r="R647" s="5" t="str">
        <f>RIGHT(N647, LEN(N647) - SEARCH("/",N647))</f>
        <v>wearables</v>
      </c>
      <c r="S647" s="16">
        <f>(((J647/60)/60)/24)+DATE(1970,1,1)+(-8/24)</f>
        <v>42563.692986111106</v>
      </c>
      <c r="T647" s="16">
        <f>(((I647/60)/60)/24)+DATE(1970,1,1)+(-8/24)</f>
        <v>42593.692986111106</v>
      </c>
    </row>
    <row r="648" spans="1:20" ht="60" x14ac:dyDescent="0.25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2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7">
        <f>E648/D648</f>
        <v>1.3187625000000001</v>
      </c>
      <c r="P648" s="9">
        <f>IF(L648 = 0, 0, E648/L648)</f>
        <v>39.074444444444445</v>
      </c>
      <c r="Q648" s="5" t="str">
        <f>LEFT(N648,SEARCH("/",N648) - 1)</f>
        <v>technology</v>
      </c>
      <c r="R648" s="5" t="str">
        <f>RIGHT(N648, LEN(N648) - SEARCH("/",N648))</f>
        <v>wearables</v>
      </c>
      <c r="S648" s="16">
        <f>(((J648/60)/60)/24)+DATE(1970,1,1)+(-8/24)</f>
        <v>41832.519293981481</v>
      </c>
      <c r="T648" s="16">
        <f>(((I648/60)/60)/24)+DATE(1970,1,1)+(-8/24)</f>
        <v>41862.519293981481</v>
      </c>
    </row>
    <row r="649" spans="1:20" ht="60" x14ac:dyDescent="0.25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2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7">
        <f>E649/D649</f>
        <v>1.0705</v>
      </c>
      <c r="P649" s="9">
        <f>IF(L649 = 0, 0, E649/L649)</f>
        <v>125.94117647058823</v>
      </c>
      <c r="Q649" s="5" t="str">
        <f>LEFT(N649,SEARCH("/",N649) - 1)</f>
        <v>technology</v>
      </c>
      <c r="R649" s="5" t="str">
        <f>RIGHT(N649, LEN(N649) - SEARCH("/",N649))</f>
        <v>wearables</v>
      </c>
      <c r="S649" s="16">
        <f>(((J649/60)/60)/24)+DATE(1970,1,1)+(-8/24)</f>
        <v>42416.434594907405</v>
      </c>
      <c r="T649" s="16">
        <f>(((I649/60)/60)/24)+DATE(1970,1,1)+(-8/24)</f>
        <v>42446.392928240741</v>
      </c>
    </row>
    <row r="650" spans="1:20" ht="30" x14ac:dyDescent="0.25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2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7">
        <f>E650/D650</f>
        <v>1.2682285714285715</v>
      </c>
      <c r="P650" s="9">
        <f>IF(L650 = 0, 0, E650/L650)</f>
        <v>1644</v>
      </c>
      <c r="Q650" s="5" t="str">
        <f>LEFT(N650,SEARCH("/",N650) - 1)</f>
        <v>technology</v>
      </c>
      <c r="R650" s="5" t="str">
        <f>RIGHT(N650, LEN(N650) - SEARCH("/",N650))</f>
        <v>wearables</v>
      </c>
      <c r="S650" s="16">
        <f>(((J650/60)/60)/24)+DATE(1970,1,1)+(-8/24)</f>
        <v>41891.360046296293</v>
      </c>
      <c r="T650" s="16">
        <f>(((I650/60)/60)/24)+DATE(1970,1,1)+(-8/24)</f>
        <v>41926.360046296293</v>
      </c>
    </row>
    <row r="651" spans="1:20" ht="60" x14ac:dyDescent="0.25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2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7">
        <f>E651/D651</f>
        <v>1.3996</v>
      </c>
      <c r="P651" s="9">
        <f>IF(L651 = 0, 0, E651/L651)</f>
        <v>42.670731707317074</v>
      </c>
      <c r="Q651" s="5" t="str">
        <f>LEFT(N651,SEARCH("/",N651) - 1)</f>
        <v>technology</v>
      </c>
      <c r="R651" s="5" t="str">
        <f>RIGHT(N651, LEN(N651) - SEARCH("/",N651))</f>
        <v>wearables</v>
      </c>
      <c r="S651" s="16">
        <f>(((J651/60)/60)/24)+DATE(1970,1,1)+(-8/24)</f>
        <v>41877.578854166662</v>
      </c>
      <c r="T651" s="16">
        <f>(((I651/60)/60)/24)+DATE(1970,1,1)+(-8/24)</f>
        <v>41898.578854166662</v>
      </c>
    </row>
    <row r="652" spans="1:20" ht="60" x14ac:dyDescent="0.25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2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7">
        <f>E652/D652</f>
        <v>1.1240000000000001</v>
      </c>
      <c r="P652" s="9">
        <f>IF(L652 = 0, 0, E652/L652)</f>
        <v>35.125</v>
      </c>
      <c r="Q652" s="5" t="str">
        <f>LEFT(N652,SEARCH("/",N652) - 1)</f>
        <v>technology</v>
      </c>
      <c r="R652" s="5" t="str">
        <f>RIGHT(N652, LEN(N652) - SEARCH("/",N652))</f>
        <v>wearables</v>
      </c>
      <c r="S652" s="16">
        <f>(((J652/60)/60)/24)+DATE(1970,1,1)+(-8/24)</f>
        <v>41931.703518518516</v>
      </c>
      <c r="T652" s="16">
        <f>(((I652/60)/60)/24)+DATE(1970,1,1)+(-8/24)</f>
        <v>41991.745185185187</v>
      </c>
    </row>
    <row r="653" spans="1:20" ht="60" x14ac:dyDescent="0.25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2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7">
        <f>E653/D653</f>
        <v>1.00528</v>
      </c>
      <c r="P653" s="9">
        <f>IF(L653 = 0, 0, E653/L653)</f>
        <v>239.35238095238094</v>
      </c>
      <c r="Q653" s="5" t="str">
        <f>LEFT(N653,SEARCH("/",N653) - 1)</f>
        <v>technology</v>
      </c>
      <c r="R653" s="5" t="str">
        <f>RIGHT(N653, LEN(N653) - SEARCH("/",N653))</f>
        <v>wearables</v>
      </c>
      <c r="S653" s="16">
        <f>(((J653/60)/60)/24)+DATE(1970,1,1)+(-8/24)</f>
        <v>41955.684155092589</v>
      </c>
      <c r="T653" s="16">
        <f>(((I653/60)/60)/24)+DATE(1970,1,1)+(-8/24)</f>
        <v>41985.684155092589</v>
      </c>
    </row>
    <row r="654" spans="1:20" ht="60" x14ac:dyDescent="0.25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2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7">
        <f>E654/D654</f>
        <v>1.0046666666666666</v>
      </c>
      <c r="P654" s="9">
        <f>IF(L654 = 0, 0, E654/L654)</f>
        <v>107.64285714285714</v>
      </c>
      <c r="Q654" s="5" t="str">
        <f>LEFT(N654,SEARCH("/",N654) - 1)</f>
        <v>technology</v>
      </c>
      <c r="R654" s="5" t="str">
        <f>RIGHT(N654, LEN(N654) - SEARCH("/",N654))</f>
        <v>wearables</v>
      </c>
      <c r="S654" s="16">
        <f>(((J654/60)/60)/24)+DATE(1970,1,1)+(-8/24)</f>
        <v>42675.357060185182</v>
      </c>
      <c r="T654" s="16">
        <f>(((I654/60)/60)/24)+DATE(1970,1,1)+(-8/24)</f>
        <v>42705.398726851847</v>
      </c>
    </row>
    <row r="655" spans="1:20" ht="60" x14ac:dyDescent="0.25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2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7">
        <f>E655/D655</f>
        <v>1.4144600000000001</v>
      </c>
      <c r="P655" s="9">
        <f>IF(L655 = 0, 0, E655/L655)</f>
        <v>95.830623306233065</v>
      </c>
      <c r="Q655" s="5" t="str">
        <f>LEFT(N655,SEARCH("/",N655) - 1)</f>
        <v>technology</v>
      </c>
      <c r="R655" s="5" t="str">
        <f>RIGHT(N655, LEN(N655) - SEARCH("/",N655))</f>
        <v>wearables</v>
      </c>
      <c r="S655" s="16">
        <f>(((J655/60)/60)/24)+DATE(1970,1,1)+(-8/24)</f>
        <v>42199.285185185181</v>
      </c>
      <c r="T655" s="16">
        <f>(((I655/60)/60)/24)+DATE(1970,1,1)+(-8/24)</f>
        <v>42236.285185185181</v>
      </c>
    </row>
    <row r="656" spans="1:20" ht="60" x14ac:dyDescent="0.25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2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7">
        <f>E656/D656</f>
        <v>2.6729166666666666</v>
      </c>
      <c r="P656" s="9">
        <f>IF(L656 = 0, 0, E656/L656)</f>
        <v>31.663376110562684</v>
      </c>
      <c r="Q656" s="5" t="str">
        <f>LEFT(N656,SEARCH("/",N656) - 1)</f>
        <v>technology</v>
      </c>
      <c r="R656" s="5" t="str">
        <f>RIGHT(N656, LEN(N656) - SEARCH("/",N656))</f>
        <v>wearables</v>
      </c>
      <c r="S656" s="16">
        <f>(((J656/60)/60)/24)+DATE(1970,1,1)+(-8/24)</f>
        <v>42163.623993055553</v>
      </c>
      <c r="T656" s="16">
        <f>(((I656/60)/60)/24)+DATE(1970,1,1)+(-8/24)</f>
        <v>42193.623993055553</v>
      </c>
    </row>
    <row r="657" spans="1:20" ht="45" x14ac:dyDescent="0.25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2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7">
        <f>E657/D657</f>
        <v>1.4688749999999999</v>
      </c>
      <c r="P657" s="9">
        <f>IF(L657 = 0, 0, E657/L657)</f>
        <v>42.886861313868614</v>
      </c>
      <c r="Q657" s="5" t="str">
        <f>LEFT(N657,SEARCH("/",N657) - 1)</f>
        <v>technology</v>
      </c>
      <c r="R657" s="5" t="str">
        <f>RIGHT(N657, LEN(N657) - SEARCH("/",N657))</f>
        <v>wearables</v>
      </c>
      <c r="S657" s="16">
        <f>(((J657/60)/60)/24)+DATE(1970,1,1)+(-8/24)</f>
        <v>42045.623981481483</v>
      </c>
      <c r="T657" s="16">
        <f>(((I657/60)/60)/24)+DATE(1970,1,1)+(-8/24)</f>
        <v>42075.582314814812</v>
      </c>
    </row>
    <row r="658" spans="1:20" ht="60" x14ac:dyDescent="0.25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2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7">
        <f>E658/D658</f>
        <v>2.1356000000000002</v>
      </c>
      <c r="P658" s="9">
        <f>IF(L658 = 0, 0, E658/L658)</f>
        <v>122.73563218390805</v>
      </c>
      <c r="Q658" s="5" t="str">
        <f>LEFT(N658,SEARCH("/",N658) - 1)</f>
        <v>technology</v>
      </c>
      <c r="R658" s="5" t="str">
        <f>RIGHT(N658, LEN(N658) - SEARCH("/",N658))</f>
        <v>wearables</v>
      </c>
      <c r="S658" s="16">
        <f>(((J658/60)/60)/24)+DATE(1970,1,1)+(-8/24)</f>
        <v>42417.471284722218</v>
      </c>
      <c r="T658" s="16">
        <f>(((I658/60)/60)/24)+DATE(1970,1,1)+(-8/24)</f>
        <v>42477.429618055547</v>
      </c>
    </row>
    <row r="659" spans="1:20" ht="60" x14ac:dyDescent="0.25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2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7">
        <f>E659/D659</f>
        <v>1.2569999999999999</v>
      </c>
      <c r="P659" s="9">
        <f>IF(L659 = 0, 0, E659/L659)</f>
        <v>190.45454545454547</v>
      </c>
      <c r="Q659" s="5" t="str">
        <f>LEFT(N659,SEARCH("/",N659) - 1)</f>
        <v>technology</v>
      </c>
      <c r="R659" s="5" t="str">
        <f>RIGHT(N659, LEN(N659) - SEARCH("/",N659))</f>
        <v>wearables</v>
      </c>
      <c r="S659" s="16">
        <f>(((J659/60)/60)/24)+DATE(1970,1,1)+(-8/24)</f>
        <v>42331.512407407405</v>
      </c>
      <c r="T659" s="16">
        <f>(((I659/60)/60)/24)+DATE(1970,1,1)+(-8/24)</f>
        <v>42361.512407407405</v>
      </c>
    </row>
    <row r="660" spans="1:20" ht="60" x14ac:dyDescent="0.25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2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7">
        <f>E660/D660</f>
        <v>1.0446206037108834</v>
      </c>
      <c r="P660" s="9">
        <f>IF(L660 = 0, 0, E660/L660)</f>
        <v>109.33695652173913</v>
      </c>
      <c r="Q660" s="5" t="str">
        <f>LEFT(N660,SEARCH("/",N660) - 1)</f>
        <v>technology</v>
      </c>
      <c r="R660" s="5" t="str">
        <f>RIGHT(N660, LEN(N660) - SEARCH("/",N660))</f>
        <v>wearables</v>
      </c>
      <c r="S660" s="16">
        <f>(((J660/60)/60)/24)+DATE(1970,1,1)+(-8/24)</f>
        <v>42178.827418981477</v>
      </c>
      <c r="T660" s="16">
        <f>(((I660/60)/60)/24)+DATE(1970,1,1)+(-8/24)</f>
        <v>42211.416666666664</v>
      </c>
    </row>
    <row r="661" spans="1:20" x14ac:dyDescent="0.25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2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7">
        <f>E661/D661</f>
        <v>1.0056666666666667</v>
      </c>
      <c r="P661" s="9">
        <f>IF(L661 = 0, 0, E661/L661)</f>
        <v>143.66666666666666</v>
      </c>
      <c r="Q661" s="5" t="str">
        <f>LEFT(N661,SEARCH("/",N661) - 1)</f>
        <v>technology</v>
      </c>
      <c r="R661" s="5" t="str">
        <f>RIGHT(N661, LEN(N661) - SEARCH("/",N661))</f>
        <v>wearables</v>
      </c>
      <c r="S661" s="16">
        <f>(((J661/60)/60)/24)+DATE(1970,1,1)+(-8/24)</f>
        <v>42209.260358796295</v>
      </c>
      <c r="T661" s="16">
        <f>(((I661/60)/60)/24)+DATE(1970,1,1)+(-8/24)</f>
        <v>42239.260358796295</v>
      </c>
    </row>
    <row r="662" spans="1:20" ht="60" x14ac:dyDescent="0.25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2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7">
        <f>E662/D662</f>
        <v>3.058E-2</v>
      </c>
      <c r="P662" s="9">
        <f>IF(L662 = 0, 0, E662/L662)</f>
        <v>84.944444444444443</v>
      </c>
      <c r="Q662" s="5" t="str">
        <f>LEFT(N662,SEARCH("/",N662) - 1)</f>
        <v>technology</v>
      </c>
      <c r="R662" s="5" t="str">
        <f>RIGHT(N662, LEN(N662) - SEARCH("/",N662))</f>
        <v>wearables</v>
      </c>
      <c r="S662" s="16">
        <f>(((J662/60)/60)/24)+DATE(1970,1,1)+(-8/24)</f>
        <v>41922.408321759256</v>
      </c>
      <c r="T662" s="16">
        <f>(((I662/60)/60)/24)+DATE(1970,1,1)+(-8/24)</f>
        <v>41952.449988425928</v>
      </c>
    </row>
    <row r="663" spans="1:20" ht="45" x14ac:dyDescent="0.2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2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7">
        <f>E663/D663</f>
        <v>9.4999999999999998E-3</v>
      </c>
      <c r="P663" s="9">
        <f>IF(L663 = 0, 0, E663/L663)</f>
        <v>10.555555555555555</v>
      </c>
      <c r="Q663" s="5" t="str">
        <f>LEFT(N663,SEARCH("/",N663) - 1)</f>
        <v>technology</v>
      </c>
      <c r="R663" s="5" t="str">
        <f>RIGHT(N663, LEN(N663) - SEARCH("/",N663))</f>
        <v>wearables</v>
      </c>
      <c r="S663" s="16">
        <f>(((J663/60)/60)/24)+DATE(1970,1,1)+(-8/24)</f>
        <v>42636.312025462961</v>
      </c>
      <c r="T663" s="16">
        <f>(((I663/60)/60)/24)+DATE(1970,1,1)+(-8/24)</f>
        <v>42666.312025462961</v>
      </c>
    </row>
    <row r="664" spans="1:20" ht="45" x14ac:dyDescent="0.25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2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7">
        <f>E664/D664</f>
        <v>4.0000000000000001E-3</v>
      </c>
      <c r="P664" s="9">
        <f>IF(L664 = 0, 0, E664/L664)</f>
        <v>39</v>
      </c>
      <c r="Q664" s="5" t="str">
        <f>LEFT(N664,SEARCH("/",N664) - 1)</f>
        <v>technology</v>
      </c>
      <c r="R664" s="5" t="str">
        <f>RIGHT(N664, LEN(N664) - SEARCH("/",N664))</f>
        <v>wearables</v>
      </c>
      <c r="S664" s="16">
        <f>(((J664/60)/60)/24)+DATE(1970,1,1)+(-8/24)</f>
        <v>41990.104710648149</v>
      </c>
      <c r="T664" s="16">
        <f>(((I664/60)/60)/24)+DATE(1970,1,1)+(-8/24)</f>
        <v>42020.104710648149</v>
      </c>
    </row>
    <row r="665" spans="1:20" ht="60" x14ac:dyDescent="0.2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2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7">
        <f>E665/D665</f>
        <v>3.5000000000000001E-3</v>
      </c>
      <c r="P665" s="9">
        <f>IF(L665 = 0, 0, E665/L665)</f>
        <v>100</v>
      </c>
      <c r="Q665" s="5" t="str">
        <f>LEFT(N665,SEARCH("/",N665) - 1)</f>
        <v>technology</v>
      </c>
      <c r="R665" s="5" t="str">
        <f>RIGHT(N665, LEN(N665) - SEARCH("/",N665))</f>
        <v>wearables</v>
      </c>
      <c r="S665" s="16">
        <f>(((J665/60)/60)/24)+DATE(1970,1,1)+(-8/24)</f>
        <v>42173.509907407402</v>
      </c>
      <c r="T665" s="16">
        <f>(((I665/60)/60)/24)+DATE(1970,1,1)+(-8/24)</f>
        <v>42203.509907407402</v>
      </c>
    </row>
    <row r="666" spans="1:20" ht="60" x14ac:dyDescent="0.25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2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7">
        <f>E666/D666</f>
        <v>7.5333333333333335E-2</v>
      </c>
      <c r="P666" s="9">
        <f>IF(L666 = 0, 0, E666/L666)</f>
        <v>31.172413793103448</v>
      </c>
      <c r="Q666" s="5" t="str">
        <f>LEFT(N666,SEARCH("/",N666) - 1)</f>
        <v>technology</v>
      </c>
      <c r="R666" s="5" t="str">
        <f>RIGHT(N666, LEN(N666) - SEARCH("/",N666))</f>
        <v>wearables</v>
      </c>
      <c r="S666" s="16">
        <f>(((J666/60)/60)/24)+DATE(1970,1,1)+(-8/24)</f>
        <v>42077.333043981482</v>
      </c>
      <c r="T666" s="16">
        <f>(((I666/60)/60)/24)+DATE(1970,1,1)+(-8/24)</f>
        <v>42107.333043981482</v>
      </c>
    </row>
    <row r="667" spans="1:20" ht="60" x14ac:dyDescent="0.2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2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7">
        <f>E667/D667</f>
        <v>0.18640000000000001</v>
      </c>
      <c r="P667" s="9">
        <f>IF(L667 = 0, 0, E667/L667)</f>
        <v>155.33333333333334</v>
      </c>
      <c r="Q667" s="5" t="str">
        <f>LEFT(N667,SEARCH("/",N667) - 1)</f>
        <v>technology</v>
      </c>
      <c r="R667" s="5" t="str">
        <f>RIGHT(N667, LEN(N667) - SEARCH("/",N667))</f>
        <v>wearables</v>
      </c>
      <c r="S667" s="16">
        <f>(((J667/60)/60)/24)+DATE(1970,1,1)+(-8/24)</f>
        <v>42688.378020833326</v>
      </c>
      <c r="T667" s="16">
        <f>(((I667/60)/60)/24)+DATE(1970,1,1)+(-8/24)</f>
        <v>42748.378020833326</v>
      </c>
    </row>
    <row r="668" spans="1:20" ht="60" x14ac:dyDescent="0.25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2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7">
        <f>E668/D668</f>
        <v>4.0000000000000003E-5</v>
      </c>
      <c r="P668" s="9">
        <f>IF(L668 = 0, 0, E668/L668)</f>
        <v>2</v>
      </c>
      <c r="Q668" s="5" t="str">
        <f>LEFT(N668,SEARCH("/",N668) - 1)</f>
        <v>technology</v>
      </c>
      <c r="R668" s="5" t="str">
        <f>RIGHT(N668, LEN(N668) - SEARCH("/",N668))</f>
        <v>wearables</v>
      </c>
      <c r="S668" s="16">
        <f>(((J668/60)/60)/24)+DATE(1970,1,1)+(-8/24)</f>
        <v>41838.498819444445</v>
      </c>
      <c r="T668" s="16">
        <f>(((I668/60)/60)/24)+DATE(1970,1,1)+(-8/24)</f>
        <v>41868.498819444445</v>
      </c>
    </row>
    <row r="669" spans="1:20" ht="60" x14ac:dyDescent="0.2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2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7">
        <f>E669/D669</f>
        <v>0.1002</v>
      </c>
      <c r="P669" s="9">
        <f>IF(L669 = 0, 0, E669/L669)</f>
        <v>178.92857142857142</v>
      </c>
      <c r="Q669" s="5" t="str">
        <f>LEFT(N669,SEARCH("/",N669) - 1)</f>
        <v>technology</v>
      </c>
      <c r="R669" s="5" t="str">
        <f>RIGHT(N669, LEN(N669) - SEARCH("/",N669))</f>
        <v>wearables</v>
      </c>
      <c r="S669" s="16">
        <f>(((J669/60)/60)/24)+DATE(1970,1,1)+(-8/24)</f>
        <v>42632.040081018517</v>
      </c>
      <c r="T669" s="16">
        <f>(((I669/60)/60)/24)+DATE(1970,1,1)+(-8/24)</f>
        <v>42672.040081018517</v>
      </c>
    </row>
    <row r="670" spans="1:20" ht="45" x14ac:dyDescent="0.25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2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7">
        <f>E670/D670</f>
        <v>4.5600000000000002E-2</v>
      </c>
      <c r="P670" s="9">
        <f>IF(L670 = 0, 0, E670/L670)</f>
        <v>27.36</v>
      </c>
      <c r="Q670" s="5" t="str">
        <f>LEFT(N670,SEARCH("/",N670) - 1)</f>
        <v>technology</v>
      </c>
      <c r="R670" s="5" t="str">
        <f>RIGHT(N670, LEN(N670) - SEARCH("/",N670))</f>
        <v>wearables</v>
      </c>
      <c r="S670" s="16">
        <f>(((J670/60)/60)/24)+DATE(1970,1,1)+(-8/24)</f>
        <v>42090.497939814813</v>
      </c>
      <c r="T670" s="16">
        <f>(((I670/60)/60)/24)+DATE(1970,1,1)+(-8/24)</f>
        <v>42135.497939814813</v>
      </c>
    </row>
    <row r="671" spans="1:20" ht="60" x14ac:dyDescent="0.2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2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7">
        <f>E671/D671</f>
        <v>0.21507499999999999</v>
      </c>
      <c r="P671" s="9">
        <f>IF(L671 = 0, 0, E671/L671)</f>
        <v>1536.25</v>
      </c>
      <c r="Q671" s="5" t="str">
        <f>LEFT(N671,SEARCH("/",N671) - 1)</f>
        <v>technology</v>
      </c>
      <c r="R671" s="5" t="str">
        <f>RIGHT(N671, LEN(N671) - SEARCH("/",N671))</f>
        <v>wearables</v>
      </c>
      <c r="S671" s="16">
        <f>(((J671/60)/60)/24)+DATE(1970,1,1)+(-8/24)</f>
        <v>42527.292337962957</v>
      </c>
      <c r="T671" s="16">
        <f>(((I671/60)/60)/24)+DATE(1970,1,1)+(-8/24)</f>
        <v>42557.292337962957</v>
      </c>
    </row>
    <row r="672" spans="1:20" ht="60" x14ac:dyDescent="0.25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2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7">
        <f>E672/D672</f>
        <v>0.29276666666666668</v>
      </c>
      <c r="P672" s="9">
        <f>IF(L672 = 0, 0, E672/L672)</f>
        <v>84.99677419354839</v>
      </c>
      <c r="Q672" s="5" t="str">
        <f>LEFT(N672,SEARCH("/",N672) - 1)</f>
        <v>technology</v>
      </c>
      <c r="R672" s="5" t="str">
        <f>RIGHT(N672, LEN(N672) - SEARCH("/",N672))</f>
        <v>wearables</v>
      </c>
      <c r="S672" s="16">
        <f>(((J672/60)/60)/24)+DATE(1970,1,1)+(-8/24)</f>
        <v>42506.376388888886</v>
      </c>
      <c r="T672" s="16">
        <f>(((I672/60)/60)/24)+DATE(1970,1,1)+(-8/24)</f>
        <v>42540.006944444445</v>
      </c>
    </row>
    <row r="673" spans="1:20" ht="60" x14ac:dyDescent="0.2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2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7">
        <f>E673/D673</f>
        <v>0.39426666666666665</v>
      </c>
      <c r="P673" s="9">
        <f>IF(L673 = 0, 0, E673/L673)</f>
        <v>788.5333333333333</v>
      </c>
      <c r="Q673" s="5" t="str">
        <f>LEFT(N673,SEARCH("/",N673) - 1)</f>
        <v>technology</v>
      </c>
      <c r="R673" s="5" t="str">
        <f>RIGHT(N673, LEN(N673) - SEARCH("/",N673))</f>
        <v>wearables</v>
      </c>
      <c r="S673" s="16">
        <f>(((J673/60)/60)/24)+DATE(1970,1,1)+(-8/24)</f>
        <v>41984.359398148146</v>
      </c>
      <c r="T673" s="16">
        <f>(((I673/60)/60)/24)+DATE(1970,1,1)+(-8/24)</f>
        <v>42017.833333333336</v>
      </c>
    </row>
    <row r="674" spans="1:20" ht="60" x14ac:dyDescent="0.25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2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7">
        <f>E674/D674</f>
        <v>0.21628</v>
      </c>
      <c r="P674" s="9">
        <f>IF(L674 = 0, 0, E674/L674)</f>
        <v>50.29767441860465</v>
      </c>
      <c r="Q674" s="5" t="str">
        <f>LEFT(N674,SEARCH("/",N674) - 1)</f>
        <v>technology</v>
      </c>
      <c r="R674" s="5" t="str">
        <f>RIGHT(N674, LEN(N674) - SEARCH("/",N674))</f>
        <v>wearables</v>
      </c>
      <c r="S674" s="16">
        <f>(((J674/60)/60)/24)+DATE(1970,1,1)+(-8/24)</f>
        <v>41973.886157407404</v>
      </c>
      <c r="T674" s="16">
        <f>(((I674/60)/60)/24)+DATE(1970,1,1)+(-8/24)</f>
        <v>42004.874305555553</v>
      </c>
    </row>
    <row r="675" spans="1:20" ht="60" x14ac:dyDescent="0.2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2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7">
        <f>E675/D675</f>
        <v>2.0500000000000002E-3</v>
      </c>
      <c r="P675" s="9">
        <f>IF(L675 = 0, 0, E675/L675)</f>
        <v>68.333333333333329</v>
      </c>
      <c r="Q675" s="5" t="str">
        <f>LEFT(N675,SEARCH("/",N675) - 1)</f>
        <v>technology</v>
      </c>
      <c r="R675" s="5" t="str">
        <f>RIGHT(N675, LEN(N675) - SEARCH("/",N675))</f>
        <v>wearables</v>
      </c>
      <c r="S675" s="16">
        <f>(((J675/60)/60)/24)+DATE(1970,1,1)+(-8/24)</f>
        <v>41838.5071412037</v>
      </c>
      <c r="T675" s="16">
        <f>(((I675/60)/60)/24)+DATE(1970,1,1)+(-8/24)</f>
        <v>41883.5071412037</v>
      </c>
    </row>
    <row r="676" spans="1:20" ht="30" x14ac:dyDescent="0.25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2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7">
        <f>E676/D676</f>
        <v>2.9999999999999997E-4</v>
      </c>
      <c r="P676" s="9">
        <f>IF(L676 = 0, 0, E676/L676)</f>
        <v>7.5</v>
      </c>
      <c r="Q676" s="5" t="str">
        <f>LEFT(N676,SEARCH("/",N676) - 1)</f>
        <v>technology</v>
      </c>
      <c r="R676" s="5" t="str">
        <f>RIGHT(N676, LEN(N676) - SEARCH("/",N676))</f>
        <v>wearables</v>
      </c>
      <c r="S676" s="16">
        <f>(((J676/60)/60)/24)+DATE(1970,1,1)+(-8/24)</f>
        <v>41802.782719907402</v>
      </c>
      <c r="T676" s="16">
        <f>(((I676/60)/60)/24)+DATE(1970,1,1)+(-8/24)</f>
        <v>41862.782719907402</v>
      </c>
    </row>
    <row r="677" spans="1:20" ht="60" x14ac:dyDescent="0.2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2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7">
        <f>E677/D677</f>
        <v>0.14849999999999999</v>
      </c>
      <c r="P677" s="9">
        <f>IF(L677 = 0, 0, E677/L677)</f>
        <v>34.269230769230766</v>
      </c>
      <c r="Q677" s="5" t="str">
        <f>LEFT(N677,SEARCH("/",N677) - 1)</f>
        <v>technology</v>
      </c>
      <c r="R677" s="5" t="str">
        <f>RIGHT(N677, LEN(N677) - SEARCH("/",N677))</f>
        <v>wearables</v>
      </c>
      <c r="S677" s="16">
        <f>(((J677/60)/60)/24)+DATE(1970,1,1)+(-8/24)</f>
        <v>41975.597268518519</v>
      </c>
      <c r="T677" s="16">
        <f>(((I677/60)/60)/24)+DATE(1970,1,1)+(-8/24)</f>
        <v>42004.957638888889</v>
      </c>
    </row>
    <row r="678" spans="1:20" ht="60" x14ac:dyDescent="0.25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2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7">
        <f>E678/D678</f>
        <v>1.4710000000000001E-2</v>
      </c>
      <c r="P678" s="9">
        <f>IF(L678 = 0, 0, E678/L678)</f>
        <v>61.291666666666664</v>
      </c>
      <c r="Q678" s="5" t="str">
        <f>LEFT(N678,SEARCH("/",N678) - 1)</f>
        <v>technology</v>
      </c>
      <c r="R678" s="5" t="str">
        <f>RIGHT(N678, LEN(N678) - SEARCH("/",N678))</f>
        <v>wearables</v>
      </c>
      <c r="S678" s="16">
        <f>(((J678/60)/60)/24)+DATE(1970,1,1)+(-8/24)</f>
        <v>42012.434965277782</v>
      </c>
      <c r="T678" s="16">
        <f>(((I678/60)/60)/24)+DATE(1970,1,1)+(-8/24)</f>
        <v>42042.434965277782</v>
      </c>
    </row>
    <row r="679" spans="1:20" ht="75" x14ac:dyDescent="0.2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2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7">
        <f>E679/D679</f>
        <v>0.25584000000000001</v>
      </c>
      <c r="P679" s="9">
        <f>IF(L679 = 0, 0, E679/L679)</f>
        <v>133.25</v>
      </c>
      <c r="Q679" s="5" t="str">
        <f>LEFT(N679,SEARCH("/",N679) - 1)</f>
        <v>technology</v>
      </c>
      <c r="R679" s="5" t="str">
        <f>RIGHT(N679, LEN(N679) - SEARCH("/",N679))</f>
        <v>wearables</v>
      </c>
      <c r="S679" s="16">
        <f>(((J679/60)/60)/24)+DATE(1970,1,1)+(-8/24)</f>
        <v>42504.070543981477</v>
      </c>
      <c r="T679" s="16">
        <f>(((I679/60)/60)/24)+DATE(1970,1,1)+(-8/24)</f>
        <v>42549.070543981477</v>
      </c>
    </row>
    <row r="680" spans="1:20" ht="60" x14ac:dyDescent="0.25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2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7">
        <f>E680/D680</f>
        <v>3.8206896551724136E-2</v>
      </c>
      <c r="P680" s="9">
        <f>IF(L680 = 0, 0, E680/L680)</f>
        <v>65.17647058823529</v>
      </c>
      <c r="Q680" s="5" t="str">
        <f>LEFT(N680,SEARCH("/",N680) - 1)</f>
        <v>technology</v>
      </c>
      <c r="R680" s="5" t="str">
        <f>RIGHT(N680, LEN(N680) - SEARCH("/",N680))</f>
        <v>wearables</v>
      </c>
      <c r="S680" s="16">
        <f>(((J680/60)/60)/24)+DATE(1970,1,1)+(-8/24)</f>
        <v>42481.043263888881</v>
      </c>
      <c r="T680" s="16">
        <f>(((I680/60)/60)/24)+DATE(1970,1,1)+(-8/24)</f>
        <v>42511.043263888881</v>
      </c>
    </row>
    <row r="681" spans="1:20" ht="60" x14ac:dyDescent="0.2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2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7">
        <f>E681/D681</f>
        <v>0.15485964912280703</v>
      </c>
      <c r="P681" s="9">
        <f>IF(L681 = 0, 0, E681/L681)</f>
        <v>93.90425531914893</v>
      </c>
      <c r="Q681" s="5" t="str">
        <f>LEFT(N681,SEARCH("/",N681) - 1)</f>
        <v>technology</v>
      </c>
      <c r="R681" s="5" t="str">
        <f>RIGHT(N681, LEN(N681) - SEARCH("/",N681))</f>
        <v>wearables</v>
      </c>
      <c r="S681" s="16">
        <f>(((J681/60)/60)/24)+DATE(1970,1,1)+(-8/24)</f>
        <v>42556.362372685187</v>
      </c>
      <c r="T681" s="16">
        <f>(((I681/60)/60)/24)+DATE(1970,1,1)+(-8/24)</f>
        <v>42616.362372685187</v>
      </c>
    </row>
    <row r="682" spans="1:20" ht="60" x14ac:dyDescent="0.25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2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7">
        <f>E682/D682</f>
        <v>0.25912000000000002</v>
      </c>
      <c r="P682" s="9">
        <f>IF(L682 = 0, 0, E682/L682)</f>
        <v>150.65116279069767</v>
      </c>
      <c r="Q682" s="5" t="str">
        <f>LEFT(N682,SEARCH("/",N682) - 1)</f>
        <v>technology</v>
      </c>
      <c r="R682" s="5" t="str">
        <f>RIGHT(N682, LEN(N682) - SEARCH("/",N682))</f>
        <v>wearables</v>
      </c>
      <c r="S682" s="16">
        <f>(((J682/60)/60)/24)+DATE(1970,1,1)+(-8/24)</f>
        <v>41864.168182870366</v>
      </c>
      <c r="T682" s="16">
        <f>(((I682/60)/60)/24)+DATE(1970,1,1)+(-8/24)</f>
        <v>41899.168182870366</v>
      </c>
    </row>
    <row r="683" spans="1:20" ht="60" x14ac:dyDescent="0.2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2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7">
        <f>E683/D683</f>
        <v>4.0000000000000002E-4</v>
      </c>
      <c r="P683" s="9">
        <f>IF(L683 = 0, 0, E683/L683)</f>
        <v>1</v>
      </c>
      <c r="Q683" s="5" t="str">
        <f>LEFT(N683,SEARCH("/",N683) - 1)</f>
        <v>technology</v>
      </c>
      <c r="R683" s="5" t="str">
        <f>RIGHT(N683, LEN(N683) - SEARCH("/",N683))</f>
        <v>wearables</v>
      </c>
      <c r="S683" s="16">
        <f>(((J683/60)/60)/24)+DATE(1970,1,1)+(-8/24)</f>
        <v>42639.472268518519</v>
      </c>
      <c r="T683" s="16">
        <f>(((I683/60)/60)/24)+DATE(1970,1,1)+(-8/24)</f>
        <v>42669.472268518519</v>
      </c>
    </row>
    <row r="684" spans="1:20" ht="45" x14ac:dyDescent="0.25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2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7">
        <f>E684/D684</f>
        <v>1.06E-3</v>
      </c>
      <c r="P684" s="9">
        <f>IF(L684 = 0, 0, E684/L684)</f>
        <v>13.25</v>
      </c>
      <c r="Q684" s="5" t="str">
        <f>LEFT(N684,SEARCH("/",N684) - 1)</f>
        <v>technology</v>
      </c>
      <c r="R684" s="5" t="str">
        <f>RIGHT(N684, LEN(N684) - SEARCH("/",N684))</f>
        <v>wearables</v>
      </c>
      <c r="S684" s="16">
        <f>(((J684/60)/60)/24)+DATE(1970,1,1)+(-8/24)</f>
        <v>42778.431967592587</v>
      </c>
      <c r="T684" s="16">
        <f>(((I684/60)/60)/24)+DATE(1970,1,1)+(-8/24)</f>
        <v>42808.39030092593</v>
      </c>
    </row>
    <row r="685" spans="1:20" ht="60" x14ac:dyDescent="0.2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2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7">
        <f>E685/D685</f>
        <v>8.5142857142857138E-3</v>
      </c>
      <c r="P685" s="9">
        <f>IF(L685 = 0, 0, E685/L685)</f>
        <v>99.333333333333329</v>
      </c>
      <c r="Q685" s="5" t="str">
        <f>LEFT(N685,SEARCH("/",N685) - 1)</f>
        <v>technology</v>
      </c>
      <c r="R685" s="5" t="str">
        <f>RIGHT(N685, LEN(N685) - SEARCH("/",N685))</f>
        <v>wearables</v>
      </c>
      <c r="S685" s="16">
        <f>(((J685/60)/60)/24)+DATE(1970,1,1)+(-8/24)</f>
        <v>42634.566712962966</v>
      </c>
      <c r="T685" s="16">
        <f>(((I685/60)/60)/24)+DATE(1970,1,1)+(-8/24)</f>
        <v>42674.566712962966</v>
      </c>
    </row>
    <row r="686" spans="1:20" ht="30" x14ac:dyDescent="0.25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2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7">
        <f>E686/D686</f>
        <v>7.4837500000000001E-2</v>
      </c>
      <c r="P686" s="9">
        <f>IF(L686 = 0, 0, E686/L686)</f>
        <v>177.39259259259259</v>
      </c>
      <c r="Q686" s="5" t="str">
        <f>LEFT(N686,SEARCH("/",N686) - 1)</f>
        <v>technology</v>
      </c>
      <c r="R686" s="5" t="str">
        <f>RIGHT(N686, LEN(N686) - SEARCH("/",N686))</f>
        <v>wearables</v>
      </c>
      <c r="S686" s="16">
        <f>(((J686/60)/60)/24)+DATE(1970,1,1)+(-8/24)</f>
        <v>41809.13994212963</v>
      </c>
      <c r="T686" s="16">
        <f>(((I686/60)/60)/24)+DATE(1970,1,1)+(-8/24)</f>
        <v>41844.791666666664</v>
      </c>
    </row>
    <row r="687" spans="1:20" ht="60" x14ac:dyDescent="0.2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2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7">
        <f>E687/D687</f>
        <v>0.27650000000000002</v>
      </c>
      <c r="P687" s="9">
        <f>IF(L687 = 0, 0, E687/L687)</f>
        <v>55.3</v>
      </c>
      <c r="Q687" s="5" t="str">
        <f>LEFT(N687,SEARCH("/",N687) - 1)</f>
        <v>technology</v>
      </c>
      <c r="R687" s="5" t="str">
        <f>RIGHT(N687, LEN(N687) - SEARCH("/",N687))</f>
        <v>wearables</v>
      </c>
      <c r="S687" s="16">
        <f>(((J687/60)/60)/24)+DATE(1970,1,1)+(-8/24)</f>
        <v>41971.533240740733</v>
      </c>
      <c r="T687" s="16">
        <f>(((I687/60)/60)/24)+DATE(1970,1,1)+(-8/24)</f>
        <v>42016.533240740733</v>
      </c>
    </row>
    <row r="688" spans="1:20" ht="60" x14ac:dyDescent="0.25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2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7">
        <f>E688/D688</f>
        <v>0</v>
      </c>
      <c r="P688" s="9">
        <f>IF(L688 = 0, 0, E688/L688)</f>
        <v>0</v>
      </c>
      <c r="Q688" s="5" t="str">
        <f>LEFT(N688,SEARCH("/",N688) - 1)</f>
        <v>technology</v>
      </c>
      <c r="R688" s="5" t="str">
        <f>RIGHT(N688, LEN(N688) - SEARCH("/",N688))</f>
        <v>wearables</v>
      </c>
      <c r="S688" s="16">
        <f>(((J688/60)/60)/24)+DATE(1970,1,1)+(-8/24)</f>
        <v>42189.339930555558</v>
      </c>
      <c r="T688" s="16">
        <f>(((I688/60)/60)/24)+DATE(1970,1,1)+(-8/24)</f>
        <v>42219.339930555558</v>
      </c>
    </row>
    <row r="689" spans="1:20" ht="60" x14ac:dyDescent="0.2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2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7">
        <f>E689/D689</f>
        <v>3.5499999999999997E-2</v>
      </c>
      <c r="P689" s="9">
        <f>IF(L689 = 0, 0, E689/L689)</f>
        <v>591.66666666666663</v>
      </c>
      <c r="Q689" s="5" t="str">
        <f>LEFT(N689,SEARCH("/",N689) - 1)</f>
        <v>technology</v>
      </c>
      <c r="R689" s="5" t="str">
        <f>RIGHT(N689, LEN(N689) - SEARCH("/",N689))</f>
        <v>wearables</v>
      </c>
      <c r="S689" s="16">
        <f>(((J689/60)/60)/24)+DATE(1970,1,1)+(-8/24)</f>
        <v>42711.417280092595</v>
      </c>
      <c r="T689" s="16">
        <f>(((I689/60)/60)/24)+DATE(1970,1,1)+(-8/24)</f>
        <v>42771.417280092595</v>
      </c>
    </row>
    <row r="690" spans="1:20" ht="60" x14ac:dyDescent="0.25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2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7">
        <f>E690/D690</f>
        <v>0.72989999999999999</v>
      </c>
      <c r="P690" s="9">
        <f>IF(L690 = 0, 0, E690/L690)</f>
        <v>405.5</v>
      </c>
      <c r="Q690" s="5" t="str">
        <f>LEFT(N690,SEARCH("/",N690) - 1)</f>
        <v>technology</v>
      </c>
      <c r="R690" s="5" t="str">
        <f>RIGHT(N690, LEN(N690) - SEARCH("/",N690))</f>
        <v>wearables</v>
      </c>
      <c r="S690" s="16">
        <f>(((J690/60)/60)/24)+DATE(1970,1,1)+(-8/24)</f>
        <v>42261.771446759252</v>
      </c>
      <c r="T690" s="16">
        <f>(((I690/60)/60)/24)+DATE(1970,1,1)+(-8/24)</f>
        <v>42291.771446759252</v>
      </c>
    </row>
    <row r="691" spans="1:20" ht="60" x14ac:dyDescent="0.2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2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7">
        <f>E691/D691</f>
        <v>0.57648750000000004</v>
      </c>
      <c r="P691" s="9">
        <f>IF(L691 = 0, 0, E691/L691)</f>
        <v>343.14732142857144</v>
      </c>
      <c r="Q691" s="5" t="str">
        <f>LEFT(N691,SEARCH("/",N691) - 1)</f>
        <v>technology</v>
      </c>
      <c r="R691" s="5" t="str">
        <f>RIGHT(N691, LEN(N691) - SEARCH("/",N691))</f>
        <v>wearables</v>
      </c>
      <c r="S691" s="16">
        <f>(((J691/60)/60)/24)+DATE(1970,1,1)+(-8/24)</f>
        <v>42675.334456018514</v>
      </c>
      <c r="T691" s="16">
        <f>(((I691/60)/60)/24)+DATE(1970,1,1)+(-8/24)</f>
        <v>42711.874305555553</v>
      </c>
    </row>
    <row r="692" spans="1:20" ht="30" x14ac:dyDescent="0.25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2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7">
        <f>E692/D692</f>
        <v>0.1234</v>
      </c>
      <c r="P692" s="9">
        <f>IF(L692 = 0, 0, E692/L692)</f>
        <v>72.588235294117652</v>
      </c>
      <c r="Q692" s="5" t="str">
        <f>LEFT(N692,SEARCH("/",N692) - 1)</f>
        <v>technology</v>
      </c>
      <c r="R692" s="5" t="str">
        <f>RIGHT(N692, LEN(N692) - SEARCH("/",N692))</f>
        <v>wearables</v>
      </c>
      <c r="S692" s="16">
        <f>(((J692/60)/60)/24)+DATE(1970,1,1)+(-8/24)</f>
        <v>42579.301400462959</v>
      </c>
      <c r="T692" s="16">
        <f>(((I692/60)/60)/24)+DATE(1970,1,1)+(-8/24)</f>
        <v>42621.916666666664</v>
      </c>
    </row>
    <row r="693" spans="1:20" ht="45" x14ac:dyDescent="0.2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2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7">
        <f>E693/D693</f>
        <v>5.1999999999999998E-3</v>
      </c>
      <c r="P693" s="9">
        <f>IF(L693 = 0, 0, E693/L693)</f>
        <v>26</v>
      </c>
      <c r="Q693" s="5" t="str">
        <f>LEFT(N693,SEARCH("/",N693) - 1)</f>
        <v>technology</v>
      </c>
      <c r="R693" s="5" t="str">
        <f>RIGHT(N693, LEN(N693) - SEARCH("/",N693))</f>
        <v>wearables</v>
      </c>
      <c r="S693" s="16">
        <f>(((J693/60)/60)/24)+DATE(1970,1,1)+(-8/24)</f>
        <v>42157.694976851846</v>
      </c>
      <c r="T693" s="16">
        <f>(((I693/60)/60)/24)+DATE(1970,1,1)+(-8/24)</f>
        <v>42185.694976851846</v>
      </c>
    </row>
    <row r="694" spans="1:20" ht="60" x14ac:dyDescent="0.25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2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7">
        <f>E694/D694</f>
        <v>6.5299999999999997E-2</v>
      </c>
      <c r="P694" s="9">
        <f>IF(L694 = 0, 0, E694/L694)</f>
        <v>6.4975124378109452</v>
      </c>
      <c r="Q694" s="5" t="str">
        <f>LEFT(N694,SEARCH("/",N694) - 1)</f>
        <v>technology</v>
      </c>
      <c r="R694" s="5" t="str">
        <f>RIGHT(N694, LEN(N694) - SEARCH("/",N694))</f>
        <v>wearables</v>
      </c>
      <c r="S694" s="16">
        <f>(((J694/60)/60)/24)+DATE(1970,1,1)+(-8/24)</f>
        <v>42696.042395833334</v>
      </c>
      <c r="T694" s="16">
        <f>(((I694/60)/60)/24)+DATE(1970,1,1)+(-8/24)</f>
        <v>42726.042395833334</v>
      </c>
    </row>
    <row r="695" spans="1:20" ht="45" x14ac:dyDescent="0.2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2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7">
        <f>E695/D695</f>
        <v>0.35338000000000003</v>
      </c>
      <c r="P695" s="9">
        <f>IF(L695 = 0, 0, E695/L695)</f>
        <v>119.38513513513513</v>
      </c>
      <c r="Q695" s="5" t="str">
        <f>LEFT(N695,SEARCH("/",N695) - 1)</f>
        <v>technology</v>
      </c>
      <c r="R695" s="5" t="str">
        <f>RIGHT(N695, LEN(N695) - SEARCH("/",N695))</f>
        <v>wearables</v>
      </c>
      <c r="S695" s="16">
        <f>(((J695/60)/60)/24)+DATE(1970,1,1)+(-8/24)</f>
        <v>42094.474849537037</v>
      </c>
      <c r="T695" s="16">
        <f>(((I695/60)/60)/24)+DATE(1970,1,1)+(-8/24)</f>
        <v>42124.474849537037</v>
      </c>
    </row>
    <row r="696" spans="1:20" ht="60" x14ac:dyDescent="0.25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2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7">
        <f>E696/D696</f>
        <v>3.933333333333333E-3</v>
      </c>
      <c r="P696" s="9">
        <f>IF(L696 = 0, 0, E696/L696)</f>
        <v>84.285714285714292</v>
      </c>
      <c r="Q696" s="5" t="str">
        <f>LEFT(N696,SEARCH("/",N696) - 1)</f>
        <v>technology</v>
      </c>
      <c r="R696" s="5" t="str">
        <f>RIGHT(N696, LEN(N696) - SEARCH("/",N696))</f>
        <v>wearables</v>
      </c>
      <c r="S696" s="16">
        <f>(((J696/60)/60)/24)+DATE(1970,1,1)+(-8/24)</f>
        <v>42737.330543981479</v>
      </c>
      <c r="T696" s="16">
        <f>(((I696/60)/60)/24)+DATE(1970,1,1)+(-8/24)</f>
        <v>42767.330543981479</v>
      </c>
    </row>
    <row r="697" spans="1:20" ht="60" x14ac:dyDescent="0.2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2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7">
        <f>E697/D697</f>
        <v>1.06E-2</v>
      </c>
      <c r="P697" s="9">
        <f>IF(L697 = 0, 0, E697/L697)</f>
        <v>90.857142857142861</v>
      </c>
      <c r="Q697" s="5" t="str">
        <f>LEFT(N697,SEARCH("/",N697) - 1)</f>
        <v>technology</v>
      </c>
      <c r="R697" s="5" t="str">
        <f>RIGHT(N697, LEN(N697) - SEARCH("/",N697))</f>
        <v>wearables</v>
      </c>
      <c r="S697" s="16">
        <f>(((J697/60)/60)/24)+DATE(1970,1,1)+(-8/24)</f>
        <v>41913.187731481477</v>
      </c>
      <c r="T697" s="16">
        <f>(((I697/60)/60)/24)+DATE(1970,1,1)+(-8/24)</f>
        <v>41943.187731481477</v>
      </c>
    </row>
    <row r="698" spans="1:20" ht="30" x14ac:dyDescent="0.25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2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7">
        <f>E698/D698</f>
        <v>5.7142857142857145E-6</v>
      </c>
      <c r="P698" s="9">
        <f>IF(L698 = 0, 0, E698/L698)</f>
        <v>1</v>
      </c>
      <c r="Q698" s="5" t="str">
        <f>LEFT(N698,SEARCH("/",N698) - 1)</f>
        <v>technology</v>
      </c>
      <c r="R698" s="5" t="str">
        <f>RIGHT(N698, LEN(N698) - SEARCH("/",N698))</f>
        <v>wearables</v>
      </c>
      <c r="S698" s="16">
        <f>(((J698/60)/60)/24)+DATE(1970,1,1)+(-8/24)</f>
        <v>41815.593773148146</v>
      </c>
      <c r="T698" s="16">
        <f>(((I698/60)/60)/24)+DATE(1970,1,1)+(-8/24)</f>
        <v>41845.593773148146</v>
      </c>
    </row>
    <row r="699" spans="1:20" ht="60" x14ac:dyDescent="0.2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2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7">
        <f>E699/D699</f>
        <v>0.46379999999999999</v>
      </c>
      <c r="P699" s="9">
        <f>IF(L699 = 0, 0, E699/L699)</f>
        <v>20.342105263157894</v>
      </c>
      <c r="Q699" s="5" t="str">
        <f>LEFT(N699,SEARCH("/",N699) - 1)</f>
        <v>technology</v>
      </c>
      <c r="R699" s="5" t="str">
        <f>RIGHT(N699, LEN(N699) - SEARCH("/",N699))</f>
        <v>wearables</v>
      </c>
      <c r="S699" s="16">
        <f>(((J699/60)/60)/24)+DATE(1970,1,1)+(-8/24)</f>
        <v>42388.189687500002</v>
      </c>
      <c r="T699" s="16">
        <f>(((I699/60)/60)/24)+DATE(1970,1,1)+(-8/24)</f>
        <v>42403.189687500002</v>
      </c>
    </row>
    <row r="700" spans="1:20" ht="60" x14ac:dyDescent="0.25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2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7">
        <f>E700/D700</f>
        <v>0.15390000000000001</v>
      </c>
      <c r="P700" s="9">
        <f>IF(L700 = 0, 0, E700/L700)</f>
        <v>530.68965517241384</v>
      </c>
      <c r="Q700" s="5" t="str">
        <f>LEFT(N700,SEARCH("/",N700) - 1)</f>
        <v>technology</v>
      </c>
      <c r="R700" s="5" t="str">
        <f>RIGHT(N700, LEN(N700) - SEARCH("/",N700))</f>
        <v>wearables</v>
      </c>
      <c r="S700" s="16">
        <f>(((J700/60)/60)/24)+DATE(1970,1,1)+(-8/24)</f>
        <v>41866.59774305555</v>
      </c>
      <c r="T700" s="16">
        <f>(((I700/60)/60)/24)+DATE(1970,1,1)+(-8/24)</f>
        <v>41899.75</v>
      </c>
    </row>
    <row r="701" spans="1:20" ht="60" x14ac:dyDescent="0.2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2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7">
        <f>E701/D701</f>
        <v>0.824221076923077</v>
      </c>
      <c r="P701" s="9">
        <f>IF(L701 = 0, 0, E701/L701)</f>
        <v>120.39184269662923</v>
      </c>
      <c r="Q701" s="5" t="str">
        <f>LEFT(N701,SEARCH("/",N701) - 1)</f>
        <v>technology</v>
      </c>
      <c r="R701" s="5" t="str">
        <f>RIGHT(N701, LEN(N701) - SEARCH("/",N701))</f>
        <v>wearables</v>
      </c>
      <c r="S701" s="16">
        <f>(((J701/60)/60)/24)+DATE(1970,1,1)+(-8/24)</f>
        <v>41563.152175925927</v>
      </c>
      <c r="T701" s="16">
        <f>(((I701/60)/60)/24)+DATE(1970,1,1)+(-8/24)</f>
        <v>41600.333333333328</v>
      </c>
    </row>
    <row r="702" spans="1:20" ht="60" x14ac:dyDescent="0.25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2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7">
        <f>E702/D702</f>
        <v>2.6866666666666667E-2</v>
      </c>
      <c r="P702" s="9">
        <f>IF(L702 = 0, 0, E702/L702)</f>
        <v>13</v>
      </c>
      <c r="Q702" s="5" t="str">
        <f>LEFT(N702,SEARCH("/",N702) - 1)</f>
        <v>technology</v>
      </c>
      <c r="R702" s="5" t="str">
        <f>RIGHT(N702, LEN(N702) - SEARCH("/",N702))</f>
        <v>wearables</v>
      </c>
      <c r="S702" s="16">
        <f>(((J702/60)/60)/24)+DATE(1970,1,1)+(-8/24)</f>
        <v>42715.355104166665</v>
      </c>
      <c r="T702" s="16">
        <f>(((I702/60)/60)/24)+DATE(1970,1,1)+(-8/24)</f>
        <v>42745.355104166665</v>
      </c>
    </row>
    <row r="703" spans="1:20" ht="60" x14ac:dyDescent="0.2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2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7">
        <f>E703/D703</f>
        <v>0.26600000000000001</v>
      </c>
      <c r="P703" s="9">
        <f>IF(L703 = 0, 0, E703/L703)</f>
        <v>291.33333333333331</v>
      </c>
      <c r="Q703" s="5" t="str">
        <f>LEFT(N703,SEARCH("/",N703) - 1)</f>
        <v>technology</v>
      </c>
      <c r="R703" s="5" t="str">
        <f>RIGHT(N703, LEN(N703) - SEARCH("/",N703))</f>
        <v>wearables</v>
      </c>
      <c r="S703" s="16">
        <f>(((J703/60)/60)/24)+DATE(1970,1,1)+(-8/24)</f>
        <v>41813.329629629625</v>
      </c>
      <c r="T703" s="16">
        <f>(((I703/60)/60)/24)+DATE(1970,1,1)+(-8/24)</f>
        <v>41843.329629629625</v>
      </c>
    </row>
    <row r="704" spans="1:20" ht="60" x14ac:dyDescent="0.25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2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7">
        <f>E704/D704</f>
        <v>0.30813400000000002</v>
      </c>
      <c r="P704" s="9">
        <f>IF(L704 = 0, 0, E704/L704)</f>
        <v>124.9191891891892</v>
      </c>
      <c r="Q704" s="5" t="str">
        <f>LEFT(N704,SEARCH("/",N704) - 1)</f>
        <v>technology</v>
      </c>
      <c r="R704" s="5" t="str">
        <f>RIGHT(N704, LEN(N704) - SEARCH("/",N704))</f>
        <v>wearables</v>
      </c>
      <c r="S704" s="16">
        <f>(((J704/60)/60)/24)+DATE(1970,1,1)+(-8/24)</f>
        <v>42668.393368055556</v>
      </c>
      <c r="T704" s="16">
        <f>(((I704/60)/60)/24)+DATE(1970,1,1)+(-8/24)</f>
        <v>42698.435034722213</v>
      </c>
    </row>
    <row r="705" spans="1:20" ht="45" x14ac:dyDescent="0.2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2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7">
        <f>E705/D705</f>
        <v>5.5800000000000002E-2</v>
      </c>
      <c r="P705" s="9">
        <f>IF(L705 = 0, 0, E705/L705)</f>
        <v>119.57142857142857</v>
      </c>
      <c r="Q705" s="5" t="str">
        <f>LEFT(N705,SEARCH("/",N705) - 1)</f>
        <v>technology</v>
      </c>
      <c r="R705" s="5" t="str">
        <f>RIGHT(N705, LEN(N705) - SEARCH("/",N705))</f>
        <v>wearables</v>
      </c>
      <c r="S705" s="16">
        <f>(((J705/60)/60)/24)+DATE(1970,1,1)+(-8/24)</f>
        <v>42711.617465277777</v>
      </c>
      <c r="T705" s="16">
        <f>(((I705/60)/60)/24)+DATE(1970,1,1)+(-8/24)</f>
        <v>42766.647222222215</v>
      </c>
    </row>
    <row r="706" spans="1:20" ht="45" x14ac:dyDescent="0.25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2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7">
        <f>E706/D706</f>
        <v>8.7454545454545458E-3</v>
      </c>
      <c r="P706" s="9">
        <f>IF(L706 = 0, 0, E706/L706)</f>
        <v>120.25</v>
      </c>
      <c r="Q706" s="5" t="str">
        <f>LEFT(N706,SEARCH("/",N706) - 1)</f>
        <v>technology</v>
      </c>
      <c r="R706" s="5" t="str">
        <f>RIGHT(N706, LEN(N706) - SEARCH("/",N706))</f>
        <v>wearables</v>
      </c>
      <c r="S706" s="16">
        <f>(((J706/60)/60)/24)+DATE(1970,1,1)+(-8/24)</f>
        <v>42725.859583333331</v>
      </c>
      <c r="T706" s="16">
        <f>(((I706/60)/60)/24)+DATE(1970,1,1)+(-8/24)</f>
        <v>42785.859583333331</v>
      </c>
    </row>
    <row r="707" spans="1:20" ht="30" x14ac:dyDescent="0.2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2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7">
        <f>E707/D707</f>
        <v>9.7699999999999992E-3</v>
      </c>
      <c r="P707" s="9">
        <f>IF(L707 = 0, 0, E707/L707)</f>
        <v>195.4</v>
      </c>
      <c r="Q707" s="5" t="str">
        <f>LEFT(N707,SEARCH("/",N707) - 1)</f>
        <v>technology</v>
      </c>
      <c r="R707" s="5" t="str">
        <f>RIGHT(N707, LEN(N707) - SEARCH("/",N707))</f>
        <v>wearables</v>
      </c>
      <c r="S707" s="16">
        <f>(((J707/60)/60)/24)+DATE(1970,1,1)+(-8/24)</f>
        <v>42726.158310185179</v>
      </c>
      <c r="T707" s="16">
        <f>(((I707/60)/60)/24)+DATE(1970,1,1)+(-8/24)</f>
        <v>42756.158310185179</v>
      </c>
    </row>
    <row r="708" spans="1:20" ht="60" x14ac:dyDescent="0.25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2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7">
        <f>E708/D708</f>
        <v>0</v>
      </c>
      <c r="P708" s="9">
        <f>IF(L708 = 0, 0, E708/L708)</f>
        <v>0</v>
      </c>
      <c r="Q708" s="5" t="str">
        <f>LEFT(N708,SEARCH("/",N708) - 1)</f>
        <v>technology</v>
      </c>
      <c r="R708" s="5" t="str">
        <f>RIGHT(N708, LEN(N708) - SEARCH("/",N708))</f>
        <v>wearables</v>
      </c>
      <c r="S708" s="16">
        <f>(((J708/60)/60)/24)+DATE(1970,1,1)+(-8/24)</f>
        <v>42676.661840277775</v>
      </c>
      <c r="T708" s="16">
        <f>(((I708/60)/60)/24)+DATE(1970,1,1)+(-8/24)</f>
        <v>42718.443749999999</v>
      </c>
    </row>
    <row r="709" spans="1:20" ht="60" x14ac:dyDescent="0.2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2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7">
        <f>E709/D709</f>
        <v>0.78927352941176465</v>
      </c>
      <c r="P709" s="9">
        <f>IF(L709 = 0, 0, E709/L709)</f>
        <v>117.69868421052631</v>
      </c>
      <c r="Q709" s="5" t="str">
        <f>LEFT(N709,SEARCH("/",N709) - 1)</f>
        <v>technology</v>
      </c>
      <c r="R709" s="5" t="str">
        <f>RIGHT(N709, LEN(N709) - SEARCH("/",N709))</f>
        <v>wearables</v>
      </c>
      <c r="S709" s="16">
        <f>(((J709/60)/60)/24)+DATE(1970,1,1)+(-8/24)</f>
        <v>42696.33017361111</v>
      </c>
      <c r="T709" s="16">
        <f>(((I709/60)/60)/24)+DATE(1970,1,1)+(-8/24)</f>
        <v>42736.33017361111</v>
      </c>
    </row>
    <row r="710" spans="1:20" ht="60" x14ac:dyDescent="0.25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2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7">
        <f>E710/D710</f>
        <v>0.22092500000000001</v>
      </c>
      <c r="P710" s="9">
        <f>IF(L710 = 0, 0, E710/L710)</f>
        <v>23.948509485094849</v>
      </c>
      <c r="Q710" s="5" t="str">
        <f>LEFT(N710,SEARCH("/",N710) - 1)</f>
        <v>technology</v>
      </c>
      <c r="R710" s="5" t="str">
        <f>RIGHT(N710, LEN(N710) - SEARCH("/",N710))</f>
        <v>wearables</v>
      </c>
      <c r="S710" s="16">
        <f>(((J710/60)/60)/24)+DATE(1970,1,1)+(-8/24)</f>
        <v>41835.247685185182</v>
      </c>
      <c r="T710" s="16">
        <f>(((I710/60)/60)/24)+DATE(1970,1,1)+(-8/24)</f>
        <v>41895.247685185182</v>
      </c>
    </row>
    <row r="711" spans="1:20" ht="30" x14ac:dyDescent="0.2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2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7">
        <f>E711/D711</f>
        <v>4.0666666666666663E-3</v>
      </c>
      <c r="P711" s="9">
        <f>IF(L711 = 0, 0, E711/L711)</f>
        <v>30.5</v>
      </c>
      <c r="Q711" s="5" t="str">
        <f>LEFT(N711,SEARCH("/",N711) - 1)</f>
        <v>technology</v>
      </c>
      <c r="R711" s="5" t="str">
        <f>RIGHT(N711, LEN(N711) - SEARCH("/",N711))</f>
        <v>wearables</v>
      </c>
      <c r="S711" s="16">
        <f>(((J711/60)/60)/24)+DATE(1970,1,1)+(-8/24)</f>
        <v>41947.707858796297</v>
      </c>
      <c r="T711" s="16">
        <f>(((I711/60)/60)/24)+DATE(1970,1,1)+(-8/24)</f>
        <v>41977.707858796297</v>
      </c>
    </row>
    <row r="712" spans="1:20" ht="45" x14ac:dyDescent="0.25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2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7">
        <f>E712/D712</f>
        <v>0</v>
      </c>
      <c r="P712" s="9">
        <f>IF(L712 = 0, 0, E712/L712)</f>
        <v>0</v>
      </c>
      <c r="Q712" s="5" t="str">
        <f>LEFT(N712,SEARCH("/",N712) - 1)</f>
        <v>technology</v>
      </c>
      <c r="R712" s="5" t="str">
        <f>RIGHT(N712, LEN(N712) - SEARCH("/",N712))</f>
        <v>wearables</v>
      </c>
      <c r="S712" s="16">
        <f>(((J712/60)/60)/24)+DATE(1970,1,1)+(-8/24)</f>
        <v>41837.651643518519</v>
      </c>
      <c r="T712" s="16">
        <f>(((I712/60)/60)/24)+DATE(1970,1,1)+(-8/24)</f>
        <v>41870.697222222218</v>
      </c>
    </row>
    <row r="713" spans="1:20" ht="60" x14ac:dyDescent="0.2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2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7">
        <f>E713/D713</f>
        <v>0.33790999999999999</v>
      </c>
      <c r="P713" s="9">
        <f>IF(L713 = 0, 0, E713/L713)</f>
        <v>99.973372781065095</v>
      </c>
      <c r="Q713" s="5" t="str">
        <f>LEFT(N713,SEARCH("/",N713) - 1)</f>
        <v>technology</v>
      </c>
      <c r="R713" s="5" t="str">
        <f>RIGHT(N713, LEN(N713) - SEARCH("/",N713))</f>
        <v>wearables</v>
      </c>
      <c r="S713" s="16">
        <f>(((J713/60)/60)/24)+DATE(1970,1,1)+(-8/24)</f>
        <v>42678.125787037039</v>
      </c>
      <c r="T713" s="16">
        <f>(((I713/60)/60)/24)+DATE(1970,1,1)+(-8/24)</f>
        <v>42718.167453703696</v>
      </c>
    </row>
    <row r="714" spans="1:20" ht="60" x14ac:dyDescent="0.25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2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7">
        <f>E714/D714</f>
        <v>2.1649484536082476E-3</v>
      </c>
      <c r="P714" s="9">
        <f>IF(L714 = 0, 0, E714/L714)</f>
        <v>26.25</v>
      </c>
      <c r="Q714" s="5" t="str">
        <f>LEFT(N714,SEARCH("/",N714) - 1)</f>
        <v>technology</v>
      </c>
      <c r="R714" s="5" t="str">
        <f>RIGHT(N714, LEN(N714) - SEARCH("/",N714))</f>
        <v>wearables</v>
      </c>
      <c r="S714" s="16">
        <f>(((J714/60)/60)/24)+DATE(1970,1,1)+(-8/24)</f>
        <v>42384.347592592596</v>
      </c>
      <c r="T714" s="16">
        <f>(((I714/60)/60)/24)+DATE(1970,1,1)+(-8/24)</f>
        <v>42414.347592592596</v>
      </c>
    </row>
    <row r="715" spans="1:20" ht="60" x14ac:dyDescent="0.2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2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7">
        <f>E715/D715</f>
        <v>7.9600000000000001E-3</v>
      </c>
      <c r="P715" s="9">
        <f>IF(L715 = 0, 0, E715/L715)</f>
        <v>199</v>
      </c>
      <c r="Q715" s="5" t="str">
        <f>LEFT(N715,SEARCH("/",N715) - 1)</f>
        <v>technology</v>
      </c>
      <c r="R715" s="5" t="str">
        <f>RIGHT(N715, LEN(N715) - SEARCH("/",N715))</f>
        <v>wearables</v>
      </c>
      <c r="S715" s="16">
        <f>(((J715/60)/60)/24)+DATE(1970,1,1)+(-8/24)</f>
        <v>42496.195972222216</v>
      </c>
      <c r="T715" s="16">
        <f>(((I715/60)/60)/24)+DATE(1970,1,1)+(-8/24)</f>
        <v>42526.195972222216</v>
      </c>
    </row>
    <row r="716" spans="1:20" ht="45" x14ac:dyDescent="0.25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2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7">
        <f>E716/D716</f>
        <v>0.14993333333333334</v>
      </c>
      <c r="P716" s="9">
        <f>IF(L716 = 0, 0, E716/L716)</f>
        <v>80.321428571428569</v>
      </c>
      <c r="Q716" s="5" t="str">
        <f>LEFT(N716,SEARCH("/",N716) - 1)</f>
        <v>technology</v>
      </c>
      <c r="R716" s="5" t="str">
        <f>RIGHT(N716, LEN(N716) - SEARCH("/",N716))</f>
        <v>wearables</v>
      </c>
      <c r="S716" s="16">
        <f>(((J716/60)/60)/24)+DATE(1970,1,1)+(-8/24)</f>
        <v>42734.454652777778</v>
      </c>
      <c r="T716" s="16">
        <f>(((I716/60)/60)/24)+DATE(1970,1,1)+(-8/24)</f>
        <v>42794.454652777778</v>
      </c>
    </row>
    <row r="717" spans="1:20" ht="60" x14ac:dyDescent="0.2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2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7">
        <f>E717/D717</f>
        <v>5.0509090909090906E-2</v>
      </c>
      <c r="P717" s="9">
        <f>IF(L717 = 0, 0, E717/L717)</f>
        <v>115.75</v>
      </c>
      <c r="Q717" s="5" t="str">
        <f>LEFT(N717,SEARCH("/",N717) - 1)</f>
        <v>technology</v>
      </c>
      <c r="R717" s="5" t="str">
        <f>RIGHT(N717, LEN(N717) - SEARCH("/",N717))</f>
        <v>wearables</v>
      </c>
      <c r="S717" s="16">
        <f>(((J717/60)/60)/24)+DATE(1970,1,1)+(-8/24)</f>
        <v>42272.7574074074</v>
      </c>
      <c r="T717" s="16">
        <f>(((I717/60)/60)/24)+DATE(1970,1,1)+(-8/24)</f>
        <v>42312.799074074072</v>
      </c>
    </row>
    <row r="718" spans="1:20" ht="45" x14ac:dyDescent="0.25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2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7">
        <f>E718/D718</f>
        <v>0.10214285714285715</v>
      </c>
      <c r="P718" s="9">
        <f>IF(L718 = 0, 0, E718/L718)</f>
        <v>44.6875</v>
      </c>
      <c r="Q718" s="5" t="str">
        <f>LEFT(N718,SEARCH("/",N718) - 1)</f>
        <v>technology</v>
      </c>
      <c r="R718" s="5" t="str">
        <f>RIGHT(N718, LEN(N718) - SEARCH("/",N718))</f>
        <v>wearables</v>
      </c>
      <c r="S718" s="16">
        <f>(((J718/60)/60)/24)+DATE(1970,1,1)+(-8/24)</f>
        <v>41940.325312499997</v>
      </c>
      <c r="T718" s="16">
        <f>(((I718/60)/60)/24)+DATE(1970,1,1)+(-8/24)</f>
        <v>41973.666666666664</v>
      </c>
    </row>
    <row r="719" spans="1:20" ht="30" x14ac:dyDescent="0.25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2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7">
        <f>E719/D719</f>
        <v>3.0500000000000002E-3</v>
      </c>
      <c r="P719" s="9">
        <f>IF(L719 = 0, 0, E719/L719)</f>
        <v>76.25</v>
      </c>
      <c r="Q719" s="5" t="str">
        <f>LEFT(N719,SEARCH("/",N719) - 1)</f>
        <v>technology</v>
      </c>
      <c r="R719" s="5" t="str">
        <f>RIGHT(N719, LEN(N719) - SEARCH("/",N719))</f>
        <v>wearables</v>
      </c>
      <c r="S719" s="16">
        <f>(((J719/60)/60)/24)+DATE(1970,1,1)+(-8/24)</f>
        <v>41857.520856481482</v>
      </c>
      <c r="T719" s="16">
        <f>(((I719/60)/60)/24)+DATE(1970,1,1)+(-8/24)</f>
        <v>41887.520856481482</v>
      </c>
    </row>
    <row r="720" spans="1:20" ht="60" x14ac:dyDescent="0.25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2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7">
        <f>E720/D720</f>
        <v>7.4999999999999997E-3</v>
      </c>
      <c r="P720" s="9">
        <f>IF(L720 = 0, 0, E720/L720)</f>
        <v>22.5</v>
      </c>
      <c r="Q720" s="5" t="str">
        <f>LEFT(N720,SEARCH("/",N720) - 1)</f>
        <v>technology</v>
      </c>
      <c r="R720" s="5" t="str">
        <f>RIGHT(N720, LEN(N720) - SEARCH("/",N720))</f>
        <v>wearables</v>
      </c>
      <c r="S720" s="16">
        <f>(((J720/60)/60)/24)+DATE(1970,1,1)+(-8/24)</f>
        <v>42752.512118055551</v>
      </c>
      <c r="T720" s="16">
        <f>(((I720/60)/60)/24)+DATE(1970,1,1)+(-8/24)</f>
        <v>42783.915972222218</v>
      </c>
    </row>
    <row r="721" spans="1:20" ht="60" x14ac:dyDescent="0.2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2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7">
        <f>E721/D721</f>
        <v>1.2933333333333333E-2</v>
      </c>
      <c r="P721" s="9">
        <f>IF(L721 = 0, 0, E721/L721)</f>
        <v>19.399999999999999</v>
      </c>
      <c r="Q721" s="5" t="str">
        <f>LEFT(N721,SEARCH("/",N721) - 1)</f>
        <v>technology</v>
      </c>
      <c r="R721" s="5" t="str">
        <f>RIGHT(N721, LEN(N721) - SEARCH("/",N721))</f>
        <v>wearables</v>
      </c>
      <c r="S721" s="16">
        <f>(((J721/60)/60)/24)+DATE(1970,1,1)+(-8/24)</f>
        <v>42408.70689814815</v>
      </c>
      <c r="T721" s="16">
        <f>(((I721/60)/60)/24)+DATE(1970,1,1)+(-8/24)</f>
        <v>42422.70689814815</v>
      </c>
    </row>
    <row r="722" spans="1:20" ht="45" x14ac:dyDescent="0.25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2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7">
        <f>E722/D722</f>
        <v>1.4394736842105262</v>
      </c>
      <c r="P722" s="9">
        <f>IF(L722 = 0, 0, E722/L722)</f>
        <v>66.707317073170728</v>
      </c>
      <c r="Q722" s="5" t="str">
        <f>LEFT(N722,SEARCH("/",N722) - 1)</f>
        <v>publishing</v>
      </c>
      <c r="R722" s="5" t="str">
        <f>RIGHT(N722, LEN(N722) - SEARCH("/",N722))</f>
        <v>nonfiction</v>
      </c>
      <c r="S722" s="16">
        <f>(((J722/60)/60)/24)+DATE(1970,1,1)+(-8/24)</f>
        <v>40909.315868055557</v>
      </c>
      <c r="T722" s="16">
        <f>(((I722/60)/60)/24)+DATE(1970,1,1)+(-8/24)</f>
        <v>40937.315868055557</v>
      </c>
    </row>
    <row r="723" spans="1:20" ht="60" x14ac:dyDescent="0.25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2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7">
        <f>E723/D723</f>
        <v>1.2210975609756098</v>
      </c>
      <c r="P723" s="9">
        <f>IF(L723 = 0, 0, E723/L723)</f>
        <v>84.142857142857139</v>
      </c>
      <c r="Q723" s="5" t="str">
        <f>LEFT(N723,SEARCH("/",N723) - 1)</f>
        <v>publishing</v>
      </c>
      <c r="R723" s="5" t="str">
        <f>RIGHT(N723, LEN(N723) - SEARCH("/",N723))</f>
        <v>nonfiction</v>
      </c>
      <c r="S723" s="16">
        <f>(((J723/60)/60)/24)+DATE(1970,1,1)+(-8/24)</f>
        <v>41807.238506944443</v>
      </c>
      <c r="T723" s="16">
        <f>(((I723/60)/60)/24)+DATE(1970,1,1)+(-8/24)</f>
        <v>41852.238506944443</v>
      </c>
    </row>
    <row r="724" spans="1:20" ht="60" x14ac:dyDescent="0.25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2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7">
        <f>E724/D724</f>
        <v>1.3202400000000001</v>
      </c>
      <c r="P724" s="9">
        <f>IF(L724 = 0, 0, E724/L724)</f>
        <v>215.72549019607843</v>
      </c>
      <c r="Q724" s="5" t="str">
        <f>LEFT(N724,SEARCH("/",N724) - 1)</f>
        <v>publishing</v>
      </c>
      <c r="R724" s="5" t="str">
        <f>RIGHT(N724, LEN(N724) - SEARCH("/",N724))</f>
        <v>nonfiction</v>
      </c>
      <c r="S724" s="16">
        <f>(((J724/60)/60)/24)+DATE(1970,1,1)+(-8/24)</f>
        <v>40977.471967592588</v>
      </c>
      <c r="T724" s="16">
        <f>(((I724/60)/60)/24)+DATE(1970,1,1)+(-8/24)</f>
        <v>41007.430300925924</v>
      </c>
    </row>
    <row r="725" spans="1:20" ht="45" x14ac:dyDescent="0.25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2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7">
        <f>E725/D725</f>
        <v>1.0938000000000001</v>
      </c>
      <c r="P725" s="9">
        <f>IF(L725 = 0, 0, E725/L725)</f>
        <v>54.69</v>
      </c>
      <c r="Q725" s="5" t="str">
        <f>LEFT(N725,SEARCH("/",N725) - 1)</f>
        <v>publishing</v>
      </c>
      <c r="R725" s="5" t="str">
        <f>RIGHT(N725, LEN(N725) - SEARCH("/",N725))</f>
        <v>nonfiction</v>
      </c>
      <c r="S725" s="16">
        <f>(((J725/60)/60)/24)+DATE(1970,1,1)+(-8/24)</f>
        <v>42184.483206018522</v>
      </c>
      <c r="T725" s="16">
        <f>(((I725/60)/60)/24)+DATE(1970,1,1)+(-8/24)</f>
        <v>42214.832638888889</v>
      </c>
    </row>
    <row r="726" spans="1:20" ht="60" x14ac:dyDescent="0.25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2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7">
        <f>E726/D726</f>
        <v>1.0547157142857144</v>
      </c>
      <c r="P726" s="9">
        <f>IF(L726 = 0, 0, E726/L726)</f>
        <v>51.62944055944056</v>
      </c>
      <c r="Q726" s="5" t="str">
        <f>LEFT(N726,SEARCH("/",N726) - 1)</f>
        <v>publishing</v>
      </c>
      <c r="R726" s="5" t="str">
        <f>RIGHT(N726, LEN(N726) - SEARCH("/",N726))</f>
        <v>nonfiction</v>
      </c>
      <c r="S726" s="16">
        <f>(((J726/60)/60)/24)+DATE(1970,1,1)+(-8/24)</f>
        <v>40694.305127314808</v>
      </c>
      <c r="T726" s="16">
        <f>(((I726/60)/60)/24)+DATE(1970,1,1)+(-8/24)</f>
        <v>40724.305127314808</v>
      </c>
    </row>
    <row r="727" spans="1:20" ht="45" x14ac:dyDescent="0.25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2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7">
        <f>E727/D727</f>
        <v>1.0035000000000001</v>
      </c>
      <c r="P727" s="9">
        <f>IF(L727 = 0, 0, E727/L727)</f>
        <v>143.35714285714286</v>
      </c>
      <c r="Q727" s="5" t="str">
        <f>LEFT(N727,SEARCH("/",N727) - 1)</f>
        <v>publishing</v>
      </c>
      <c r="R727" s="5" t="str">
        <f>RIGHT(N727, LEN(N727) - SEARCH("/",N727))</f>
        <v>nonfiction</v>
      </c>
      <c r="S727" s="16">
        <f>(((J727/60)/60)/24)+DATE(1970,1,1)+(-8/24)</f>
        <v>42321.292962962958</v>
      </c>
      <c r="T727" s="16">
        <f>(((I727/60)/60)/24)+DATE(1970,1,1)+(-8/24)</f>
        <v>42351.292962962958</v>
      </c>
    </row>
    <row r="728" spans="1:20" ht="60" x14ac:dyDescent="0.25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2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7">
        <f>E728/D728</f>
        <v>1.014</v>
      </c>
      <c r="P728" s="9">
        <f>IF(L728 = 0, 0, E728/L728)</f>
        <v>72.428571428571431</v>
      </c>
      <c r="Q728" s="5" t="str">
        <f>LEFT(N728,SEARCH("/",N728) - 1)</f>
        <v>publishing</v>
      </c>
      <c r="R728" s="5" t="str">
        <f>RIGHT(N728, LEN(N728) - SEARCH("/",N728))</f>
        <v>nonfiction</v>
      </c>
      <c r="S728" s="16">
        <f>(((J728/60)/60)/24)+DATE(1970,1,1)+(-8/24)</f>
        <v>41345.709340277775</v>
      </c>
      <c r="T728" s="16">
        <f>(((I728/60)/60)/24)+DATE(1970,1,1)+(-8/24)</f>
        <v>41375.709340277775</v>
      </c>
    </row>
    <row r="729" spans="1:20" ht="60" x14ac:dyDescent="0.25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2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7">
        <f>E729/D729</f>
        <v>1.5551428571428572</v>
      </c>
      <c r="P729" s="9">
        <f>IF(L729 = 0, 0, E729/L729)</f>
        <v>36.530201342281877</v>
      </c>
      <c r="Q729" s="5" t="str">
        <f>LEFT(N729,SEARCH("/",N729) - 1)</f>
        <v>publishing</v>
      </c>
      <c r="R729" s="5" t="str">
        <f>RIGHT(N729, LEN(N729) - SEARCH("/",N729))</f>
        <v>nonfiction</v>
      </c>
      <c r="S729" s="16">
        <f>(((J729/60)/60)/24)+DATE(1970,1,1)+(-8/24)</f>
        <v>41246.686909722215</v>
      </c>
      <c r="T729" s="16">
        <f>(((I729/60)/60)/24)+DATE(1970,1,1)+(-8/24)</f>
        <v>41288.555555555555</v>
      </c>
    </row>
    <row r="730" spans="1:20" ht="45" x14ac:dyDescent="0.25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2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7">
        <f>E730/D730</f>
        <v>1.05566</v>
      </c>
      <c r="P730" s="9">
        <f>IF(L730 = 0, 0, E730/L730)</f>
        <v>60.903461538461535</v>
      </c>
      <c r="Q730" s="5" t="str">
        <f>LEFT(N730,SEARCH("/",N730) - 1)</f>
        <v>publishing</v>
      </c>
      <c r="R730" s="5" t="str">
        <f>RIGHT(N730, LEN(N730) - SEARCH("/",N730))</f>
        <v>nonfiction</v>
      </c>
      <c r="S730" s="16">
        <f>(((J730/60)/60)/24)+DATE(1970,1,1)+(-8/24)</f>
        <v>40731.504131944443</v>
      </c>
      <c r="T730" s="16">
        <f>(((I730/60)/60)/24)+DATE(1970,1,1)+(-8/24)</f>
        <v>40776.504131944443</v>
      </c>
    </row>
    <row r="731" spans="1:20" ht="60" x14ac:dyDescent="0.25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2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7">
        <f>E731/D731</f>
        <v>1.3065</v>
      </c>
      <c r="P731" s="9">
        <f>IF(L731 = 0, 0, E731/L731)</f>
        <v>43.55</v>
      </c>
      <c r="Q731" s="5" t="str">
        <f>LEFT(N731,SEARCH("/",N731) - 1)</f>
        <v>publishing</v>
      </c>
      <c r="R731" s="5" t="str">
        <f>RIGHT(N731, LEN(N731) - SEARCH("/",N731))</f>
        <v>nonfiction</v>
      </c>
      <c r="S731" s="16">
        <f>(((J731/60)/60)/24)+DATE(1970,1,1)+(-8/24)</f>
        <v>41110.85255787037</v>
      </c>
      <c r="T731" s="16">
        <f>(((I731/60)/60)/24)+DATE(1970,1,1)+(-8/24)</f>
        <v>41170.85255787037</v>
      </c>
    </row>
    <row r="732" spans="1:20" ht="30" x14ac:dyDescent="0.25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2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7">
        <f>E732/D732</f>
        <v>1.3219000000000001</v>
      </c>
      <c r="P732" s="9">
        <f>IF(L732 = 0, 0, E732/L732)</f>
        <v>99.766037735849054</v>
      </c>
      <c r="Q732" s="5" t="str">
        <f>LEFT(N732,SEARCH("/",N732) - 1)</f>
        <v>publishing</v>
      </c>
      <c r="R732" s="5" t="str">
        <f>RIGHT(N732, LEN(N732) - SEARCH("/",N732))</f>
        <v>nonfiction</v>
      </c>
      <c r="S732" s="16">
        <f>(((J732/60)/60)/24)+DATE(1970,1,1)+(-8/24)</f>
        <v>40854.411932870367</v>
      </c>
      <c r="T732" s="16">
        <f>(((I732/60)/60)/24)+DATE(1970,1,1)+(-8/24)</f>
        <v>40884.411932870367</v>
      </c>
    </row>
    <row r="733" spans="1:20" ht="45" x14ac:dyDescent="0.25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2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7">
        <f>E733/D733</f>
        <v>1.26</v>
      </c>
      <c r="P733" s="9">
        <f>IF(L733 = 0, 0, E733/L733)</f>
        <v>88.732394366197184</v>
      </c>
      <c r="Q733" s="5" t="str">
        <f>LEFT(N733,SEARCH("/",N733) - 1)</f>
        <v>publishing</v>
      </c>
      <c r="R733" s="5" t="str">
        <f>RIGHT(N733, LEN(N733) - SEARCH("/",N733))</f>
        <v>nonfiction</v>
      </c>
      <c r="S733" s="16">
        <f>(((J733/60)/60)/24)+DATE(1970,1,1)+(-8/24)</f>
        <v>40879.462349537032</v>
      </c>
      <c r="T733" s="16">
        <f>(((I733/60)/60)/24)+DATE(1970,1,1)+(-8/24)</f>
        <v>40929.916666666664</v>
      </c>
    </row>
    <row r="734" spans="1:20" ht="60" x14ac:dyDescent="0.25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2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7">
        <f>E734/D734</f>
        <v>1.6</v>
      </c>
      <c r="P734" s="9">
        <f>IF(L734 = 0, 0, E734/L734)</f>
        <v>4.9230769230769234</v>
      </c>
      <c r="Q734" s="5" t="str">
        <f>LEFT(N734,SEARCH("/",N734) - 1)</f>
        <v>publishing</v>
      </c>
      <c r="R734" s="5" t="str">
        <f>RIGHT(N734, LEN(N734) - SEARCH("/",N734))</f>
        <v>nonfiction</v>
      </c>
      <c r="S734" s="16">
        <f>(((J734/60)/60)/24)+DATE(1970,1,1)+(-8/24)</f>
        <v>41486.09098379629</v>
      </c>
      <c r="T734" s="16">
        <f>(((I734/60)/60)/24)+DATE(1970,1,1)+(-8/24)</f>
        <v>41546.09098379629</v>
      </c>
    </row>
    <row r="735" spans="1:20" ht="60" x14ac:dyDescent="0.25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2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7">
        <f>E735/D735</f>
        <v>1.2048000000000001</v>
      </c>
      <c r="P735" s="9">
        <f>IF(L735 = 0, 0, E735/L735)</f>
        <v>17.822485207100591</v>
      </c>
      <c r="Q735" s="5" t="str">
        <f>LEFT(N735,SEARCH("/",N735) - 1)</f>
        <v>publishing</v>
      </c>
      <c r="R735" s="5" t="str">
        <f>RIGHT(N735, LEN(N735) - SEARCH("/",N735))</f>
        <v>nonfiction</v>
      </c>
      <c r="S735" s="16">
        <f>(((J735/60)/60)/24)+DATE(1970,1,1)+(-8/24)</f>
        <v>41598.086712962962</v>
      </c>
      <c r="T735" s="16">
        <f>(((I735/60)/60)/24)+DATE(1970,1,1)+(-8/24)</f>
        <v>41628.086712962962</v>
      </c>
    </row>
    <row r="736" spans="1:20" ht="45" x14ac:dyDescent="0.25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2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7">
        <f>E736/D736</f>
        <v>1.2552941176470589</v>
      </c>
      <c r="P736" s="9">
        <f>IF(L736 = 0, 0, E736/L736)</f>
        <v>187.19298245614036</v>
      </c>
      <c r="Q736" s="5" t="str">
        <f>LEFT(N736,SEARCH("/",N736) - 1)</f>
        <v>publishing</v>
      </c>
      <c r="R736" s="5" t="str">
        <f>RIGHT(N736, LEN(N736) - SEARCH("/",N736))</f>
        <v>nonfiction</v>
      </c>
      <c r="S736" s="16">
        <f>(((J736/60)/60)/24)+DATE(1970,1,1)+(-8/24)</f>
        <v>42101.831249999996</v>
      </c>
      <c r="T736" s="16">
        <f>(((I736/60)/60)/24)+DATE(1970,1,1)+(-8/24)</f>
        <v>42132.874999999993</v>
      </c>
    </row>
    <row r="737" spans="1:20" ht="45" x14ac:dyDescent="0.25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2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7">
        <f>E737/D737</f>
        <v>1.1440638297872341</v>
      </c>
      <c r="P737" s="9">
        <f>IF(L737 = 0, 0, E737/L737)</f>
        <v>234.80786026200875</v>
      </c>
      <c r="Q737" s="5" t="str">
        <f>LEFT(N737,SEARCH("/",N737) - 1)</f>
        <v>publishing</v>
      </c>
      <c r="R737" s="5" t="str">
        <f>RIGHT(N737, LEN(N737) - SEARCH("/",N737))</f>
        <v>nonfiction</v>
      </c>
      <c r="S737" s="16">
        <f>(((J737/60)/60)/24)+DATE(1970,1,1)+(-8/24)</f>
        <v>41945.696134259255</v>
      </c>
      <c r="T737" s="16">
        <f>(((I737/60)/60)/24)+DATE(1970,1,1)+(-8/24)</f>
        <v>41976.693749999999</v>
      </c>
    </row>
    <row r="738" spans="1:20" ht="60" x14ac:dyDescent="0.25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2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7">
        <f>E738/D738</f>
        <v>3.151388888888889</v>
      </c>
      <c r="P738" s="9">
        <f>IF(L738 = 0, 0, E738/L738)</f>
        <v>105.04629629629629</v>
      </c>
      <c r="Q738" s="5" t="str">
        <f>LEFT(N738,SEARCH("/",N738) - 1)</f>
        <v>publishing</v>
      </c>
      <c r="R738" s="5" t="str">
        <f>RIGHT(N738, LEN(N738) - SEARCH("/",N738))</f>
        <v>nonfiction</v>
      </c>
      <c r="S738" s="16">
        <f>(((J738/60)/60)/24)+DATE(1970,1,1)+(-8/24)</f>
        <v>41579.400925925926</v>
      </c>
      <c r="T738" s="16">
        <f>(((I738/60)/60)/24)+DATE(1970,1,1)+(-8/24)</f>
        <v>41598.874305555553</v>
      </c>
    </row>
    <row r="739" spans="1:20" ht="60" x14ac:dyDescent="0.25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2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7">
        <f>E739/D739</f>
        <v>1.224</v>
      </c>
      <c r="P739" s="9">
        <f>IF(L739 = 0, 0, E739/L739)</f>
        <v>56.666666666666664</v>
      </c>
      <c r="Q739" s="5" t="str">
        <f>LEFT(N739,SEARCH("/",N739) - 1)</f>
        <v>publishing</v>
      </c>
      <c r="R739" s="5" t="str">
        <f>RIGHT(N739, LEN(N739) - SEARCH("/",N739))</f>
        <v>nonfiction</v>
      </c>
      <c r="S739" s="16">
        <f>(((J739/60)/60)/24)+DATE(1970,1,1)+(-8/24)</f>
        <v>41666.941979166666</v>
      </c>
      <c r="T739" s="16">
        <f>(((I739/60)/60)/24)+DATE(1970,1,1)+(-8/24)</f>
        <v>41684.5</v>
      </c>
    </row>
    <row r="740" spans="1:20" ht="30" x14ac:dyDescent="0.25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2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7">
        <f>E740/D740</f>
        <v>1.0673333333333332</v>
      </c>
      <c r="P740" s="9">
        <f>IF(L740 = 0, 0, E740/L740)</f>
        <v>39.048780487804876</v>
      </c>
      <c r="Q740" s="5" t="str">
        <f>LEFT(N740,SEARCH("/",N740) - 1)</f>
        <v>publishing</v>
      </c>
      <c r="R740" s="5" t="str">
        <f>RIGHT(N740, LEN(N740) - SEARCH("/",N740))</f>
        <v>nonfiction</v>
      </c>
      <c r="S740" s="16">
        <f>(((J740/60)/60)/24)+DATE(1970,1,1)+(-8/24)</f>
        <v>41943.270763888882</v>
      </c>
      <c r="T740" s="16">
        <f>(((I740/60)/60)/24)+DATE(1970,1,1)+(-8/24)</f>
        <v>41973.874305555553</v>
      </c>
    </row>
    <row r="741" spans="1:20" ht="60" x14ac:dyDescent="0.25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2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7">
        <f>E741/D741</f>
        <v>1.5833333333333333</v>
      </c>
      <c r="P741" s="9">
        <f>IF(L741 = 0, 0, E741/L741)</f>
        <v>68.345323741007192</v>
      </c>
      <c r="Q741" s="5" t="str">
        <f>LEFT(N741,SEARCH("/",N741) - 1)</f>
        <v>publishing</v>
      </c>
      <c r="R741" s="5" t="str">
        <f>RIGHT(N741, LEN(N741) - SEARCH("/",N741))</f>
        <v>nonfiction</v>
      </c>
      <c r="S741" s="16">
        <f>(((J741/60)/60)/24)+DATE(1970,1,1)+(-8/24)</f>
        <v>41829.169317129628</v>
      </c>
      <c r="T741" s="16">
        <f>(((I741/60)/60)/24)+DATE(1970,1,1)+(-8/24)</f>
        <v>41862.169317129628</v>
      </c>
    </row>
    <row r="742" spans="1:20" ht="60" x14ac:dyDescent="0.25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2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7">
        <f>E742/D742</f>
        <v>1.0740000000000001</v>
      </c>
      <c r="P742" s="9">
        <f>IF(L742 = 0, 0, E742/L742)</f>
        <v>169.57894736842104</v>
      </c>
      <c r="Q742" s="5" t="str">
        <f>LEFT(N742,SEARCH("/",N742) - 1)</f>
        <v>publishing</v>
      </c>
      <c r="R742" s="5" t="str">
        <f>RIGHT(N742, LEN(N742) - SEARCH("/",N742))</f>
        <v>nonfiction</v>
      </c>
      <c r="S742" s="16">
        <f>(((J742/60)/60)/24)+DATE(1970,1,1)+(-8/24)</f>
        <v>42161.81344907407</v>
      </c>
      <c r="T742" s="16">
        <f>(((I742/60)/60)/24)+DATE(1970,1,1)+(-8/24)</f>
        <v>42175.81344907407</v>
      </c>
    </row>
    <row r="743" spans="1:20" ht="30" x14ac:dyDescent="0.25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2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7">
        <f>E743/D743</f>
        <v>1.0226</v>
      </c>
      <c r="P743" s="9">
        <f>IF(L743 = 0, 0, E743/L743)</f>
        <v>141.42340425531913</v>
      </c>
      <c r="Q743" s="5" t="str">
        <f>LEFT(N743,SEARCH("/",N743) - 1)</f>
        <v>publishing</v>
      </c>
      <c r="R743" s="5" t="str">
        <f>RIGHT(N743, LEN(N743) - SEARCH("/",N743))</f>
        <v>nonfiction</v>
      </c>
      <c r="S743" s="16">
        <f>(((J743/60)/60)/24)+DATE(1970,1,1)+(-8/24)</f>
        <v>41401.314884259256</v>
      </c>
      <c r="T743" s="16">
        <f>(((I743/60)/60)/24)+DATE(1970,1,1)+(-8/24)</f>
        <v>41436.314884259256</v>
      </c>
    </row>
    <row r="744" spans="1:20" ht="60" x14ac:dyDescent="0.25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2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7">
        <f>E744/D744</f>
        <v>1.1071428571428572</v>
      </c>
      <c r="P744" s="9">
        <f>IF(L744 = 0, 0, E744/L744)</f>
        <v>67.391304347826093</v>
      </c>
      <c r="Q744" s="5" t="str">
        <f>LEFT(N744,SEARCH("/",N744) - 1)</f>
        <v>publishing</v>
      </c>
      <c r="R744" s="5" t="str">
        <f>RIGHT(N744, LEN(N744) - SEARCH("/",N744))</f>
        <v>nonfiction</v>
      </c>
      <c r="S744" s="16">
        <f>(((J744/60)/60)/24)+DATE(1970,1,1)+(-8/24)</f>
        <v>41689.584629629629</v>
      </c>
      <c r="T744" s="16">
        <f>(((I744/60)/60)/24)+DATE(1970,1,1)+(-8/24)</f>
        <v>41719.542962962958</v>
      </c>
    </row>
    <row r="745" spans="1:20" ht="60" x14ac:dyDescent="0.25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2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7">
        <f>E745/D745</f>
        <v>1.48</v>
      </c>
      <c r="P745" s="9">
        <f>IF(L745 = 0, 0, E745/L745)</f>
        <v>54.266666666666666</v>
      </c>
      <c r="Q745" s="5" t="str">
        <f>LEFT(N745,SEARCH("/",N745) - 1)</f>
        <v>publishing</v>
      </c>
      <c r="R745" s="5" t="str">
        <f>RIGHT(N745, LEN(N745) - SEARCH("/",N745))</f>
        <v>nonfiction</v>
      </c>
      <c r="S745" s="16">
        <f>(((J745/60)/60)/24)+DATE(1970,1,1)+(-8/24)</f>
        <v>40990.375983796293</v>
      </c>
      <c r="T745" s="16">
        <f>(((I745/60)/60)/24)+DATE(1970,1,1)+(-8/24)</f>
        <v>41015.541666666664</v>
      </c>
    </row>
    <row r="746" spans="1:20" ht="45" x14ac:dyDescent="0.25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2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7">
        <f>E746/D746</f>
        <v>1.0232000000000001</v>
      </c>
      <c r="P746" s="9">
        <f>IF(L746 = 0, 0, E746/L746)</f>
        <v>82.516129032258064</v>
      </c>
      <c r="Q746" s="5" t="str">
        <f>LEFT(N746,SEARCH("/",N746) - 1)</f>
        <v>publishing</v>
      </c>
      <c r="R746" s="5" t="str">
        <f>RIGHT(N746, LEN(N746) - SEARCH("/",N746))</f>
        <v>nonfiction</v>
      </c>
      <c r="S746" s="16">
        <f>(((J746/60)/60)/24)+DATE(1970,1,1)+(-8/24)</f>
        <v>41226.623877314814</v>
      </c>
      <c r="T746" s="16">
        <f>(((I746/60)/60)/24)+DATE(1970,1,1)+(-8/24)</f>
        <v>41256.623877314814</v>
      </c>
    </row>
    <row r="747" spans="1:20" ht="60" x14ac:dyDescent="0.25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2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7">
        <f>E747/D747</f>
        <v>1.7909909909909909</v>
      </c>
      <c r="P747" s="9">
        <f>IF(L747 = 0, 0, E747/L747)</f>
        <v>53.729729729729726</v>
      </c>
      <c r="Q747" s="5" t="str">
        <f>LEFT(N747,SEARCH("/",N747) - 1)</f>
        <v>publishing</v>
      </c>
      <c r="R747" s="5" t="str">
        <f>RIGHT(N747, LEN(N747) - SEARCH("/",N747))</f>
        <v>nonfiction</v>
      </c>
      <c r="S747" s="16">
        <f>(((J747/60)/60)/24)+DATE(1970,1,1)+(-8/24)</f>
        <v>41367.238946759258</v>
      </c>
      <c r="T747" s="16">
        <f>(((I747/60)/60)/24)+DATE(1970,1,1)+(-8/24)</f>
        <v>41397.238946759258</v>
      </c>
    </row>
    <row r="748" spans="1:20" ht="30" x14ac:dyDescent="0.25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2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7">
        <f>E748/D748</f>
        <v>1.1108135252761968</v>
      </c>
      <c r="P748" s="9">
        <f>IF(L748 = 0, 0, E748/L748)</f>
        <v>34.206185567010309</v>
      </c>
      <c r="Q748" s="5" t="str">
        <f>LEFT(N748,SEARCH("/",N748) - 1)</f>
        <v>publishing</v>
      </c>
      <c r="R748" s="5" t="str">
        <f>RIGHT(N748, LEN(N748) - SEARCH("/",N748))</f>
        <v>nonfiction</v>
      </c>
      <c r="S748" s="16">
        <f>(((J748/60)/60)/24)+DATE(1970,1,1)+(-8/24)</f>
        <v>41156.709594907406</v>
      </c>
      <c r="T748" s="16">
        <f>(((I748/60)/60)/24)+DATE(1970,1,1)+(-8/24)</f>
        <v>41174.832638888889</v>
      </c>
    </row>
    <row r="749" spans="1:20" ht="60" x14ac:dyDescent="0.25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2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7">
        <f>E749/D749</f>
        <v>1.0004285714285714</v>
      </c>
      <c r="P749" s="9">
        <f>IF(L749 = 0, 0, E749/L749)</f>
        <v>127.32727272727273</v>
      </c>
      <c r="Q749" s="5" t="str">
        <f>LEFT(N749,SEARCH("/",N749) - 1)</f>
        <v>publishing</v>
      </c>
      <c r="R749" s="5" t="str">
        <f>RIGHT(N749, LEN(N749) - SEARCH("/",N749))</f>
        <v>nonfiction</v>
      </c>
      <c r="S749" s="16">
        <f>(((J749/60)/60)/24)+DATE(1970,1,1)+(-8/24)</f>
        <v>41988.215497685182</v>
      </c>
      <c r="T749" s="16">
        <f>(((I749/60)/60)/24)+DATE(1970,1,1)+(-8/24)</f>
        <v>42019.120833333327</v>
      </c>
    </row>
    <row r="750" spans="1:20" ht="45" x14ac:dyDescent="0.25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2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7">
        <f>E750/D750</f>
        <v>1.0024999999999999</v>
      </c>
      <c r="P750" s="9">
        <f>IF(L750 = 0, 0, E750/L750)</f>
        <v>45.56818181818182</v>
      </c>
      <c r="Q750" s="5" t="str">
        <f>LEFT(N750,SEARCH("/",N750) - 1)</f>
        <v>publishing</v>
      </c>
      <c r="R750" s="5" t="str">
        <f>RIGHT(N750, LEN(N750) - SEARCH("/",N750))</f>
        <v>nonfiction</v>
      </c>
      <c r="S750" s="16">
        <f>(((J750/60)/60)/24)+DATE(1970,1,1)+(-8/24)</f>
        <v>41831.513495370367</v>
      </c>
      <c r="T750" s="16">
        <f>(((I750/60)/60)/24)+DATE(1970,1,1)+(-8/24)</f>
        <v>41861.513495370367</v>
      </c>
    </row>
    <row r="751" spans="1:20" ht="60" x14ac:dyDescent="0.25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2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7">
        <f>E751/D751</f>
        <v>1.0556000000000001</v>
      </c>
      <c r="P751" s="9">
        <f>IF(L751 = 0, 0, E751/L751)</f>
        <v>95.963636363636368</v>
      </c>
      <c r="Q751" s="5" t="str">
        <f>LEFT(N751,SEARCH("/",N751) - 1)</f>
        <v>publishing</v>
      </c>
      <c r="R751" s="5" t="str">
        <f>RIGHT(N751, LEN(N751) - SEARCH("/",N751))</f>
        <v>nonfiction</v>
      </c>
      <c r="S751" s="16">
        <f>(((J751/60)/60)/24)+DATE(1970,1,1)+(-8/24)</f>
        <v>42733.607986111114</v>
      </c>
      <c r="T751" s="16">
        <f>(((I751/60)/60)/24)+DATE(1970,1,1)+(-8/24)</f>
        <v>42763.607986111114</v>
      </c>
    </row>
    <row r="752" spans="1:20" ht="60" x14ac:dyDescent="0.25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2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7">
        <f>E752/D752</f>
        <v>1.0258775877587758</v>
      </c>
      <c r="P752" s="9">
        <f>IF(L752 = 0, 0, E752/L752)</f>
        <v>77.271186440677965</v>
      </c>
      <c r="Q752" s="5" t="str">
        <f>LEFT(N752,SEARCH("/",N752) - 1)</f>
        <v>publishing</v>
      </c>
      <c r="R752" s="5" t="str">
        <f>RIGHT(N752, LEN(N752) - SEARCH("/",N752))</f>
        <v>nonfiction</v>
      </c>
      <c r="S752" s="16">
        <f>(((J752/60)/60)/24)+DATE(1970,1,1)+(-8/24)</f>
        <v>41299.544814814813</v>
      </c>
      <c r="T752" s="16">
        <f>(((I752/60)/60)/24)+DATE(1970,1,1)+(-8/24)</f>
        <v>41329.544814814813</v>
      </c>
    </row>
    <row r="753" spans="1:20" ht="45" x14ac:dyDescent="0.25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2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7">
        <f>E753/D753</f>
        <v>1.1850000000000001</v>
      </c>
      <c r="P753" s="9">
        <f>IF(L753 = 0, 0, E753/L753)</f>
        <v>57.338709677419352</v>
      </c>
      <c r="Q753" s="5" t="str">
        <f>LEFT(N753,SEARCH("/",N753) - 1)</f>
        <v>publishing</v>
      </c>
      <c r="R753" s="5" t="str">
        <f>RIGHT(N753, LEN(N753) - SEARCH("/",N753))</f>
        <v>nonfiction</v>
      </c>
      <c r="S753" s="16">
        <f>(((J753/60)/60)/24)+DATE(1970,1,1)+(-8/24)</f>
        <v>40713.297164351847</v>
      </c>
      <c r="T753" s="16">
        <f>(((I753/60)/60)/24)+DATE(1970,1,1)+(-8/24)</f>
        <v>40759.297164351847</v>
      </c>
    </row>
    <row r="754" spans="1:20" ht="60" x14ac:dyDescent="0.25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2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7">
        <f>E754/D754</f>
        <v>1.117</v>
      </c>
      <c r="P754" s="9">
        <f>IF(L754 = 0, 0, E754/L754)</f>
        <v>53.19047619047619</v>
      </c>
      <c r="Q754" s="5" t="str">
        <f>LEFT(N754,SEARCH("/",N754) - 1)</f>
        <v>publishing</v>
      </c>
      <c r="R754" s="5" t="str">
        <f>RIGHT(N754, LEN(N754) - SEARCH("/",N754))</f>
        <v>nonfiction</v>
      </c>
      <c r="S754" s="16">
        <f>(((J754/60)/60)/24)+DATE(1970,1,1)+(-8/24)</f>
        <v>42639.088159722225</v>
      </c>
      <c r="T754" s="16">
        <f>(((I754/60)/60)/24)+DATE(1970,1,1)+(-8/24)</f>
        <v>42659.124999999993</v>
      </c>
    </row>
    <row r="755" spans="1:20" ht="60" x14ac:dyDescent="0.25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2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7">
        <f>E755/D755</f>
        <v>1.28</v>
      </c>
      <c r="P755" s="9">
        <f>IF(L755 = 0, 0, E755/L755)</f>
        <v>492.30769230769232</v>
      </c>
      <c r="Q755" s="5" t="str">
        <f>LEFT(N755,SEARCH("/",N755) - 1)</f>
        <v>publishing</v>
      </c>
      <c r="R755" s="5" t="str">
        <f>RIGHT(N755, LEN(N755) - SEARCH("/",N755))</f>
        <v>nonfiction</v>
      </c>
      <c r="S755" s="16">
        <f>(((J755/60)/60)/24)+DATE(1970,1,1)+(-8/24)</f>
        <v>42019.256840277776</v>
      </c>
      <c r="T755" s="16">
        <f>(((I755/60)/60)/24)+DATE(1970,1,1)+(-8/24)</f>
        <v>42049.256840277776</v>
      </c>
    </row>
    <row r="756" spans="1:20" ht="60" x14ac:dyDescent="0.25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2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7">
        <f>E756/D756</f>
        <v>1.0375000000000001</v>
      </c>
      <c r="P756" s="9">
        <f>IF(L756 = 0, 0, E756/L756)</f>
        <v>42.346938775510203</v>
      </c>
      <c r="Q756" s="5" t="str">
        <f>LEFT(N756,SEARCH("/",N756) - 1)</f>
        <v>publishing</v>
      </c>
      <c r="R756" s="5" t="str">
        <f>RIGHT(N756, LEN(N756) - SEARCH("/",N756))</f>
        <v>nonfiction</v>
      </c>
      <c r="S756" s="16">
        <f>(((J756/60)/60)/24)+DATE(1970,1,1)+(-8/24)</f>
        <v>41249.41575231481</v>
      </c>
      <c r="T756" s="16">
        <f>(((I756/60)/60)/24)+DATE(1970,1,1)+(-8/24)</f>
        <v>41279.41575231481</v>
      </c>
    </row>
    <row r="757" spans="1:20" ht="45" x14ac:dyDescent="0.25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2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7">
        <f>E757/D757</f>
        <v>1.0190760000000001</v>
      </c>
      <c r="P757" s="9">
        <f>IF(L757 = 0, 0, E757/L757)</f>
        <v>37.466029411764708</v>
      </c>
      <c r="Q757" s="5" t="str">
        <f>LEFT(N757,SEARCH("/",N757) - 1)</f>
        <v>publishing</v>
      </c>
      <c r="R757" s="5" t="str">
        <f>RIGHT(N757, LEN(N757) - SEARCH("/",N757))</f>
        <v>nonfiction</v>
      </c>
      <c r="S757" s="16">
        <f>(((J757/60)/60)/24)+DATE(1970,1,1)+(-8/24)</f>
        <v>41383.271724537037</v>
      </c>
      <c r="T757" s="16">
        <f>(((I757/60)/60)/24)+DATE(1970,1,1)+(-8/24)</f>
        <v>41413.695138888885</v>
      </c>
    </row>
    <row r="758" spans="1:20" ht="45" x14ac:dyDescent="0.25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2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7">
        <f>E758/D758</f>
        <v>1.177142857142857</v>
      </c>
      <c r="P758" s="9">
        <f>IF(L758 = 0, 0, E758/L758)</f>
        <v>37.454545454545453</v>
      </c>
      <c r="Q758" s="5" t="str">
        <f>LEFT(N758,SEARCH("/",N758) - 1)</f>
        <v>publishing</v>
      </c>
      <c r="R758" s="5" t="str">
        <f>RIGHT(N758, LEN(N758) - SEARCH("/",N758))</f>
        <v>nonfiction</v>
      </c>
      <c r="S758" s="16">
        <f>(((J758/60)/60)/24)+DATE(1970,1,1)+(-8/24)</f>
        <v>40590.433553240735</v>
      </c>
      <c r="T758" s="16">
        <f>(((I758/60)/60)/24)+DATE(1970,1,1)+(-8/24)</f>
        <v>40651.391886574071</v>
      </c>
    </row>
    <row r="759" spans="1:20" ht="60" x14ac:dyDescent="0.25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2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7">
        <f>E759/D759</f>
        <v>2.38</v>
      </c>
      <c r="P759" s="9">
        <f>IF(L759 = 0, 0, E759/L759)</f>
        <v>33.055555555555557</v>
      </c>
      <c r="Q759" s="5" t="str">
        <f>LEFT(N759,SEARCH("/",N759) - 1)</f>
        <v>publishing</v>
      </c>
      <c r="R759" s="5" t="str">
        <f>RIGHT(N759, LEN(N759) - SEARCH("/",N759))</f>
        <v>nonfiction</v>
      </c>
      <c r="S759" s="16">
        <f>(((J759/60)/60)/24)+DATE(1970,1,1)+(-8/24)</f>
        <v>41234.721226851849</v>
      </c>
      <c r="T759" s="16">
        <f>(((I759/60)/60)/24)+DATE(1970,1,1)+(-8/24)</f>
        <v>41248.721226851849</v>
      </c>
    </row>
    <row r="760" spans="1:20" ht="45" x14ac:dyDescent="0.25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2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7">
        <f>E760/D760</f>
        <v>1.02</v>
      </c>
      <c r="P760" s="9">
        <f>IF(L760 = 0, 0, E760/L760)</f>
        <v>134.21052631578948</v>
      </c>
      <c r="Q760" s="5" t="str">
        <f>LEFT(N760,SEARCH("/",N760) - 1)</f>
        <v>publishing</v>
      </c>
      <c r="R760" s="5" t="str">
        <f>RIGHT(N760, LEN(N760) - SEARCH("/",N760))</f>
        <v>nonfiction</v>
      </c>
      <c r="S760" s="16">
        <f>(((J760/60)/60)/24)+DATE(1970,1,1)+(-8/24)</f>
        <v>40429.503101851849</v>
      </c>
      <c r="T760" s="16">
        <f>(((I760/60)/60)/24)+DATE(1970,1,1)+(-8/24)</f>
        <v>40459.503101851849</v>
      </c>
    </row>
    <row r="761" spans="1:20" ht="45" x14ac:dyDescent="0.25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2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7">
        <f>E761/D761</f>
        <v>1.0192000000000001</v>
      </c>
      <c r="P761" s="9">
        <f>IF(L761 = 0, 0, E761/L761)</f>
        <v>51.474747474747474</v>
      </c>
      <c r="Q761" s="5" t="str">
        <f>LEFT(N761,SEARCH("/",N761) - 1)</f>
        <v>publishing</v>
      </c>
      <c r="R761" s="5" t="str">
        <f>RIGHT(N761, LEN(N761) - SEARCH("/",N761))</f>
        <v>nonfiction</v>
      </c>
      <c r="S761" s="16">
        <f>(((J761/60)/60)/24)+DATE(1970,1,1)+(-8/24)</f>
        <v>41788.996979166666</v>
      </c>
      <c r="T761" s="16">
        <f>(((I761/60)/60)/24)+DATE(1970,1,1)+(-8/24)</f>
        <v>41828.996979166666</v>
      </c>
    </row>
    <row r="762" spans="1:20" ht="60" x14ac:dyDescent="0.25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2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7">
        <f>E762/D762</f>
        <v>0</v>
      </c>
      <c r="P762" s="9">
        <f>IF(L762 = 0, 0, E762/L762)</f>
        <v>0</v>
      </c>
      <c r="Q762" s="5" t="str">
        <f>LEFT(N762,SEARCH("/",N762) - 1)</f>
        <v>publishing</v>
      </c>
      <c r="R762" s="5" t="str">
        <f>RIGHT(N762, LEN(N762) - SEARCH("/",N762))</f>
        <v>fiction</v>
      </c>
      <c r="S762" s="16">
        <f>(((J762/60)/60)/24)+DATE(1970,1,1)+(-8/24)</f>
        <v>42670.430706018517</v>
      </c>
      <c r="T762" s="16">
        <f>(((I762/60)/60)/24)+DATE(1970,1,1)+(-8/24)</f>
        <v>42700.472372685181</v>
      </c>
    </row>
    <row r="763" spans="1:20" ht="45" x14ac:dyDescent="0.2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2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7">
        <f>E763/D763</f>
        <v>4.7E-2</v>
      </c>
      <c r="P763" s="9">
        <f>IF(L763 = 0, 0, E763/L763)</f>
        <v>39.166666666666664</v>
      </c>
      <c r="Q763" s="5" t="str">
        <f>LEFT(N763,SEARCH("/",N763) - 1)</f>
        <v>publishing</v>
      </c>
      <c r="R763" s="5" t="str">
        <f>RIGHT(N763, LEN(N763) - SEARCH("/",N763))</f>
        <v>fiction</v>
      </c>
      <c r="S763" s="16">
        <f>(((J763/60)/60)/24)+DATE(1970,1,1)+(-8/24)</f>
        <v>41642.418124999997</v>
      </c>
      <c r="T763" s="16">
        <f>(((I763/60)/60)/24)+DATE(1970,1,1)+(-8/24)</f>
        <v>41672.418124999997</v>
      </c>
    </row>
    <row r="764" spans="1:20" ht="45" x14ac:dyDescent="0.25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2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7">
        <f>E764/D764</f>
        <v>0</v>
      </c>
      <c r="P764" s="9">
        <f>IF(L764 = 0, 0, E764/L764)</f>
        <v>0</v>
      </c>
      <c r="Q764" s="5" t="str">
        <f>LEFT(N764,SEARCH("/",N764) - 1)</f>
        <v>publishing</v>
      </c>
      <c r="R764" s="5" t="str">
        <f>RIGHT(N764, LEN(N764) - SEARCH("/",N764))</f>
        <v>fiction</v>
      </c>
      <c r="S764" s="16">
        <f>(((J764/60)/60)/24)+DATE(1970,1,1)+(-8/24)</f>
        <v>42690.52511574074</v>
      </c>
      <c r="T764" s="16">
        <f>(((I764/60)/60)/24)+DATE(1970,1,1)+(-8/24)</f>
        <v>42707.916666666664</v>
      </c>
    </row>
    <row r="765" spans="1:20" ht="45" x14ac:dyDescent="0.2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2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7">
        <f>E765/D765</f>
        <v>1.1655011655011655E-3</v>
      </c>
      <c r="P765" s="9">
        <f>IF(L765 = 0, 0, E765/L765)</f>
        <v>5</v>
      </c>
      <c r="Q765" s="5" t="str">
        <f>LEFT(N765,SEARCH("/",N765) - 1)</f>
        <v>publishing</v>
      </c>
      <c r="R765" s="5" t="str">
        <f>RIGHT(N765, LEN(N765) - SEARCH("/",N765))</f>
        <v>fiction</v>
      </c>
      <c r="S765" s="16">
        <f>(((J765/60)/60)/24)+DATE(1970,1,1)+(-8/24)</f>
        <v>41471.113518518512</v>
      </c>
      <c r="T765" s="16">
        <f>(((I765/60)/60)/24)+DATE(1970,1,1)+(-8/24)</f>
        <v>41501.113518518512</v>
      </c>
    </row>
    <row r="766" spans="1:20" ht="45" x14ac:dyDescent="0.25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2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7">
        <f>E766/D766</f>
        <v>0</v>
      </c>
      <c r="P766" s="9">
        <f>IF(L766 = 0, 0, E766/L766)</f>
        <v>0</v>
      </c>
      <c r="Q766" s="5" t="str">
        <f>LEFT(N766,SEARCH("/",N766) - 1)</f>
        <v>publishing</v>
      </c>
      <c r="R766" s="5" t="str">
        <f>RIGHT(N766, LEN(N766) - SEARCH("/",N766))</f>
        <v>fiction</v>
      </c>
      <c r="S766" s="16">
        <f>(((J766/60)/60)/24)+DATE(1970,1,1)+(-8/24)</f>
        <v>42226.839826388888</v>
      </c>
      <c r="T766" s="16">
        <f>(((I766/60)/60)/24)+DATE(1970,1,1)+(-8/24)</f>
        <v>42256.839826388888</v>
      </c>
    </row>
    <row r="767" spans="1:20" ht="60" x14ac:dyDescent="0.2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2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7">
        <f>E767/D767</f>
        <v>0.36014285714285715</v>
      </c>
      <c r="P767" s="9">
        <f>IF(L767 = 0, 0, E767/L767)</f>
        <v>57.295454545454547</v>
      </c>
      <c r="Q767" s="5" t="str">
        <f>LEFT(N767,SEARCH("/",N767) - 1)</f>
        <v>publishing</v>
      </c>
      <c r="R767" s="5" t="str">
        <f>RIGHT(N767, LEN(N767) - SEARCH("/",N767))</f>
        <v>fiction</v>
      </c>
      <c r="S767" s="16">
        <f>(((J767/60)/60)/24)+DATE(1970,1,1)+(-8/24)</f>
        <v>41901.209305555552</v>
      </c>
      <c r="T767" s="16">
        <f>(((I767/60)/60)/24)+DATE(1970,1,1)+(-8/24)</f>
        <v>41931.209305555552</v>
      </c>
    </row>
    <row r="768" spans="1:20" ht="60" x14ac:dyDescent="0.25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2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7">
        <f>E768/D768</f>
        <v>0</v>
      </c>
      <c r="P768" s="9">
        <f>IF(L768 = 0, 0, E768/L768)</f>
        <v>0</v>
      </c>
      <c r="Q768" s="5" t="str">
        <f>LEFT(N768,SEARCH("/",N768) - 1)</f>
        <v>publishing</v>
      </c>
      <c r="R768" s="5" t="str">
        <f>RIGHT(N768, LEN(N768) - SEARCH("/",N768))</f>
        <v>fiction</v>
      </c>
      <c r="S768" s="16">
        <f>(((J768/60)/60)/24)+DATE(1970,1,1)+(-8/24)</f>
        <v>42021.45003472222</v>
      </c>
      <c r="T768" s="16">
        <f>(((I768/60)/60)/24)+DATE(1970,1,1)+(-8/24)</f>
        <v>42051.45003472222</v>
      </c>
    </row>
    <row r="769" spans="1:20" ht="75" x14ac:dyDescent="0.2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2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7">
        <f>E769/D769</f>
        <v>3.5400000000000001E-2</v>
      </c>
      <c r="P769" s="9">
        <f>IF(L769 = 0, 0, E769/L769)</f>
        <v>59</v>
      </c>
      <c r="Q769" s="5" t="str">
        <f>LEFT(N769,SEARCH("/",N769) - 1)</f>
        <v>publishing</v>
      </c>
      <c r="R769" s="5" t="str">
        <f>RIGHT(N769, LEN(N769) - SEARCH("/",N769))</f>
        <v>fiction</v>
      </c>
      <c r="S769" s="16">
        <f>(((J769/60)/60)/24)+DATE(1970,1,1)+(-8/24)</f>
        <v>42114.810300925928</v>
      </c>
      <c r="T769" s="16">
        <f>(((I769/60)/60)/24)+DATE(1970,1,1)+(-8/24)</f>
        <v>42144.810300925928</v>
      </c>
    </row>
    <row r="770" spans="1:20" ht="60" x14ac:dyDescent="0.25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2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7">
        <f>E770/D770</f>
        <v>0</v>
      </c>
      <c r="P770" s="9">
        <f>IF(L770 = 0, 0, E770/L770)</f>
        <v>0</v>
      </c>
      <c r="Q770" s="5" t="str">
        <f>LEFT(N770,SEARCH("/",N770) - 1)</f>
        <v>publishing</v>
      </c>
      <c r="R770" s="5" t="str">
        <f>RIGHT(N770, LEN(N770) - SEARCH("/",N770))</f>
        <v>fiction</v>
      </c>
      <c r="S770" s="16">
        <f>(((J770/60)/60)/24)+DATE(1970,1,1)+(-8/24)</f>
        <v>41593.873726851853</v>
      </c>
      <c r="T770" s="16">
        <f>(((I770/60)/60)/24)+DATE(1970,1,1)+(-8/24)</f>
        <v>41623.873726851853</v>
      </c>
    </row>
    <row r="771" spans="1:20" ht="60" x14ac:dyDescent="0.2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2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7">
        <f>E771/D771</f>
        <v>0.41399999999999998</v>
      </c>
      <c r="P771" s="9">
        <f>IF(L771 = 0, 0, E771/L771)</f>
        <v>31.846153846153847</v>
      </c>
      <c r="Q771" s="5" t="str">
        <f>LEFT(N771,SEARCH("/",N771) - 1)</f>
        <v>publishing</v>
      </c>
      <c r="R771" s="5" t="str">
        <f>RIGHT(N771, LEN(N771) - SEARCH("/",N771))</f>
        <v>fiction</v>
      </c>
      <c r="S771" s="16">
        <f>(((J771/60)/60)/24)+DATE(1970,1,1)+(-8/24)</f>
        <v>41604.663124999999</v>
      </c>
      <c r="T771" s="16">
        <f>(((I771/60)/60)/24)+DATE(1970,1,1)+(-8/24)</f>
        <v>41634.663124999999</v>
      </c>
    </row>
    <row r="772" spans="1:20" ht="60" x14ac:dyDescent="0.25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2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7">
        <f>E772/D772</f>
        <v>0</v>
      </c>
      <c r="P772" s="9">
        <f>IF(L772 = 0, 0, E772/L772)</f>
        <v>0</v>
      </c>
      <c r="Q772" s="5" t="str">
        <f>LEFT(N772,SEARCH("/",N772) - 1)</f>
        <v>publishing</v>
      </c>
      <c r="R772" s="5" t="str">
        <f>RIGHT(N772, LEN(N772) - SEARCH("/",N772))</f>
        <v>fiction</v>
      </c>
      <c r="S772" s="16">
        <f>(((J772/60)/60)/24)+DATE(1970,1,1)+(-8/24)</f>
        <v>41289.666307870371</v>
      </c>
      <c r="T772" s="16">
        <f>(((I772/60)/60)/24)+DATE(1970,1,1)+(-8/24)</f>
        <v>41329.666307870371</v>
      </c>
    </row>
    <row r="773" spans="1:20" ht="45" x14ac:dyDescent="0.2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2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7">
        <f>E773/D773</f>
        <v>2.631578947368421E-4</v>
      </c>
      <c r="P773" s="9">
        <f>IF(L773 = 0, 0, E773/L773)</f>
        <v>10</v>
      </c>
      <c r="Q773" s="5" t="str">
        <f>LEFT(N773,SEARCH("/",N773) - 1)</f>
        <v>publishing</v>
      </c>
      <c r="R773" s="5" t="str">
        <f>RIGHT(N773, LEN(N773) - SEARCH("/",N773))</f>
        <v>fiction</v>
      </c>
      <c r="S773" s="16">
        <f>(((J773/60)/60)/24)+DATE(1970,1,1)+(-8/24)</f>
        <v>42349.490763888891</v>
      </c>
      <c r="T773" s="16">
        <f>(((I773/60)/60)/24)+DATE(1970,1,1)+(-8/24)</f>
        <v>42399.490763888891</v>
      </c>
    </row>
    <row r="774" spans="1:20" ht="60" x14ac:dyDescent="0.25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2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7">
        <f>E774/D774</f>
        <v>3.3333333333333333E-2</v>
      </c>
      <c r="P774" s="9">
        <f>IF(L774 = 0, 0, E774/L774)</f>
        <v>50</v>
      </c>
      <c r="Q774" s="5" t="str">
        <f>LEFT(N774,SEARCH("/",N774) - 1)</f>
        <v>publishing</v>
      </c>
      <c r="R774" s="5" t="str">
        <f>RIGHT(N774, LEN(N774) - SEARCH("/",N774))</f>
        <v>fiction</v>
      </c>
      <c r="S774" s="16">
        <f>(((J774/60)/60)/24)+DATE(1970,1,1)+(-8/24)</f>
        <v>40067.723599537036</v>
      </c>
      <c r="T774" s="16">
        <f>(((I774/60)/60)/24)+DATE(1970,1,1)+(-8/24)</f>
        <v>40117.832638888889</v>
      </c>
    </row>
    <row r="775" spans="1:20" ht="60" x14ac:dyDescent="0.2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2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7">
        <f>E775/D775</f>
        <v>8.5129023676509714E-3</v>
      </c>
      <c r="P775" s="9">
        <f>IF(L775 = 0, 0, E775/L775)</f>
        <v>16</v>
      </c>
      <c r="Q775" s="5" t="str">
        <f>LEFT(N775,SEARCH("/",N775) - 1)</f>
        <v>publishing</v>
      </c>
      <c r="R775" s="5" t="str">
        <f>RIGHT(N775, LEN(N775) - SEARCH("/",N775))</f>
        <v>fiction</v>
      </c>
      <c r="S775" s="16">
        <f>(((J775/60)/60)/24)+DATE(1970,1,1)+(-8/24)</f>
        <v>42100.402604166658</v>
      </c>
      <c r="T775" s="16">
        <f>(((I775/60)/60)/24)+DATE(1970,1,1)+(-8/24)</f>
        <v>42134.625694444439</v>
      </c>
    </row>
    <row r="776" spans="1:20" ht="60" x14ac:dyDescent="0.25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2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7">
        <f>E776/D776</f>
        <v>0.70199999999999996</v>
      </c>
      <c r="P776" s="9">
        <f>IF(L776 = 0, 0, E776/L776)</f>
        <v>39</v>
      </c>
      <c r="Q776" s="5" t="str">
        <f>LEFT(N776,SEARCH("/",N776) - 1)</f>
        <v>publishing</v>
      </c>
      <c r="R776" s="5" t="str">
        <f>RIGHT(N776, LEN(N776) - SEARCH("/",N776))</f>
        <v>fiction</v>
      </c>
      <c r="S776" s="16">
        <f>(((J776/60)/60)/24)+DATE(1970,1,1)+(-8/24)</f>
        <v>41663.446967592587</v>
      </c>
      <c r="T776" s="16">
        <f>(((I776/60)/60)/24)+DATE(1970,1,1)+(-8/24)</f>
        <v>41693.446967592587</v>
      </c>
    </row>
    <row r="777" spans="1:20" ht="45" x14ac:dyDescent="0.2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2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7">
        <f>E777/D777</f>
        <v>1.7000000000000001E-2</v>
      </c>
      <c r="P777" s="9">
        <f>IF(L777 = 0, 0, E777/L777)</f>
        <v>34</v>
      </c>
      <c r="Q777" s="5" t="str">
        <f>LEFT(N777,SEARCH("/",N777) - 1)</f>
        <v>publishing</v>
      </c>
      <c r="R777" s="5" t="str">
        <f>RIGHT(N777, LEN(N777) - SEARCH("/",N777))</f>
        <v>fiction</v>
      </c>
      <c r="S777" s="16">
        <f>(((J777/60)/60)/24)+DATE(1970,1,1)+(-8/24)</f>
        <v>40862.726793981477</v>
      </c>
      <c r="T777" s="16">
        <f>(((I777/60)/60)/24)+DATE(1970,1,1)+(-8/24)</f>
        <v>40892.726793981477</v>
      </c>
    </row>
    <row r="778" spans="1:20" ht="60" x14ac:dyDescent="0.25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2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7">
        <f>E778/D778</f>
        <v>0.51400000000000001</v>
      </c>
      <c r="P778" s="9">
        <f>IF(L778 = 0, 0, E778/L778)</f>
        <v>63.122807017543863</v>
      </c>
      <c r="Q778" s="5" t="str">
        <f>LEFT(N778,SEARCH("/",N778) - 1)</f>
        <v>publishing</v>
      </c>
      <c r="R778" s="5" t="str">
        <f>RIGHT(N778, LEN(N778) - SEARCH("/",N778))</f>
        <v>fiction</v>
      </c>
      <c r="S778" s="16">
        <f>(((J778/60)/60)/24)+DATE(1970,1,1)+(-8/24)</f>
        <v>42250.352372685178</v>
      </c>
      <c r="T778" s="16">
        <f>(((I778/60)/60)/24)+DATE(1970,1,1)+(-8/24)</f>
        <v>42287.874999999993</v>
      </c>
    </row>
    <row r="779" spans="1:20" ht="60" x14ac:dyDescent="0.2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2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7">
        <f>E779/D779</f>
        <v>7.0000000000000001E-3</v>
      </c>
      <c r="P779" s="9">
        <f>IF(L779 = 0, 0, E779/L779)</f>
        <v>7</v>
      </c>
      <c r="Q779" s="5" t="str">
        <f>LEFT(N779,SEARCH("/",N779) - 1)</f>
        <v>publishing</v>
      </c>
      <c r="R779" s="5" t="str">
        <f>RIGHT(N779, LEN(N779) - SEARCH("/",N779))</f>
        <v>fiction</v>
      </c>
      <c r="S779" s="16">
        <f>(((J779/60)/60)/24)+DATE(1970,1,1)+(-8/24)</f>
        <v>41456.647881944438</v>
      </c>
      <c r="T779" s="16">
        <f>(((I779/60)/60)/24)+DATE(1970,1,1)+(-8/24)</f>
        <v>41486.647881944438</v>
      </c>
    </row>
    <row r="780" spans="1:20" ht="45" x14ac:dyDescent="0.25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2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7">
        <f>E780/D780</f>
        <v>4.0000000000000001E-3</v>
      </c>
      <c r="P780" s="9">
        <f>IF(L780 = 0, 0, E780/L780)</f>
        <v>2</v>
      </c>
      <c r="Q780" s="5" t="str">
        <f>LEFT(N780,SEARCH("/",N780) - 1)</f>
        <v>publishing</v>
      </c>
      <c r="R780" s="5" t="str">
        <f>RIGHT(N780, LEN(N780) - SEARCH("/",N780))</f>
        <v>fiction</v>
      </c>
      <c r="S780" s="16">
        <f>(((J780/60)/60)/24)+DATE(1970,1,1)+(-8/24)</f>
        <v>41729.368981481479</v>
      </c>
      <c r="T780" s="16">
        <f>(((I780/60)/60)/24)+DATE(1970,1,1)+(-8/24)</f>
        <v>41759.368981481479</v>
      </c>
    </row>
    <row r="781" spans="1:20" ht="60" x14ac:dyDescent="0.2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2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7">
        <f>E781/D781</f>
        <v>2.6666666666666668E-2</v>
      </c>
      <c r="P781" s="9">
        <f>IF(L781 = 0, 0, E781/L781)</f>
        <v>66.666666666666671</v>
      </c>
      <c r="Q781" s="5" t="str">
        <f>LEFT(N781,SEARCH("/",N781) - 1)</f>
        <v>publishing</v>
      </c>
      <c r="R781" s="5" t="str">
        <f>RIGHT(N781, LEN(N781) - SEARCH("/",N781))</f>
        <v>fiction</v>
      </c>
      <c r="S781" s="16">
        <f>(((J781/60)/60)/24)+DATE(1970,1,1)+(-8/24)</f>
        <v>40436.350752314815</v>
      </c>
      <c r="T781" s="16">
        <f>(((I781/60)/60)/24)+DATE(1970,1,1)+(-8/24)</f>
        <v>40465.833333333328</v>
      </c>
    </row>
    <row r="782" spans="1:20" ht="45" x14ac:dyDescent="0.25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2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7">
        <f>E782/D782</f>
        <v>1.04</v>
      </c>
      <c r="P782" s="9">
        <f>IF(L782 = 0, 0, E782/L782)</f>
        <v>38.518518518518519</v>
      </c>
      <c r="Q782" s="5" t="str">
        <f>LEFT(N782,SEARCH("/",N782) - 1)</f>
        <v>music</v>
      </c>
      <c r="R782" s="5" t="str">
        <f>RIGHT(N782, LEN(N782) - SEARCH("/",N782))</f>
        <v>rock</v>
      </c>
      <c r="S782" s="16">
        <f>(((J782/60)/60)/24)+DATE(1970,1,1)+(-8/24)</f>
        <v>40636.340567129628</v>
      </c>
      <c r="T782" s="16">
        <f>(((I782/60)/60)/24)+DATE(1970,1,1)+(-8/24)</f>
        <v>40666.340567129628</v>
      </c>
    </row>
    <row r="783" spans="1:20" ht="45" x14ac:dyDescent="0.25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2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7">
        <f>E783/D783</f>
        <v>1.3315375</v>
      </c>
      <c r="P783" s="9">
        <f>IF(L783 = 0, 0, E783/L783)</f>
        <v>42.609200000000001</v>
      </c>
      <c r="Q783" s="5" t="str">
        <f>LEFT(N783,SEARCH("/",N783) - 1)</f>
        <v>music</v>
      </c>
      <c r="R783" s="5" t="str">
        <f>RIGHT(N783, LEN(N783) - SEARCH("/",N783))</f>
        <v>rock</v>
      </c>
      <c r="S783" s="16">
        <f>(((J783/60)/60)/24)+DATE(1970,1,1)+(-8/24)</f>
        <v>41402.667523148149</v>
      </c>
      <c r="T783" s="16">
        <f>(((I783/60)/60)/24)+DATE(1970,1,1)+(-8/24)</f>
        <v>41432.667523148149</v>
      </c>
    </row>
    <row r="784" spans="1:20" ht="45" x14ac:dyDescent="0.25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2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7">
        <f>E784/D784</f>
        <v>1</v>
      </c>
      <c r="P784" s="9">
        <f>IF(L784 = 0, 0, E784/L784)</f>
        <v>50</v>
      </c>
      <c r="Q784" s="5" t="str">
        <f>LEFT(N784,SEARCH("/",N784) - 1)</f>
        <v>music</v>
      </c>
      <c r="R784" s="5" t="str">
        <f>RIGHT(N784, LEN(N784) - SEARCH("/",N784))</f>
        <v>rock</v>
      </c>
      <c r="S784" s="16">
        <f>(((J784/60)/60)/24)+DATE(1970,1,1)+(-8/24)</f>
        <v>41116.424791666665</v>
      </c>
      <c r="T784" s="16">
        <f>(((I784/60)/60)/24)+DATE(1970,1,1)+(-8/24)</f>
        <v>41146.424791666665</v>
      </c>
    </row>
    <row r="785" spans="1:20" ht="60" x14ac:dyDescent="0.25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2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7">
        <f>E785/D785</f>
        <v>1.4813333333333334</v>
      </c>
      <c r="P785" s="9">
        <f>IF(L785 = 0, 0, E785/L785)</f>
        <v>63.485714285714288</v>
      </c>
      <c r="Q785" s="5" t="str">
        <f>LEFT(N785,SEARCH("/",N785) - 1)</f>
        <v>music</v>
      </c>
      <c r="R785" s="5" t="str">
        <f>RIGHT(N785, LEN(N785) - SEARCH("/",N785))</f>
        <v>rock</v>
      </c>
      <c r="S785" s="16">
        <f>(((J785/60)/60)/24)+DATE(1970,1,1)+(-8/24)</f>
        <v>40987.440381944441</v>
      </c>
      <c r="T785" s="16">
        <f>(((I785/60)/60)/24)+DATE(1970,1,1)+(-8/24)</f>
        <v>41026.583333333328</v>
      </c>
    </row>
    <row r="786" spans="1:20" ht="60" x14ac:dyDescent="0.25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2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7">
        <f>E786/D786</f>
        <v>1.0249999999999999</v>
      </c>
      <c r="P786" s="9">
        <f>IF(L786 = 0, 0, E786/L786)</f>
        <v>102.5</v>
      </c>
      <c r="Q786" s="5" t="str">
        <f>LEFT(N786,SEARCH("/",N786) - 1)</f>
        <v>music</v>
      </c>
      <c r="R786" s="5" t="str">
        <f>RIGHT(N786, LEN(N786) - SEARCH("/",N786))</f>
        <v>rock</v>
      </c>
      <c r="S786" s="16">
        <f>(((J786/60)/60)/24)+DATE(1970,1,1)+(-8/24)</f>
        <v>41674.816192129627</v>
      </c>
      <c r="T786" s="16">
        <f>(((I786/60)/60)/24)+DATE(1970,1,1)+(-8/24)</f>
        <v>41714.774525462963</v>
      </c>
    </row>
    <row r="787" spans="1:20" ht="60" x14ac:dyDescent="0.25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2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7">
        <f>E787/D787</f>
        <v>1.8062799999999999</v>
      </c>
      <c r="P787" s="9">
        <f>IF(L787 = 0, 0, E787/L787)</f>
        <v>31.142758620689655</v>
      </c>
      <c r="Q787" s="5" t="str">
        <f>LEFT(N787,SEARCH("/",N787) - 1)</f>
        <v>music</v>
      </c>
      <c r="R787" s="5" t="str">
        <f>RIGHT(N787, LEN(N787) - SEARCH("/",N787))</f>
        <v>rock</v>
      </c>
      <c r="S787" s="16">
        <f>(((J787/60)/60)/24)+DATE(1970,1,1)+(-8/24)</f>
        <v>41303.260590277772</v>
      </c>
      <c r="T787" s="16">
        <f>(((I787/60)/60)/24)+DATE(1970,1,1)+(-8/24)</f>
        <v>41333.260590277772</v>
      </c>
    </row>
    <row r="788" spans="1:20" ht="45" x14ac:dyDescent="0.25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2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7">
        <f>E788/D788</f>
        <v>1.4279999999999999</v>
      </c>
      <c r="P788" s="9">
        <f>IF(L788 = 0, 0, E788/L788)</f>
        <v>162.27272727272728</v>
      </c>
      <c r="Q788" s="5" t="str">
        <f>LEFT(N788,SEARCH("/",N788) - 1)</f>
        <v>music</v>
      </c>
      <c r="R788" s="5" t="str">
        <f>RIGHT(N788, LEN(N788) - SEARCH("/",N788))</f>
        <v>rock</v>
      </c>
      <c r="S788" s="16">
        <f>(((J788/60)/60)/24)+DATE(1970,1,1)+(-8/24)</f>
        <v>40982.722615740735</v>
      </c>
      <c r="T788" s="16">
        <f>(((I788/60)/60)/24)+DATE(1970,1,1)+(-8/24)</f>
        <v>41040.32430555555</v>
      </c>
    </row>
    <row r="789" spans="1:20" ht="60" x14ac:dyDescent="0.25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2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7">
        <f>E789/D789</f>
        <v>1.1416666666666666</v>
      </c>
      <c r="P789" s="9">
        <f>IF(L789 = 0, 0, E789/L789)</f>
        <v>80.588235294117652</v>
      </c>
      <c r="Q789" s="5" t="str">
        <f>LEFT(N789,SEARCH("/",N789) - 1)</f>
        <v>music</v>
      </c>
      <c r="R789" s="5" t="str">
        <f>RIGHT(N789, LEN(N789) - SEARCH("/",N789))</f>
        <v>rock</v>
      </c>
      <c r="S789" s="16">
        <f>(((J789/60)/60)/24)+DATE(1970,1,1)+(-8/24)</f>
        <v>41549.294282407405</v>
      </c>
      <c r="T789" s="16">
        <f>(((I789/60)/60)/24)+DATE(1970,1,1)+(-8/24)</f>
        <v>41579.294282407405</v>
      </c>
    </row>
    <row r="790" spans="1:20" ht="60" x14ac:dyDescent="0.25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2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7">
        <f>E790/D790</f>
        <v>2.03505</v>
      </c>
      <c r="P790" s="9">
        <f>IF(L790 = 0, 0, E790/L790)</f>
        <v>59.85441176470588</v>
      </c>
      <c r="Q790" s="5" t="str">
        <f>LEFT(N790,SEARCH("/",N790) - 1)</f>
        <v>music</v>
      </c>
      <c r="R790" s="5" t="str">
        <f>RIGHT(N790, LEN(N790) - SEARCH("/",N790))</f>
        <v>rock</v>
      </c>
      <c r="S790" s="16">
        <f>(((J790/60)/60)/24)+DATE(1970,1,1)+(-8/24)</f>
        <v>41058.673472222217</v>
      </c>
      <c r="T790" s="16">
        <f>(((I790/60)/60)/24)+DATE(1970,1,1)+(-8/24)</f>
        <v>41096.832638888889</v>
      </c>
    </row>
    <row r="791" spans="1:20" ht="45" x14ac:dyDescent="0.25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2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7">
        <f>E791/D791</f>
        <v>1.0941176470588236</v>
      </c>
      <c r="P791" s="9">
        <f>IF(L791 = 0, 0, E791/L791)</f>
        <v>132.85714285714286</v>
      </c>
      <c r="Q791" s="5" t="str">
        <f>LEFT(N791,SEARCH("/",N791) - 1)</f>
        <v>music</v>
      </c>
      <c r="R791" s="5" t="str">
        <f>RIGHT(N791, LEN(N791) - SEARCH("/",N791))</f>
        <v>rock</v>
      </c>
      <c r="S791" s="16">
        <f>(((J791/60)/60)/24)+DATE(1970,1,1)+(-8/24)</f>
        <v>41276.852777777778</v>
      </c>
      <c r="T791" s="16">
        <f>(((I791/60)/60)/24)+DATE(1970,1,1)+(-8/24)</f>
        <v>41294.999305555553</v>
      </c>
    </row>
    <row r="792" spans="1:20" ht="60" x14ac:dyDescent="0.25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2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7">
        <f>E792/D792</f>
        <v>1.443746</v>
      </c>
      <c r="P792" s="9">
        <f>IF(L792 = 0, 0, E792/L792)</f>
        <v>92.547820512820508</v>
      </c>
      <c r="Q792" s="5" t="str">
        <f>LEFT(N792,SEARCH("/",N792) - 1)</f>
        <v>music</v>
      </c>
      <c r="R792" s="5" t="str">
        <f>RIGHT(N792, LEN(N792) - SEARCH("/",N792))</f>
        <v>rock</v>
      </c>
      <c r="S792" s="16">
        <f>(((J792/60)/60)/24)+DATE(1970,1,1)+(-8/24)</f>
        <v>41275.714571759258</v>
      </c>
      <c r="T792" s="16">
        <f>(((I792/60)/60)/24)+DATE(1970,1,1)+(-8/24)</f>
        <v>41305.714571759258</v>
      </c>
    </row>
    <row r="793" spans="1:20" ht="60" x14ac:dyDescent="0.25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2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7">
        <f>E793/D793</f>
        <v>1.0386666666666666</v>
      </c>
      <c r="P793" s="9">
        <f>IF(L793 = 0, 0, E793/L793)</f>
        <v>60.859375</v>
      </c>
      <c r="Q793" s="5" t="str">
        <f>LEFT(N793,SEARCH("/",N793) - 1)</f>
        <v>music</v>
      </c>
      <c r="R793" s="5" t="str">
        <f>RIGHT(N793, LEN(N793) - SEARCH("/",N793))</f>
        <v>rock</v>
      </c>
      <c r="S793" s="16">
        <f>(((J793/60)/60)/24)+DATE(1970,1,1)+(-8/24)</f>
        <v>41557.447291666664</v>
      </c>
      <c r="T793" s="16">
        <f>(((I793/60)/60)/24)+DATE(1970,1,1)+(-8/24)</f>
        <v>41590.915972222218</v>
      </c>
    </row>
    <row r="794" spans="1:20" ht="30" x14ac:dyDescent="0.25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2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7">
        <f>E794/D794</f>
        <v>1.0044440000000001</v>
      </c>
      <c r="P794" s="9">
        <f>IF(L794 = 0, 0, E794/L794)</f>
        <v>41.851833333333339</v>
      </c>
      <c r="Q794" s="5" t="str">
        <f>LEFT(N794,SEARCH("/",N794) - 1)</f>
        <v>music</v>
      </c>
      <c r="R794" s="5" t="str">
        <f>RIGHT(N794, LEN(N794) - SEARCH("/",N794))</f>
        <v>rock</v>
      </c>
      <c r="S794" s="16">
        <f>(((J794/60)/60)/24)+DATE(1970,1,1)+(-8/24)</f>
        <v>41555.540312500001</v>
      </c>
      <c r="T794" s="16">
        <f>(((I794/60)/60)/24)+DATE(1970,1,1)+(-8/24)</f>
        <v>41585.581979166665</v>
      </c>
    </row>
    <row r="795" spans="1:20" ht="60" x14ac:dyDescent="0.25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2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7">
        <f>E795/D795</f>
        <v>1.0277927272727272</v>
      </c>
      <c r="P795" s="9">
        <f>IF(L795 = 0, 0, E795/L795)</f>
        <v>88.325937499999995</v>
      </c>
      <c r="Q795" s="5" t="str">
        <f>LEFT(N795,SEARCH("/",N795) - 1)</f>
        <v>music</v>
      </c>
      <c r="R795" s="5" t="str">
        <f>RIGHT(N795, LEN(N795) - SEARCH("/",N795))</f>
        <v>rock</v>
      </c>
      <c r="S795" s="16">
        <f>(((J795/60)/60)/24)+DATE(1970,1,1)+(-8/24)</f>
        <v>41442.407916666663</v>
      </c>
      <c r="T795" s="16">
        <f>(((I795/60)/60)/24)+DATE(1970,1,1)+(-8/24)</f>
        <v>41457.874305555553</v>
      </c>
    </row>
    <row r="796" spans="1:20" ht="60" x14ac:dyDescent="0.25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2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7">
        <f>E796/D796</f>
        <v>1.0531250000000001</v>
      </c>
      <c r="P796" s="9">
        <f>IF(L796 = 0, 0, E796/L796)</f>
        <v>158.96226415094338</v>
      </c>
      <c r="Q796" s="5" t="str">
        <f>LEFT(N796,SEARCH("/",N796) - 1)</f>
        <v>music</v>
      </c>
      <c r="R796" s="5" t="str">
        <f>RIGHT(N796, LEN(N796) - SEARCH("/",N796))</f>
        <v>rock</v>
      </c>
      <c r="S796" s="16">
        <f>(((J796/60)/60)/24)+DATE(1970,1,1)+(-8/24)</f>
        <v>40735.781678240739</v>
      </c>
      <c r="T796" s="16">
        <f>(((I796/60)/60)/24)+DATE(1970,1,1)+(-8/24)</f>
        <v>40791.379166666666</v>
      </c>
    </row>
    <row r="797" spans="1:20" ht="60" x14ac:dyDescent="0.25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2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7">
        <f>E797/D797</f>
        <v>1.1178571428571429</v>
      </c>
      <c r="P797" s="9">
        <f>IF(L797 = 0, 0, E797/L797)</f>
        <v>85.054347826086953</v>
      </c>
      <c r="Q797" s="5" t="str">
        <f>LEFT(N797,SEARCH("/",N797) - 1)</f>
        <v>music</v>
      </c>
      <c r="R797" s="5" t="str">
        <f>RIGHT(N797, LEN(N797) - SEARCH("/",N797))</f>
        <v>rock</v>
      </c>
      <c r="S797" s="16">
        <f>(((J797/60)/60)/24)+DATE(1970,1,1)+(-8/24)</f>
        <v>40963.279699074068</v>
      </c>
      <c r="T797" s="16">
        <f>(((I797/60)/60)/24)+DATE(1970,1,1)+(-8/24)</f>
        <v>41005.874305555553</v>
      </c>
    </row>
    <row r="798" spans="1:20" ht="60" x14ac:dyDescent="0.25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2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7">
        <f>E798/D798</f>
        <v>1.0135000000000001</v>
      </c>
      <c r="P798" s="9">
        <f>IF(L798 = 0, 0, E798/L798)</f>
        <v>112.61111111111111</v>
      </c>
      <c r="Q798" s="5" t="str">
        <f>LEFT(N798,SEARCH("/",N798) - 1)</f>
        <v>music</v>
      </c>
      <c r="R798" s="5" t="str">
        <f>RIGHT(N798, LEN(N798) - SEARCH("/",N798))</f>
        <v>rock</v>
      </c>
      <c r="S798" s="16">
        <f>(((J798/60)/60)/24)+DATE(1970,1,1)+(-8/24)</f>
        <v>41502.549594907403</v>
      </c>
      <c r="T798" s="16">
        <f>(((I798/60)/60)/24)+DATE(1970,1,1)+(-8/24)</f>
        <v>41532.548611111109</v>
      </c>
    </row>
    <row r="799" spans="1:20" ht="60" x14ac:dyDescent="0.25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2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7">
        <f>E799/D799</f>
        <v>1.0753333333333333</v>
      </c>
      <c r="P799" s="9">
        <f>IF(L799 = 0, 0, E799/L799)</f>
        <v>45.436619718309856</v>
      </c>
      <c r="Q799" s="5" t="str">
        <f>LEFT(N799,SEARCH("/",N799) - 1)</f>
        <v>music</v>
      </c>
      <c r="R799" s="5" t="str">
        <f>RIGHT(N799, LEN(N799) - SEARCH("/",N799))</f>
        <v>rock</v>
      </c>
      <c r="S799" s="16">
        <f>(((J799/60)/60)/24)+DATE(1970,1,1)+(-8/24)</f>
        <v>40996.660740740735</v>
      </c>
      <c r="T799" s="16">
        <f>(((I799/60)/60)/24)+DATE(1970,1,1)+(-8/24)</f>
        <v>41027.833333333328</v>
      </c>
    </row>
    <row r="800" spans="1:20" ht="45" x14ac:dyDescent="0.25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2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7">
        <f>E800/D800</f>
        <v>1.1488571428571428</v>
      </c>
      <c r="P800" s="9">
        <f>IF(L800 = 0, 0, E800/L800)</f>
        <v>46.218390804597703</v>
      </c>
      <c r="Q800" s="5" t="str">
        <f>LEFT(N800,SEARCH("/",N800) - 1)</f>
        <v>music</v>
      </c>
      <c r="R800" s="5" t="str">
        <f>RIGHT(N800, LEN(N800) - SEARCH("/",N800))</f>
        <v>rock</v>
      </c>
      <c r="S800" s="16">
        <f>(((J800/60)/60)/24)+DATE(1970,1,1)+(-8/24)</f>
        <v>41882.256793981483</v>
      </c>
      <c r="T800" s="16">
        <f>(((I800/60)/60)/24)+DATE(1970,1,1)+(-8/24)</f>
        <v>41912.256793981483</v>
      </c>
    </row>
    <row r="801" spans="1:20" ht="60" x14ac:dyDescent="0.25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2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7">
        <f>E801/D801</f>
        <v>1.0002</v>
      </c>
      <c r="P801" s="9">
        <f>IF(L801 = 0, 0, E801/L801)</f>
        <v>178.60714285714286</v>
      </c>
      <c r="Q801" s="5" t="str">
        <f>LEFT(N801,SEARCH("/",N801) - 1)</f>
        <v>music</v>
      </c>
      <c r="R801" s="5" t="str">
        <f>RIGHT(N801, LEN(N801) - SEARCH("/",N801))</f>
        <v>rock</v>
      </c>
      <c r="S801" s="16">
        <f>(((J801/60)/60)/24)+DATE(1970,1,1)+(-8/24)</f>
        <v>40996.333865740737</v>
      </c>
      <c r="T801" s="16">
        <f>(((I801/60)/60)/24)+DATE(1970,1,1)+(-8/24)</f>
        <v>41026.333865740737</v>
      </c>
    </row>
    <row r="802" spans="1:20" ht="45" x14ac:dyDescent="0.25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2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7">
        <f>E802/D802</f>
        <v>1.5213333333333334</v>
      </c>
      <c r="P802" s="9">
        <f>IF(L802 = 0, 0, E802/L802)</f>
        <v>40.75</v>
      </c>
      <c r="Q802" s="5" t="str">
        <f>LEFT(N802,SEARCH("/",N802) - 1)</f>
        <v>music</v>
      </c>
      <c r="R802" s="5" t="str">
        <f>RIGHT(N802, LEN(N802) - SEARCH("/",N802))</f>
        <v>rock</v>
      </c>
      <c r="S802" s="16">
        <f>(((J802/60)/60)/24)+DATE(1970,1,1)+(-8/24)</f>
        <v>41863.100162037037</v>
      </c>
      <c r="T802" s="16">
        <f>(((I802/60)/60)/24)+DATE(1970,1,1)+(-8/24)</f>
        <v>41893.100162037037</v>
      </c>
    </row>
    <row r="803" spans="1:20" ht="45" x14ac:dyDescent="0.25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2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7">
        <f>E803/D803</f>
        <v>1.1152149999999998</v>
      </c>
      <c r="P803" s="9">
        <f>IF(L803 = 0, 0, E803/L803)</f>
        <v>43.733921568627444</v>
      </c>
      <c r="Q803" s="5" t="str">
        <f>LEFT(N803,SEARCH("/",N803) - 1)</f>
        <v>music</v>
      </c>
      <c r="R803" s="5" t="str">
        <f>RIGHT(N803, LEN(N803) - SEARCH("/",N803))</f>
        <v>rock</v>
      </c>
      <c r="S803" s="16">
        <f>(((J803/60)/60)/24)+DATE(1970,1,1)+(-8/24)</f>
        <v>40695.462037037032</v>
      </c>
      <c r="T803" s="16">
        <f>(((I803/60)/60)/24)+DATE(1970,1,1)+(-8/24)</f>
        <v>40725.462037037032</v>
      </c>
    </row>
    <row r="804" spans="1:20" ht="60" x14ac:dyDescent="0.25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2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7">
        <f>E804/D804</f>
        <v>1.0133333333333334</v>
      </c>
      <c r="P804" s="9">
        <f>IF(L804 = 0, 0, E804/L804)</f>
        <v>81.066666666666663</v>
      </c>
      <c r="Q804" s="5" t="str">
        <f>LEFT(N804,SEARCH("/",N804) - 1)</f>
        <v>music</v>
      </c>
      <c r="R804" s="5" t="str">
        <f>RIGHT(N804, LEN(N804) - SEARCH("/",N804))</f>
        <v>rock</v>
      </c>
      <c r="S804" s="16">
        <f>(((J804/60)/60)/24)+DATE(1970,1,1)+(-8/24)</f>
        <v>41122.688935185186</v>
      </c>
      <c r="T804" s="16">
        <f>(((I804/60)/60)/24)+DATE(1970,1,1)+(-8/24)</f>
        <v>41168.836805555555</v>
      </c>
    </row>
    <row r="805" spans="1:20" ht="60" x14ac:dyDescent="0.25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2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7">
        <f>E805/D805</f>
        <v>1.232608695652174</v>
      </c>
      <c r="P805" s="9">
        <f>IF(L805 = 0, 0, E805/L805)</f>
        <v>74.60526315789474</v>
      </c>
      <c r="Q805" s="5" t="str">
        <f>LEFT(N805,SEARCH("/",N805) - 1)</f>
        <v>music</v>
      </c>
      <c r="R805" s="5" t="str">
        <f>RIGHT(N805, LEN(N805) - SEARCH("/",N805))</f>
        <v>rock</v>
      </c>
      <c r="S805" s="16">
        <f>(((J805/60)/60)/24)+DATE(1970,1,1)+(-8/24)</f>
        <v>40665.616643518515</v>
      </c>
      <c r="T805" s="16">
        <f>(((I805/60)/60)/24)+DATE(1970,1,1)+(-8/24)</f>
        <v>40691.708333333328</v>
      </c>
    </row>
    <row r="806" spans="1:20" ht="60" x14ac:dyDescent="0.25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2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7">
        <f>E806/D806</f>
        <v>1</v>
      </c>
      <c r="P806" s="9">
        <f>IF(L806 = 0, 0, E806/L806)</f>
        <v>305.55555555555554</v>
      </c>
      <c r="Q806" s="5" t="str">
        <f>LEFT(N806,SEARCH("/",N806) - 1)</f>
        <v>music</v>
      </c>
      <c r="R806" s="5" t="str">
        <f>RIGHT(N806, LEN(N806) - SEARCH("/",N806))</f>
        <v>rock</v>
      </c>
      <c r="S806" s="16">
        <f>(((J806/60)/60)/24)+DATE(1970,1,1)+(-8/24)</f>
        <v>40729.772291666668</v>
      </c>
      <c r="T806" s="16">
        <f>(((I806/60)/60)/24)+DATE(1970,1,1)+(-8/24)</f>
        <v>40746.832638888889</v>
      </c>
    </row>
    <row r="807" spans="1:20" ht="45" x14ac:dyDescent="0.25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2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7">
        <f>E807/D807</f>
        <v>1.05</v>
      </c>
      <c r="P807" s="9">
        <f>IF(L807 = 0, 0, E807/L807)</f>
        <v>58.333333333333336</v>
      </c>
      <c r="Q807" s="5" t="str">
        <f>LEFT(N807,SEARCH("/",N807) - 1)</f>
        <v>music</v>
      </c>
      <c r="R807" s="5" t="str">
        <f>RIGHT(N807, LEN(N807) - SEARCH("/",N807))</f>
        <v>rock</v>
      </c>
      <c r="S807" s="16">
        <f>(((J807/60)/60)/24)+DATE(1970,1,1)+(-8/24)</f>
        <v>40690.489722222221</v>
      </c>
      <c r="T807" s="16">
        <f>(((I807/60)/60)/24)+DATE(1970,1,1)+(-8/24)</f>
        <v>40740.625</v>
      </c>
    </row>
    <row r="808" spans="1:20" ht="30" x14ac:dyDescent="0.25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2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7">
        <f>E808/D808</f>
        <v>1.0443750000000001</v>
      </c>
      <c r="P808" s="9">
        <f>IF(L808 = 0, 0, E808/L808)</f>
        <v>117.67605633802818</v>
      </c>
      <c r="Q808" s="5" t="str">
        <f>LEFT(N808,SEARCH("/",N808) - 1)</f>
        <v>music</v>
      </c>
      <c r="R808" s="5" t="str">
        <f>RIGHT(N808, LEN(N808) - SEARCH("/",N808))</f>
        <v>rock</v>
      </c>
      <c r="S808" s="16">
        <f>(((J808/60)/60)/24)+DATE(1970,1,1)+(-8/24)</f>
        <v>40763.358090277776</v>
      </c>
      <c r="T808" s="16">
        <f>(((I808/60)/60)/24)+DATE(1970,1,1)+(-8/24)</f>
        <v>40793.358090277776</v>
      </c>
    </row>
    <row r="809" spans="1:20" ht="30" x14ac:dyDescent="0.25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2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7">
        <f>E809/D809</f>
        <v>1.05125</v>
      </c>
      <c r="P809" s="9">
        <f>IF(L809 = 0, 0, E809/L809)</f>
        <v>73.771929824561397</v>
      </c>
      <c r="Q809" s="5" t="str">
        <f>LEFT(N809,SEARCH("/",N809) - 1)</f>
        <v>music</v>
      </c>
      <c r="R809" s="5" t="str">
        <f>RIGHT(N809, LEN(N809) - SEARCH("/",N809))</f>
        <v>rock</v>
      </c>
      <c r="S809" s="16">
        <f>(((J809/60)/60)/24)+DATE(1970,1,1)+(-8/24)</f>
        <v>42759.295266203706</v>
      </c>
      <c r="T809" s="16">
        <f>(((I809/60)/60)/24)+DATE(1970,1,1)+(-8/24)</f>
        <v>42794.749999999993</v>
      </c>
    </row>
    <row r="810" spans="1:20" ht="60" x14ac:dyDescent="0.25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2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7">
        <f>E810/D810</f>
        <v>1</v>
      </c>
      <c r="P810" s="9">
        <f>IF(L810 = 0, 0, E810/L810)</f>
        <v>104.65116279069767</v>
      </c>
      <c r="Q810" s="5" t="str">
        <f>LEFT(N810,SEARCH("/",N810) - 1)</f>
        <v>music</v>
      </c>
      <c r="R810" s="5" t="str">
        <f>RIGHT(N810, LEN(N810) - SEARCH("/",N810))</f>
        <v>rock</v>
      </c>
      <c r="S810" s="16">
        <f>(((J810/60)/60)/24)+DATE(1970,1,1)+(-8/24)</f>
        <v>41961.767199074071</v>
      </c>
      <c r="T810" s="16">
        <f>(((I810/60)/60)/24)+DATE(1970,1,1)+(-8/24)</f>
        <v>41994.874305555553</v>
      </c>
    </row>
    <row r="811" spans="1:20" ht="45" x14ac:dyDescent="0.25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2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7">
        <f>E811/D811</f>
        <v>1.03775</v>
      </c>
      <c r="P811" s="9">
        <f>IF(L811 = 0, 0, E811/L811)</f>
        <v>79.82692307692308</v>
      </c>
      <c r="Q811" s="5" t="str">
        <f>LEFT(N811,SEARCH("/",N811) - 1)</f>
        <v>music</v>
      </c>
      <c r="R811" s="5" t="str">
        <f>RIGHT(N811, LEN(N811) - SEARCH("/",N811))</f>
        <v>rock</v>
      </c>
      <c r="S811" s="16">
        <f>(((J811/60)/60)/24)+DATE(1970,1,1)+(-8/24)</f>
        <v>41628.500347222223</v>
      </c>
      <c r="T811" s="16">
        <f>(((I811/60)/60)/24)+DATE(1970,1,1)+(-8/24)</f>
        <v>41658.500347222223</v>
      </c>
    </row>
    <row r="812" spans="1:20" ht="60" x14ac:dyDescent="0.25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2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7">
        <f>E812/D812</f>
        <v>1.05</v>
      </c>
      <c r="P812" s="9">
        <f>IF(L812 = 0, 0, E812/L812)</f>
        <v>58.333333333333336</v>
      </c>
      <c r="Q812" s="5" t="str">
        <f>LEFT(N812,SEARCH("/",N812) - 1)</f>
        <v>music</v>
      </c>
      <c r="R812" s="5" t="str">
        <f>RIGHT(N812, LEN(N812) - SEARCH("/",N812))</f>
        <v>rock</v>
      </c>
      <c r="S812" s="16">
        <f>(((J812/60)/60)/24)+DATE(1970,1,1)+(-8/24)</f>
        <v>41122.722939814812</v>
      </c>
      <c r="T812" s="16">
        <f>(((I812/60)/60)/24)+DATE(1970,1,1)+(-8/24)</f>
        <v>41152.722939814812</v>
      </c>
    </row>
    <row r="813" spans="1:20" ht="45" x14ac:dyDescent="0.25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2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7">
        <f>E813/D813</f>
        <v>1.04</v>
      </c>
      <c r="P813" s="9">
        <f>IF(L813 = 0, 0, E813/L813)</f>
        <v>86.666666666666671</v>
      </c>
      <c r="Q813" s="5" t="str">
        <f>LEFT(N813,SEARCH("/",N813) - 1)</f>
        <v>music</v>
      </c>
      <c r="R813" s="5" t="str">
        <f>RIGHT(N813, LEN(N813) - SEARCH("/",N813))</f>
        <v>rock</v>
      </c>
      <c r="S813" s="16">
        <f>(((J813/60)/60)/24)+DATE(1970,1,1)+(-8/24)</f>
        <v>41443.310208333329</v>
      </c>
      <c r="T813" s="16">
        <f>(((I813/60)/60)/24)+DATE(1970,1,1)+(-8/24)</f>
        <v>41465.369444444441</v>
      </c>
    </row>
    <row r="814" spans="1:20" ht="60" x14ac:dyDescent="0.25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2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7">
        <f>E814/D814</f>
        <v>1.5183333333333333</v>
      </c>
      <c r="P814" s="9">
        <f>IF(L814 = 0, 0, E814/L814)</f>
        <v>27.606060606060606</v>
      </c>
      <c r="Q814" s="5" t="str">
        <f>LEFT(N814,SEARCH("/",N814) - 1)</f>
        <v>music</v>
      </c>
      <c r="R814" s="5" t="str">
        <f>RIGHT(N814, LEN(N814) - SEARCH("/",N814))</f>
        <v>rock</v>
      </c>
      <c r="S814" s="16">
        <f>(((J814/60)/60)/24)+DATE(1970,1,1)+(-8/24)</f>
        <v>41281.684629629628</v>
      </c>
      <c r="T814" s="16">
        <f>(((I814/60)/60)/24)+DATE(1970,1,1)+(-8/24)</f>
        <v>41334.248611111107</v>
      </c>
    </row>
    <row r="815" spans="1:20" ht="30" x14ac:dyDescent="0.25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2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7">
        <f>E815/D815</f>
        <v>1.59996</v>
      </c>
      <c r="P815" s="9">
        <f>IF(L815 = 0, 0, E815/L815)</f>
        <v>24.999375000000001</v>
      </c>
      <c r="Q815" s="5" t="str">
        <f>LEFT(N815,SEARCH("/",N815) - 1)</f>
        <v>music</v>
      </c>
      <c r="R815" s="5" t="str">
        <f>RIGHT(N815, LEN(N815) - SEARCH("/",N815))</f>
        <v>rock</v>
      </c>
      <c r="S815" s="16">
        <f>(((J815/60)/60)/24)+DATE(1970,1,1)+(-8/24)</f>
        <v>41080.626909722218</v>
      </c>
      <c r="T815" s="16">
        <f>(((I815/60)/60)/24)+DATE(1970,1,1)+(-8/24)</f>
        <v>41110.626909722218</v>
      </c>
    </row>
    <row r="816" spans="1:20" ht="60" x14ac:dyDescent="0.25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2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7">
        <f>E816/D816</f>
        <v>1.2729999999999999</v>
      </c>
      <c r="P816" s="9">
        <f>IF(L816 = 0, 0, E816/L816)</f>
        <v>45.464285714285715</v>
      </c>
      <c r="Q816" s="5" t="str">
        <f>LEFT(N816,SEARCH("/",N816) - 1)</f>
        <v>music</v>
      </c>
      <c r="R816" s="5" t="str">
        <f>RIGHT(N816, LEN(N816) - SEARCH("/",N816))</f>
        <v>rock</v>
      </c>
      <c r="S816" s="16">
        <f>(((J816/60)/60)/24)+DATE(1970,1,1)+(-8/24)</f>
        <v>40679.409733796296</v>
      </c>
      <c r="T816" s="16">
        <f>(((I816/60)/60)/24)+DATE(1970,1,1)+(-8/24)</f>
        <v>40694.419444444444</v>
      </c>
    </row>
    <row r="817" spans="1:20" ht="30" x14ac:dyDescent="0.25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2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7">
        <f>E817/D817</f>
        <v>1.07</v>
      </c>
      <c r="P817" s="9">
        <f>IF(L817 = 0, 0, E817/L817)</f>
        <v>99.534883720930239</v>
      </c>
      <c r="Q817" s="5" t="str">
        <f>LEFT(N817,SEARCH("/",N817) - 1)</f>
        <v>music</v>
      </c>
      <c r="R817" s="5" t="str">
        <f>RIGHT(N817, LEN(N817) - SEARCH("/",N817))</f>
        <v>rock</v>
      </c>
      <c r="S817" s="16">
        <f>(((J817/60)/60)/24)+DATE(1970,1,1)+(-8/24)</f>
        <v>41914.58452546296</v>
      </c>
      <c r="T817" s="16">
        <f>(((I817/60)/60)/24)+DATE(1970,1,1)+(-8/24)</f>
        <v>41944.58452546296</v>
      </c>
    </row>
    <row r="818" spans="1:20" ht="45" x14ac:dyDescent="0.25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2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7">
        <f>E818/D818</f>
        <v>1.1512214285714286</v>
      </c>
      <c r="P818" s="9">
        <f>IF(L818 = 0, 0, E818/L818)</f>
        <v>39.31</v>
      </c>
      <c r="Q818" s="5" t="str">
        <f>LEFT(N818,SEARCH("/",N818) - 1)</f>
        <v>music</v>
      </c>
      <c r="R818" s="5" t="str">
        <f>RIGHT(N818, LEN(N818) - SEARCH("/",N818))</f>
        <v>rock</v>
      </c>
      <c r="S818" s="16">
        <f>(((J818/60)/60)/24)+DATE(1970,1,1)+(-8/24)</f>
        <v>41341.537534722222</v>
      </c>
      <c r="T818" s="16">
        <f>(((I818/60)/60)/24)+DATE(1970,1,1)+(-8/24)</f>
        <v>41372.9375</v>
      </c>
    </row>
    <row r="819" spans="1:20" ht="45" x14ac:dyDescent="0.25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2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7">
        <f>E819/D819</f>
        <v>1.3711066666666665</v>
      </c>
      <c r="P819" s="9">
        <f>IF(L819 = 0, 0, E819/L819)</f>
        <v>89.419999999999987</v>
      </c>
      <c r="Q819" s="5" t="str">
        <f>LEFT(N819,SEARCH("/",N819) - 1)</f>
        <v>music</v>
      </c>
      <c r="R819" s="5" t="str">
        <f>RIGHT(N819, LEN(N819) - SEARCH("/",N819))</f>
        <v>rock</v>
      </c>
      <c r="S819" s="16">
        <f>(((J819/60)/60)/24)+DATE(1970,1,1)+(-8/24)</f>
        <v>40925.266331018516</v>
      </c>
      <c r="T819" s="16">
        <f>(((I819/60)/60)/24)+DATE(1970,1,1)+(-8/24)</f>
        <v>40978.874305555553</v>
      </c>
    </row>
    <row r="820" spans="1:20" ht="60" x14ac:dyDescent="0.25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2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7">
        <f>E820/D820</f>
        <v>1.5571428571428572</v>
      </c>
      <c r="P820" s="9">
        <f>IF(L820 = 0, 0, E820/L820)</f>
        <v>28.684210526315791</v>
      </c>
      <c r="Q820" s="5" t="str">
        <f>LEFT(N820,SEARCH("/",N820) - 1)</f>
        <v>music</v>
      </c>
      <c r="R820" s="5" t="str">
        <f>RIGHT(N820, LEN(N820) - SEARCH("/",N820))</f>
        <v>rock</v>
      </c>
      <c r="S820" s="16">
        <f>(((J820/60)/60)/24)+DATE(1970,1,1)+(-8/24)</f>
        <v>41120.54954861111</v>
      </c>
      <c r="T820" s="16">
        <f>(((I820/60)/60)/24)+DATE(1970,1,1)+(-8/24)</f>
        <v>41128.375694444439</v>
      </c>
    </row>
    <row r="821" spans="1:20" ht="30" x14ac:dyDescent="0.25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2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7">
        <f>E821/D821</f>
        <v>1.0874999999999999</v>
      </c>
      <c r="P821" s="9">
        <f>IF(L821 = 0, 0, E821/L821)</f>
        <v>31.071428571428573</v>
      </c>
      <c r="Q821" s="5" t="str">
        <f>LEFT(N821,SEARCH("/",N821) - 1)</f>
        <v>music</v>
      </c>
      <c r="R821" s="5" t="str">
        <f>RIGHT(N821, LEN(N821) - SEARCH("/",N821))</f>
        <v>rock</v>
      </c>
      <c r="S821" s="16">
        <f>(((J821/60)/60)/24)+DATE(1970,1,1)+(-8/24)</f>
        <v>41619.664976851847</v>
      </c>
      <c r="T821" s="16">
        <f>(((I821/60)/60)/24)+DATE(1970,1,1)+(-8/24)</f>
        <v>41628.863888888889</v>
      </c>
    </row>
    <row r="822" spans="1:20" ht="45" x14ac:dyDescent="0.25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2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7">
        <f>E822/D822</f>
        <v>1.3405</v>
      </c>
      <c r="P822" s="9">
        <f>IF(L822 = 0, 0, E822/L822)</f>
        <v>70.55263157894737</v>
      </c>
      <c r="Q822" s="5" t="str">
        <f>LEFT(N822,SEARCH("/",N822) - 1)</f>
        <v>music</v>
      </c>
      <c r="R822" s="5" t="str">
        <f>RIGHT(N822, LEN(N822) - SEARCH("/",N822))</f>
        <v>rock</v>
      </c>
      <c r="S822" s="16">
        <f>(((J822/60)/60)/24)+DATE(1970,1,1)+(-8/24)</f>
        <v>41768.508587962962</v>
      </c>
      <c r="T822" s="16">
        <f>(((I822/60)/60)/24)+DATE(1970,1,1)+(-8/24)</f>
        <v>41798.875</v>
      </c>
    </row>
    <row r="823" spans="1:20" ht="45" x14ac:dyDescent="0.25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2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7">
        <f>E823/D823</f>
        <v>1</v>
      </c>
      <c r="P823" s="9">
        <f>IF(L823 = 0, 0, E823/L823)</f>
        <v>224.12820512820514</v>
      </c>
      <c r="Q823" s="5" t="str">
        <f>LEFT(N823,SEARCH("/",N823) - 1)</f>
        <v>music</v>
      </c>
      <c r="R823" s="5" t="str">
        <f>RIGHT(N823, LEN(N823) - SEARCH("/",N823))</f>
        <v>rock</v>
      </c>
      <c r="S823" s="16">
        <f>(((J823/60)/60)/24)+DATE(1970,1,1)+(-8/24)</f>
        <v>42093.58871527778</v>
      </c>
      <c r="T823" s="16">
        <f>(((I823/60)/60)/24)+DATE(1970,1,1)+(-8/24)</f>
        <v>42127.834027777775</v>
      </c>
    </row>
    <row r="824" spans="1:20" ht="45" x14ac:dyDescent="0.25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2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7">
        <f>E824/D824</f>
        <v>1.1916666666666667</v>
      </c>
      <c r="P824" s="9">
        <f>IF(L824 = 0, 0, E824/L824)</f>
        <v>51.811594202898547</v>
      </c>
      <c r="Q824" s="5" t="str">
        <f>LEFT(N824,SEARCH("/",N824) - 1)</f>
        <v>music</v>
      </c>
      <c r="R824" s="5" t="str">
        <f>RIGHT(N824, LEN(N824) - SEARCH("/",N824))</f>
        <v>rock</v>
      </c>
      <c r="S824" s="16">
        <f>(((J824/60)/60)/24)+DATE(1970,1,1)+(-8/24)</f>
        <v>41157.614004629628</v>
      </c>
      <c r="T824" s="16">
        <f>(((I824/60)/60)/24)+DATE(1970,1,1)+(-8/24)</f>
        <v>41187.614004629628</v>
      </c>
    </row>
    <row r="825" spans="1:20" ht="45" x14ac:dyDescent="0.25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2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7">
        <f>E825/D825</f>
        <v>1.7949999999999999</v>
      </c>
      <c r="P825" s="9">
        <f>IF(L825 = 0, 0, E825/L825)</f>
        <v>43.515151515151516</v>
      </c>
      <c r="Q825" s="5" t="str">
        <f>LEFT(N825,SEARCH("/",N825) - 1)</f>
        <v>music</v>
      </c>
      <c r="R825" s="5" t="str">
        <f>RIGHT(N825, LEN(N825) - SEARCH("/",N825))</f>
        <v>rock</v>
      </c>
      <c r="S825" s="16">
        <f>(((J825/60)/60)/24)+DATE(1970,1,1)+(-8/24)</f>
        <v>42055.639490740738</v>
      </c>
      <c r="T825" s="16">
        <f>(((I825/60)/60)/24)+DATE(1970,1,1)+(-8/24)</f>
        <v>42085.597824074073</v>
      </c>
    </row>
    <row r="826" spans="1:20" ht="60" x14ac:dyDescent="0.25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2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7">
        <f>E826/D826</f>
        <v>1.3438124999999999</v>
      </c>
      <c r="P826" s="9">
        <f>IF(L826 = 0, 0, E826/L826)</f>
        <v>39.816666666666663</v>
      </c>
      <c r="Q826" s="5" t="str">
        <f>LEFT(N826,SEARCH("/",N826) - 1)</f>
        <v>music</v>
      </c>
      <c r="R826" s="5" t="str">
        <f>RIGHT(N826, LEN(N826) - SEARCH("/",N826))</f>
        <v>rock</v>
      </c>
      <c r="S826" s="16">
        <f>(((J826/60)/60)/24)+DATE(1970,1,1)+(-8/24)</f>
        <v>40249.908773148149</v>
      </c>
      <c r="T826" s="16">
        <f>(((I826/60)/60)/24)+DATE(1970,1,1)+(-8/24)</f>
        <v>40285.957638888889</v>
      </c>
    </row>
    <row r="827" spans="1:20" ht="45" x14ac:dyDescent="0.25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2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7">
        <f>E827/D827</f>
        <v>1.0043200000000001</v>
      </c>
      <c r="P827" s="9">
        <f>IF(L827 = 0, 0, E827/L827)</f>
        <v>126.8080808080808</v>
      </c>
      <c r="Q827" s="5" t="str">
        <f>LEFT(N827,SEARCH("/",N827) - 1)</f>
        <v>music</v>
      </c>
      <c r="R827" s="5" t="str">
        <f>RIGHT(N827, LEN(N827) - SEARCH("/",N827))</f>
        <v>rock</v>
      </c>
      <c r="S827" s="16">
        <f>(((J827/60)/60)/24)+DATE(1970,1,1)+(-8/24)</f>
        <v>41185.973194444443</v>
      </c>
      <c r="T827" s="16">
        <f>(((I827/60)/60)/24)+DATE(1970,1,1)+(-8/24)</f>
        <v>41210.973194444443</v>
      </c>
    </row>
    <row r="828" spans="1:20" ht="45" x14ac:dyDescent="0.25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2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7">
        <f>E828/D828</f>
        <v>1.0145454545454546</v>
      </c>
      <c r="P828" s="9">
        <f>IF(L828 = 0, 0, E828/L828)</f>
        <v>113.87755102040816</v>
      </c>
      <c r="Q828" s="5" t="str">
        <f>LEFT(N828,SEARCH("/",N828) - 1)</f>
        <v>music</v>
      </c>
      <c r="R828" s="5" t="str">
        <f>RIGHT(N828, LEN(N828) - SEARCH("/",N828))</f>
        <v>rock</v>
      </c>
      <c r="S828" s="16">
        <f>(((J828/60)/60)/24)+DATE(1970,1,1)+(-8/24)</f>
        <v>40972.705208333333</v>
      </c>
      <c r="T828" s="16">
        <f>(((I828/60)/60)/24)+DATE(1970,1,1)+(-8/24)</f>
        <v>40993.663541666661</v>
      </c>
    </row>
    <row r="829" spans="1:20" ht="60" x14ac:dyDescent="0.25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2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7">
        <f>E829/D829</f>
        <v>1.0333333333333334</v>
      </c>
      <c r="P829" s="9">
        <f>IF(L829 = 0, 0, E829/L829)</f>
        <v>28.181818181818183</v>
      </c>
      <c r="Q829" s="5" t="str">
        <f>LEFT(N829,SEARCH("/",N829) - 1)</f>
        <v>music</v>
      </c>
      <c r="R829" s="5" t="str">
        <f>RIGHT(N829, LEN(N829) - SEARCH("/",N829))</f>
        <v>rock</v>
      </c>
      <c r="S829" s="16">
        <f>(((J829/60)/60)/24)+DATE(1970,1,1)+(-8/24)</f>
        <v>40927.140127314815</v>
      </c>
      <c r="T829" s="16">
        <f>(((I829/60)/60)/24)+DATE(1970,1,1)+(-8/24)</f>
        <v>40953.492361111108</v>
      </c>
    </row>
    <row r="830" spans="1:20" ht="60" x14ac:dyDescent="0.25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2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7">
        <f>E830/D830</f>
        <v>1.07</v>
      </c>
      <c r="P830" s="9">
        <f>IF(L830 = 0, 0, E830/L830)</f>
        <v>36.60526315789474</v>
      </c>
      <c r="Q830" s="5" t="str">
        <f>LEFT(N830,SEARCH("/",N830) - 1)</f>
        <v>music</v>
      </c>
      <c r="R830" s="5" t="str">
        <f>RIGHT(N830, LEN(N830) - SEARCH("/",N830))</f>
        <v>rock</v>
      </c>
      <c r="S830" s="16">
        <f>(((J830/60)/60)/24)+DATE(1970,1,1)+(-8/24)</f>
        <v>41072.71738425926</v>
      </c>
      <c r="T830" s="16">
        <f>(((I830/60)/60)/24)+DATE(1970,1,1)+(-8/24)</f>
        <v>41085.35</v>
      </c>
    </row>
    <row r="831" spans="1:20" ht="60" x14ac:dyDescent="0.25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2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7">
        <f>E831/D831</f>
        <v>1.04</v>
      </c>
      <c r="P831" s="9">
        <f>IF(L831 = 0, 0, E831/L831)</f>
        <v>32.5</v>
      </c>
      <c r="Q831" s="5" t="str">
        <f>LEFT(N831,SEARCH("/",N831) - 1)</f>
        <v>music</v>
      </c>
      <c r="R831" s="5" t="str">
        <f>RIGHT(N831, LEN(N831) - SEARCH("/",N831))</f>
        <v>rock</v>
      </c>
      <c r="S831" s="16">
        <f>(((J831/60)/60)/24)+DATE(1970,1,1)+(-8/24)</f>
        <v>42504.468055555553</v>
      </c>
      <c r="T831" s="16">
        <f>(((I831/60)/60)/24)+DATE(1970,1,1)+(-8/24)</f>
        <v>42564.468055555553</v>
      </c>
    </row>
    <row r="832" spans="1:20" ht="45" x14ac:dyDescent="0.25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2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7">
        <f>E832/D832</f>
        <v>1.0783333333333334</v>
      </c>
      <c r="P832" s="9">
        <f>IF(L832 = 0, 0, E832/L832)</f>
        <v>60.65625</v>
      </c>
      <c r="Q832" s="5" t="str">
        <f>LEFT(N832,SEARCH("/",N832) - 1)</f>
        <v>music</v>
      </c>
      <c r="R832" s="5" t="str">
        <f>RIGHT(N832, LEN(N832) - SEARCH("/",N832))</f>
        <v>rock</v>
      </c>
      <c r="S832" s="16">
        <f>(((J832/60)/60)/24)+DATE(1970,1,1)+(-8/24)</f>
        <v>41325.192418981482</v>
      </c>
      <c r="T832" s="16">
        <f>(((I832/60)/60)/24)+DATE(1970,1,1)+(-8/24)</f>
        <v>41355.15075231481</v>
      </c>
    </row>
    <row r="833" spans="1:20" ht="45" x14ac:dyDescent="0.25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2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7">
        <f>E833/D833</f>
        <v>2.3333333333333335</v>
      </c>
      <c r="P833" s="9">
        <f>IF(L833 = 0, 0, E833/L833)</f>
        <v>175</v>
      </c>
      <c r="Q833" s="5" t="str">
        <f>LEFT(N833,SEARCH("/",N833) - 1)</f>
        <v>music</v>
      </c>
      <c r="R833" s="5" t="str">
        <f>RIGHT(N833, LEN(N833) - SEARCH("/",N833))</f>
        <v>rock</v>
      </c>
      <c r="S833" s="16">
        <f>(((J833/60)/60)/24)+DATE(1970,1,1)+(-8/24)</f>
        <v>40996.313587962963</v>
      </c>
      <c r="T833" s="16">
        <f>(((I833/60)/60)/24)+DATE(1970,1,1)+(-8/24)</f>
        <v>41026.313587962963</v>
      </c>
    </row>
    <row r="834" spans="1:20" ht="60" x14ac:dyDescent="0.25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2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7">
        <f>E834/D834</f>
        <v>1.0060706666666666</v>
      </c>
      <c r="P834" s="9">
        <f>IF(L834 = 0, 0, E834/L834)</f>
        <v>97.993896103896105</v>
      </c>
      <c r="Q834" s="5" t="str">
        <f>LEFT(N834,SEARCH("/",N834) - 1)</f>
        <v>music</v>
      </c>
      <c r="R834" s="5" t="str">
        <f>RIGHT(N834, LEN(N834) - SEARCH("/",N834))</f>
        <v>rock</v>
      </c>
      <c r="S834" s="16">
        <f>(((J834/60)/60)/24)+DATE(1970,1,1)+(-8/24)</f>
        <v>40869.341840277775</v>
      </c>
      <c r="T834" s="16">
        <f>(((I834/60)/60)/24)+DATE(1970,1,1)+(-8/24)</f>
        <v>40929.009027777778</v>
      </c>
    </row>
    <row r="835" spans="1:20" x14ac:dyDescent="0.25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2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7">
        <f>E835/D835</f>
        <v>1.0166666666666666</v>
      </c>
      <c r="P835" s="9">
        <f>IF(L835 = 0, 0, E835/L835)</f>
        <v>148.78048780487805</v>
      </c>
      <c r="Q835" s="5" t="str">
        <f>LEFT(N835,SEARCH("/",N835) - 1)</f>
        <v>music</v>
      </c>
      <c r="R835" s="5" t="str">
        <f>RIGHT(N835, LEN(N835) - SEARCH("/",N835))</f>
        <v>rock</v>
      </c>
      <c r="S835" s="16">
        <f>(((J835/60)/60)/24)+DATE(1970,1,1)+(-8/24)</f>
        <v>41718.544849537036</v>
      </c>
      <c r="T835" s="16">
        <f>(((I835/60)/60)/24)+DATE(1970,1,1)+(-8/24)</f>
        <v>41748.544849537036</v>
      </c>
    </row>
    <row r="836" spans="1:20" ht="60" x14ac:dyDescent="0.25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2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7">
        <f>E836/D836</f>
        <v>1.3101818181818181</v>
      </c>
      <c r="P836" s="9">
        <f>IF(L836 = 0, 0, E836/L836)</f>
        <v>96.08</v>
      </c>
      <c r="Q836" s="5" t="str">
        <f>LEFT(N836,SEARCH("/",N836) - 1)</f>
        <v>music</v>
      </c>
      <c r="R836" s="5" t="str">
        <f>RIGHT(N836, LEN(N836) - SEARCH("/",N836))</f>
        <v>rock</v>
      </c>
      <c r="S836" s="16">
        <f>(((J836/60)/60)/24)+DATE(1970,1,1)+(-8/24)</f>
        <v>41422.489490740736</v>
      </c>
      <c r="T836" s="16">
        <f>(((I836/60)/60)/24)+DATE(1970,1,1)+(-8/24)</f>
        <v>41455.832638888889</v>
      </c>
    </row>
    <row r="837" spans="1:20" ht="60" x14ac:dyDescent="0.25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2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7">
        <f>E837/D837</f>
        <v>1.1725000000000001</v>
      </c>
      <c r="P837" s="9">
        <f>IF(L837 = 0, 0, E837/L837)</f>
        <v>58.625</v>
      </c>
      <c r="Q837" s="5" t="str">
        <f>LEFT(N837,SEARCH("/",N837) - 1)</f>
        <v>music</v>
      </c>
      <c r="R837" s="5" t="str">
        <f>RIGHT(N837, LEN(N837) - SEARCH("/",N837))</f>
        <v>rock</v>
      </c>
      <c r="S837" s="16">
        <f>(((J837/60)/60)/24)+DATE(1970,1,1)+(-8/24)</f>
        <v>41005.124513888884</v>
      </c>
      <c r="T837" s="16">
        <f>(((I837/60)/60)/24)+DATE(1970,1,1)+(-8/24)</f>
        <v>41047.791666666664</v>
      </c>
    </row>
    <row r="838" spans="1:20" x14ac:dyDescent="0.25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2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7">
        <f>E838/D838</f>
        <v>1.009304</v>
      </c>
      <c r="P838" s="9">
        <f>IF(L838 = 0, 0, E838/L838)</f>
        <v>109.70695652173914</v>
      </c>
      <c r="Q838" s="5" t="str">
        <f>LEFT(N838,SEARCH("/",N838) - 1)</f>
        <v>music</v>
      </c>
      <c r="R838" s="5" t="str">
        <f>RIGHT(N838, LEN(N838) - SEARCH("/",N838))</f>
        <v>rock</v>
      </c>
      <c r="S838" s="16">
        <f>(((J838/60)/60)/24)+DATE(1970,1,1)+(-8/24)</f>
        <v>41523.723587962959</v>
      </c>
      <c r="T838" s="16">
        <f>(((I838/60)/60)/24)+DATE(1970,1,1)+(-8/24)</f>
        <v>41553.723587962959</v>
      </c>
    </row>
    <row r="839" spans="1:20" ht="45" x14ac:dyDescent="0.25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2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7">
        <f>E839/D839</f>
        <v>1.218</v>
      </c>
      <c r="P839" s="9">
        <f>IF(L839 = 0, 0, E839/L839)</f>
        <v>49.112903225806448</v>
      </c>
      <c r="Q839" s="5" t="str">
        <f>LEFT(N839,SEARCH("/",N839) - 1)</f>
        <v>music</v>
      </c>
      <c r="R839" s="5" t="str">
        <f>RIGHT(N839, LEN(N839) - SEARCH("/",N839))</f>
        <v>rock</v>
      </c>
      <c r="S839" s="16">
        <f>(((J839/60)/60)/24)+DATE(1970,1,1)+(-8/24)</f>
        <v>41730.66506944444</v>
      </c>
      <c r="T839" s="16">
        <f>(((I839/60)/60)/24)+DATE(1970,1,1)+(-8/24)</f>
        <v>41760.66506944444</v>
      </c>
    </row>
    <row r="840" spans="1:20" ht="60" x14ac:dyDescent="0.25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2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7">
        <f>E840/D840</f>
        <v>1.454</v>
      </c>
      <c r="P840" s="9">
        <f>IF(L840 = 0, 0, E840/L840)</f>
        <v>47.672131147540981</v>
      </c>
      <c r="Q840" s="5" t="str">
        <f>LEFT(N840,SEARCH("/",N840) - 1)</f>
        <v>music</v>
      </c>
      <c r="R840" s="5" t="str">
        <f>RIGHT(N840, LEN(N840) - SEARCH("/",N840))</f>
        <v>rock</v>
      </c>
      <c r="S840" s="16">
        <f>(((J840/60)/60)/24)+DATE(1970,1,1)+(-8/24)</f>
        <v>40895.564641203702</v>
      </c>
      <c r="T840" s="16">
        <f>(((I840/60)/60)/24)+DATE(1970,1,1)+(-8/24)</f>
        <v>40925.564641203702</v>
      </c>
    </row>
    <row r="841" spans="1:20" ht="45" x14ac:dyDescent="0.25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2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7">
        <f>E841/D841</f>
        <v>1.166166</v>
      </c>
      <c r="P841" s="9">
        <f>IF(L841 = 0, 0, E841/L841)</f>
        <v>60.737812499999997</v>
      </c>
      <c r="Q841" s="5" t="str">
        <f>LEFT(N841,SEARCH("/",N841) - 1)</f>
        <v>music</v>
      </c>
      <c r="R841" s="5" t="str">
        <f>RIGHT(N841, LEN(N841) - SEARCH("/",N841))</f>
        <v>rock</v>
      </c>
      <c r="S841" s="16">
        <f>(((J841/60)/60)/24)+DATE(1970,1,1)+(-8/24)</f>
        <v>41144.430046296293</v>
      </c>
      <c r="T841" s="16">
        <f>(((I841/60)/60)/24)+DATE(1970,1,1)+(-8/24)</f>
        <v>41174.430046296293</v>
      </c>
    </row>
    <row r="842" spans="1:20" ht="45" x14ac:dyDescent="0.25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2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7">
        <f>E842/D842</f>
        <v>1.2041660000000001</v>
      </c>
      <c r="P842" s="9">
        <f>IF(L842 = 0, 0, E842/L842)</f>
        <v>63.37715789473684</v>
      </c>
      <c r="Q842" s="5" t="str">
        <f>LEFT(N842,SEARCH("/",N842) - 1)</f>
        <v>music</v>
      </c>
      <c r="R842" s="5" t="str">
        <f>RIGHT(N842, LEN(N842) - SEARCH("/",N842))</f>
        <v>metal</v>
      </c>
      <c r="S842" s="16">
        <f>(((J842/60)/60)/24)+DATE(1970,1,1)+(-8/24)</f>
        <v>42606.893368055556</v>
      </c>
      <c r="T842" s="16">
        <f>(((I842/60)/60)/24)+DATE(1970,1,1)+(-8/24)</f>
        <v>42636.893368055556</v>
      </c>
    </row>
    <row r="843" spans="1:20" ht="60" x14ac:dyDescent="0.25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2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7">
        <f>E843/D843</f>
        <v>1.0132000000000001</v>
      </c>
      <c r="P843" s="9">
        <f>IF(L843 = 0, 0, E843/L843)</f>
        <v>53.893617021276597</v>
      </c>
      <c r="Q843" s="5" t="str">
        <f>LEFT(N843,SEARCH("/",N843) - 1)</f>
        <v>music</v>
      </c>
      <c r="R843" s="5" t="str">
        <f>RIGHT(N843, LEN(N843) - SEARCH("/",N843))</f>
        <v>metal</v>
      </c>
      <c r="S843" s="16">
        <f>(((J843/60)/60)/24)+DATE(1970,1,1)+(-8/24)</f>
        <v>41923.50535879629</v>
      </c>
      <c r="T843" s="16">
        <f>(((I843/60)/60)/24)+DATE(1970,1,1)+(-8/24)</f>
        <v>41953.547025462954</v>
      </c>
    </row>
    <row r="844" spans="1:20" ht="45" x14ac:dyDescent="0.25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2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7">
        <f>E844/D844</f>
        <v>1.0431999999999999</v>
      </c>
      <c r="P844" s="9">
        <f>IF(L844 = 0, 0, E844/L844)</f>
        <v>66.871794871794876</v>
      </c>
      <c r="Q844" s="5" t="str">
        <f>LEFT(N844,SEARCH("/",N844) - 1)</f>
        <v>music</v>
      </c>
      <c r="R844" s="5" t="str">
        <f>RIGHT(N844, LEN(N844) - SEARCH("/",N844))</f>
        <v>metal</v>
      </c>
      <c r="S844" s="16">
        <f>(((J844/60)/60)/24)+DATE(1970,1,1)+(-8/24)</f>
        <v>41526.259062500001</v>
      </c>
      <c r="T844" s="16">
        <f>(((I844/60)/60)/24)+DATE(1970,1,1)+(-8/24)</f>
        <v>41560.832638888889</v>
      </c>
    </row>
    <row r="845" spans="1:20" ht="60" x14ac:dyDescent="0.25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2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7">
        <f>E845/D845</f>
        <v>2.6713333333333331</v>
      </c>
      <c r="P845" s="9">
        <f>IF(L845 = 0, 0, E845/L845)</f>
        <v>63.102362204724407</v>
      </c>
      <c r="Q845" s="5" t="str">
        <f>LEFT(N845,SEARCH("/",N845) - 1)</f>
        <v>music</v>
      </c>
      <c r="R845" s="5" t="str">
        <f>RIGHT(N845, LEN(N845) - SEARCH("/",N845))</f>
        <v>metal</v>
      </c>
      <c r="S845" s="16">
        <f>(((J845/60)/60)/24)+DATE(1970,1,1)+(-8/24)</f>
        <v>42694.924537037034</v>
      </c>
      <c r="T845" s="16">
        <f>(((I845/60)/60)/24)+DATE(1970,1,1)+(-8/24)</f>
        <v>42711.999999999993</v>
      </c>
    </row>
    <row r="846" spans="1:20" ht="60" x14ac:dyDescent="0.25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2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7">
        <f>E846/D846</f>
        <v>1.9413333333333334</v>
      </c>
      <c r="P846" s="9">
        <f>IF(L846 = 0, 0, E846/L846)</f>
        <v>36.628930817610062</v>
      </c>
      <c r="Q846" s="5" t="str">
        <f>LEFT(N846,SEARCH("/",N846) - 1)</f>
        <v>music</v>
      </c>
      <c r="R846" s="5" t="str">
        <f>RIGHT(N846, LEN(N846) - SEARCH("/",N846))</f>
        <v>metal</v>
      </c>
      <c r="S846" s="16">
        <f>(((J846/60)/60)/24)+DATE(1970,1,1)+(-8/24)</f>
        <v>41905.351296296292</v>
      </c>
      <c r="T846" s="16">
        <f>(((I846/60)/60)/24)+DATE(1970,1,1)+(-8/24)</f>
        <v>41943.874305555553</v>
      </c>
    </row>
    <row r="847" spans="1:20" ht="45" x14ac:dyDescent="0.25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2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7">
        <f>E847/D847</f>
        <v>1.203802</v>
      </c>
      <c r="P847" s="9">
        <f>IF(L847 = 0, 0, E847/L847)</f>
        <v>34.005706214689269</v>
      </c>
      <c r="Q847" s="5" t="str">
        <f>LEFT(N847,SEARCH("/",N847) - 1)</f>
        <v>music</v>
      </c>
      <c r="R847" s="5" t="str">
        <f>RIGHT(N847, LEN(N847) - SEARCH("/",N847))</f>
        <v>metal</v>
      </c>
      <c r="S847" s="16">
        <f>(((J847/60)/60)/24)+DATE(1970,1,1)+(-8/24)</f>
        <v>42577.872638888883</v>
      </c>
      <c r="T847" s="16">
        <f>(((I847/60)/60)/24)+DATE(1970,1,1)+(-8/24)</f>
        <v>42617.832638888889</v>
      </c>
    </row>
    <row r="848" spans="1:20" ht="45" x14ac:dyDescent="0.25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2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7">
        <f>E848/D848</f>
        <v>1.2200090909090908</v>
      </c>
      <c r="P848" s="9">
        <f>IF(L848 = 0, 0, E848/L848)</f>
        <v>28.553404255319148</v>
      </c>
      <c r="Q848" s="5" t="str">
        <f>LEFT(N848,SEARCH("/",N848) - 1)</f>
        <v>music</v>
      </c>
      <c r="R848" s="5" t="str">
        <f>RIGHT(N848, LEN(N848) - SEARCH("/",N848))</f>
        <v>metal</v>
      </c>
      <c r="S848" s="16">
        <f>(((J848/60)/60)/24)+DATE(1970,1,1)+(-8/24)</f>
        <v>41694.058506944442</v>
      </c>
      <c r="T848" s="16">
        <f>(((I848/60)/60)/24)+DATE(1970,1,1)+(-8/24)</f>
        <v>41708.25</v>
      </c>
    </row>
    <row r="849" spans="1:20" ht="30" x14ac:dyDescent="0.25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2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7">
        <f>E849/D849</f>
        <v>1</v>
      </c>
      <c r="P849" s="9">
        <f>IF(L849 = 0, 0, E849/L849)</f>
        <v>10</v>
      </c>
      <c r="Q849" s="5" t="str">
        <f>LEFT(N849,SEARCH("/",N849) - 1)</f>
        <v>music</v>
      </c>
      <c r="R849" s="5" t="str">
        <f>RIGHT(N849, LEN(N849) - SEARCH("/",N849))</f>
        <v>metal</v>
      </c>
      <c r="S849" s="16">
        <f>(((J849/60)/60)/24)+DATE(1970,1,1)+(-8/24)</f>
        <v>42165.465000000004</v>
      </c>
      <c r="T849" s="16">
        <f>(((I849/60)/60)/24)+DATE(1970,1,1)+(-8/24)</f>
        <v>42195.465000000004</v>
      </c>
    </row>
    <row r="850" spans="1:20" ht="45" x14ac:dyDescent="0.25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2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7">
        <f>E850/D850</f>
        <v>1</v>
      </c>
      <c r="P850" s="9">
        <f>IF(L850 = 0, 0, E850/L850)</f>
        <v>18.75</v>
      </c>
      <c r="Q850" s="5" t="str">
        <f>LEFT(N850,SEARCH("/",N850) - 1)</f>
        <v>music</v>
      </c>
      <c r="R850" s="5" t="str">
        <f>RIGHT(N850, LEN(N850) - SEARCH("/",N850))</f>
        <v>metal</v>
      </c>
      <c r="S850" s="16">
        <f>(((J850/60)/60)/24)+DATE(1970,1,1)+(-8/24)</f>
        <v>42078.458715277775</v>
      </c>
      <c r="T850" s="16">
        <f>(((I850/60)/60)/24)+DATE(1970,1,1)+(-8/24)</f>
        <v>42108.458715277775</v>
      </c>
    </row>
    <row r="851" spans="1:20" ht="60" x14ac:dyDescent="0.25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2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7">
        <f>E851/D851</f>
        <v>1.1990000000000001</v>
      </c>
      <c r="P851" s="9">
        <f>IF(L851 = 0, 0, E851/L851)</f>
        <v>41.704347826086959</v>
      </c>
      <c r="Q851" s="5" t="str">
        <f>LEFT(N851,SEARCH("/",N851) - 1)</f>
        <v>music</v>
      </c>
      <c r="R851" s="5" t="str">
        <f>RIGHT(N851, LEN(N851) - SEARCH("/",N851))</f>
        <v>metal</v>
      </c>
      <c r="S851" s="16">
        <f>(((J851/60)/60)/24)+DATE(1970,1,1)+(-8/24)</f>
        <v>42050.81555555555</v>
      </c>
      <c r="T851" s="16">
        <f>(((I851/60)/60)/24)+DATE(1970,1,1)+(-8/24)</f>
        <v>42078.773888888885</v>
      </c>
    </row>
    <row r="852" spans="1:20" ht="45" x14ac:dyDescent="0.25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2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7">
        <f>E852/D852</f>
        <v>1.55175</v>
      </c>
      <c r="P852" s="9">
        <f>IF(L852 = 0, 0, E852/L852)</f>
        <v>46.669172932330824</v>
      </c>
      <c r="Q852" s="5" t="str">
        <f>LEFT(N852,SEARCH("/",N852) - 1)</f>
        <v>music</v>
      </c>
      <c r="R852" s="5" t="str">
        <f>RIGHT(N852, LEN(N852) - SEARCH("/",N852))</f>
        <v>metal</v>
      </c>
      <c r="S852" s="16">
        <f>(((J852/60)/60)/24)+DATE(1970,1,1)+(-8/24)</f>
        <v>42452.494409722225</v>
      </c>
      <c r="T852" s="16">
        <f>(((I852/60)/60)/24)+DATE(1970,1,1)+(-8/24)</f>
        <v>42484.874305555553</v>
      </c>
    </row>
    <row r="853" spans="1:20" ht="45" x14ac:dyDescent="0.25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2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7">
        <f>E853/D853</f>
        <v>1.3045</v>
      </c>
      <c r="P853" s="9">
        <f>IF(L853 = 0, 0, E853/L853)</f>
        <v>37.271428571428572</v>
      </c>
      <c r="Q853" s="5" t="str">
        <f>LEFT(N853,SEARCH("/",N853) - 1)</f>
        <v>music</v>
      </c>
      <c r="R853" s="5" t="str">
        <f>RIGHT(N853, LEN(N853) - SEARCH("/",N853))</f>
        <v>metal</v>
      </c>
      <c r="S853" s="16">
        <f>(((J853/60)/60)/24)+DATE(1970,1,1)+(-8/24)</f>
        <v>42522.546909722216</v>
      </c>
      <c r="T853" s="16">
        <f>(((I853/60)/60)/24)+DATE(1970,1,1)+(-8/24)</f>
        <v>42582.489583333336</v>
      </c>
    </row>
    <row r="854" spans="1:20" ht="30" x14ac:dyDescent="0.25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2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7">
        <f>E854/D854</f>
        <v>1.0497142857142858</v>
      </c>
      <c r="P854" s="9">
        <f>IF(L854 = 0, 0, E854/L854)</f>
        <v>59.258064516129032</v>
      </c>
      <c r="Q854" s="5" t="str">
        <f>LEFT(N854,SEARCH("/",N854) - 1)</f>
        <v>music</v>
      </c>
      <c r="R854" s="5" t="str">
        <f>RIGHT(N854, LEN(N854) - SEARCH("/",N854))</f>
        <v>metal</v>
      </c>
      <c r="S854" s="16">
        <f>(((J854/60)/60)/24)+DATE(1970,1,1)+(-8/24)</f>
        <v>42656.47216435185</v>
      </c>
      <c r="T854" s="16">
        <f>(((I854/60)/60)/24)+DATE(1970,1,1)+(-8/24)</f>
        <v>42667.541666666664</v>
      </c>
    </row>
    <row r="855" spans="1:20" ht="45" x14ac:dyDescent="0.25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2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7">
        <f>E855/D855</f>
        <v>1</v>
      </c>
      <c r="P855" s="9">
        <f>IF(L855 = 0, 0, E855/L855)</f>
        <v>30</v>
      </c>
      <c r="Q855" s="5" t="str">
        <f>LEFT(N855,SEARCH("/",N855) - 1)</f>
        <v>music</v>
      </c>
      <c r="R855" s="5" t="str">
        <f>RIGHT(N855, LEN(N855) - SEARCH("/",N855))</f>
        <v>metal</v>
      </c>
      <c r="S855" s="16">
        <f>(((J855/60)/60)/24)+DATE(1970,1,1)+(-8/24)</f>
        <v>42021.49894675926</v>
      </c>
      <c r="T855" s="16">
        <f>(((I855/60)/60)/24)+DATE(1970,1,1)+(-8/24)</f>
        <v>42051.49894675926</v>
      </c>
    </row>
    <row r="856" spans="1:20" ht="45" x14ac:dyDescent="0.25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2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7">
        <f>E856/D856</f>
        <v>1.1822050359712231</v>
      </c>
      <c r="P856" s="9">
        <f>IF(L856 = 0, 0, E856/L856)</f>
        <v>65.8623246492986</v>
      </c>
      <c r="Q856" s="5" t="str">
        <f>LEFT(N856,SEARCH("/",N856) - 1)</f>
        <v>music</v>
      </c>
      <c r="R856" s="5" t="str">
        <f>RIGHT(N856, LEN(N856) - SEARCH("/",N856))</f>
        <v>metal</v>
      </c>
      <c r="S856" s="16">
        <f>(((J856/60)/60)/24)+DATE(1970,1,1)+(-8/24)</f>
        <v>42701.879004629627</v>
      </c>
      <c r="T856" s="16">
        <f>(((I856/60)/60)/24)+DATE(1970,1,1)+(-8/24)</f>
        <v>42731.879004629627</v>
      </c>
    </row>
    <row r="857" spans="1:20" ht="45" x14ac:dyDescent="0.25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2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7">
        <f>E857/D857</f>
        <v>1.0344827586206897</v>
      </c>
      <c r="P857" s="9">
        <f>IF(L857 = 0, 0, E857/L857)</f>
        <v>31.914893617021278</v>
      </c>
      <c r="Q857" s="5" t="str">
        <f>LEFT(N857,SEARCH("/",N857) - 1)</f>
        <v>music</v>
      </c>
      <c r="R857" s="5" t="str">
        <f>RIGHT(N857, LEN(N857) - SEARCH("/",N857))</f>
        <v>metal</v>
      </c>
      <c r="S857" s="16">
        <f>(((J857/60)/60)/24)+DATE(1970,1,1)+(-8/24)</f>
        <v>42544.791863425926</v>
      </c>
      <c r="T857" s="16">
        <f>(((I857/60)/60)/24)+DATE(1970,1,1)+(-8/24)</f>
        <v>42574.791863425926</v>
      </c>
    </row>
    <row r="858" spans="1:20" ht="60" x14ac:dyDescent="0.25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2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7">
        <f>E858/D858</f>
        <v>2.1800000000000002</v>
      </c>
      <c r="P858" s="9">
        <f>IF(L858 = 0, 0, E858/L858)</f>
        <v>19.464285714285715</v>
      </c>
      <c r="Q858" s="5" t="str">
        <f>LEFT(N858,SEARCH("/",N858) - 1)</f>
        <v>music</v>
      </c>
      <c r="R858" s="5" t="str">
        <f>RIGHT(N858, LEN(N858) - SEARCH("/",N858))</f>
        <v>metal</v>
      </c>
      <c r="S858" s="16">
        <f>(((J858/60)/60)/24)+DATE(1970,1,1)+(-8/24)</f>
        <v>42608.978657407402</v>
      </c>
      <c r="T858" s="16">
        <f>(((I858/60)/60)/24)+DATE(1970,1,1)+(-8/24)</f>
        <v>42668.458333333336</v>
      </c>
    </row>
    <row r="859" spans="1:20" ht="45" x14ac:dyDescent="0.25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2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7">
        <f>E859/D859</f>
        <v>1</v>
      </c>
      <c r="P859" s="9">
        <f>IF(L859 = 0, 0, E859/L859)</f>
        <v>50</v>
      </c>
      <c r="Q859" s="5" t="str">
        <f>LEFT(N859,SEARCH("/",N859) - 1)</f>
        <v>music</v>
      </c>
      <c r="R859" s="5" t="str">
        <f>RIGHT(N859, LEN(N859) - SEARCH("/",N859))</f>
        <v>metal</v>
      </c>
      <c r="S859" s="16">
        <f>(((J859/60)/60)/24)+DATE(1970,1,1)+(-8/24)</f>
        <v>42291.248043981475</v>
      </c>
      <c r="T859" s="16">
        <f>(((I859/60)/60)/24)+DATE(1970,1,1)+(-8/24)</f>
        <v>42333.289710648147</v>
      </c>
    </row>
    <row r="860" spans="1:20" ht="60" x14ac:dyDescent="0.25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2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7">
        <f>E860/D860</f>
        <v>1.4400583333333332</v>
      </c>
      <c r="P860" s="9">
        <f>IF(L860 = 0, 0, E860/L860)</f>
        <v>22.737763157894737</v>
      </c>
      <c r="Q860" s="5" t="str">
        <f>LEFT(N860,SEARCH("/",N860) - 1)</f>
        <v>music</v>
      </c>
      <c r="R860" s="5" t="str">
        <f>RIGHT(N860, LEN(N860) - SEARCH("/",N860))</f>
        <v>metal</v>
      </c>
      <c r="S860" s="16">
        <f>(((J860/60)/60)/24)+DATE(1970,1,1)+(-8/24)</f>
        <v>42079.412245370368</v>
      </c>
      <c r="T860" s="16">
        <f>(((I860/60)/60)/24)+DATE(1970,1,1)+(-8/24)</f>
        <v>42109.624305555553</v>
      </c>
    </row>
    <row r="861" spans="1:20" ht="45" x14ac:dyDescent="0.25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2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7">
        <f>E861/D861</f>
        <v>1.0467500000000001</v>
      </c>
      <c r="P861" s="9">
        <f>IF(L861 = 0, 0, E861/L861)</f>
        <v>42.724489795918366</v>
      </c>
      <c r="Q861" s="5" t="str">
        <f>LEFT(N861,SEARCH("/",N861) - 1)</f>
        <v>music</v>
      </c>
      <c r="R861" s="5" t="str">
        <f>RIGHT(N861, LEN(N861) - SEARCH("/",N861))</f>
        <v>metal</v>
      </c>
      <c r="S861" s="16">
        <f>(((J861/60)/60)/24)+DATE(1970,1,1)+(-8/24)</f>
        <v>42128.486898148149</v>
      </c>
      <c r="T861" s="16">
        <f>(((I861/60)/60)/24)+DATE(1970,1,1)+(-8/24)</f>
        <v>42158.666666666664</v>
      </c>
    </row>
    <row r="862" spans="1:20" ht="60" x14ac:dyDescent="0.25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2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7">
        <f>E862/D862</f>
        <v>0.18142857142857144</v>
      </c>
      <c r="P862" s="9">
        <f>IF(L862 = 0, 0, E862/L862)</f>
        <v>52.916666666666664</v>
      </c>
      <c r="Q862" s="5" t="str">
        <f>LEFT(N862,SEARCH("/",N862) - 1)</f>
        <v>music</v>
      </c>
      <c r="R862" s="5" t="str">
        <f>RIGHT(N862, LEN(N862) - SEARCH("/",N862))</f>
        <v>jazz</v>
      </c>
      <c r="S862" s="16">
        <f>(((J862/60)/60)/24)+DATE(1970,1,1)+(-8/24)</f>
        <v>41570.149456018517</v>
      </c>
      <c r="T862" s="16">
        <f>(((I862/60)/60)/24)+DATE(1970,1,1)+(-8/24)</f>
        <v>41600.191122685181</v>
      </c>
    </row>
    <row r="863" spans="1:20" ht="45" x14ac:dyDescent="0.2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2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7">
        <f>E863/D863</f>
        <v>2.2444444444444444E-2</v>
      </c>
      <c r="P863" s="9">
        <f>IF(L863 = 0, 0, E863/L863)</f>
        <v>50.5</v>
      </c>
      <c r="Q863" s="5" t="str">
        <f>LEFT(N863,SEARCH("/",N863) - 1)</f>
        <v>music</v>
      </c>
      <c r="R863" s="5" t="str">
        <f>RIGHT(N863, LEN(N863) - SEARCH("/",N863))</f>
        <v>jazz</v>
      </c>
      <c r="S863" s="16">
        <f>(((J863/60)/60)/24)+DATE(1970,1,1)+(-8/24)</f>
        <v>42599.631990740738</v>
      </c>
      <c r="T863" s="16">
        <f>(((I863/60)/60)/24)+DATE(1970,1,1)+(-8/24)</f>
        <v>42629.631990740738</v>
      </c>
    </row>
    <row r="864" spans="1:20" ht="45" x14ac:dyDescent="0.25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2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7">
        <f>E864/D864</f>
        <v>3.3999999999999998E-3</v>
      </c>
      <c r="P864" s="9">
        <f>IF(L864 = 0, 0, E864/L864)</f>
        <v>42.5</v>
      </c>
      <c r="Q864" s="5" t="str">
        <f>LEFT(N864,SEARCH("/",N864) - 1)</f>
        <v>music</v>
      </c>
      <c r="R864" s="5" t="str">
        <f>RIGHT(N864, LEN(N864) - SEARCH("/",N864))</f>
        <v>jazz</v>
      </c>
      <c r="S864" s="16">
        <f>(((J864/60)/60)/24)+DATE(1970,1,1)+(-8/24)</f>
        <v>41559.221620370365</v>
      </c>
      <c r="T864" s="16">
        <f>(((I864/60)/60)/24)+DATE(1970,1,1)+(-8/24)</f>
        <v>41589.263287037036</v>
      </c>
    </row>
    <row r="865" spans="1:20" ht="45" x14ac:dyDescent="0.2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2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7">
        <f>E865/D865</f>
        <v>4.4999999999999998E-2</v>
      </c>
      <c r="P865" s="9">
        <f>IF(L865 = 0, 0, E865/L865)</f>
        <v>18</v>
      </c>
      <c r="Q865" s="5" t="str">
        <f>LEFT(N865,SEARCH("/",N865) - 1)</f>
        <v>music</v>
      </c>
      <c r="R865" s="5" t="str">
        <f>RIGHT(N865, LEN(N865) - SEARCH("/",N865))</f>
        <v>jazz</v>
      </c>
      <c r="S865" s="16">
        <f>(((J865/60)/60)/24)+DATE(1970,1,1)+(-8/24)</f>
        <v>40920.784328703703</v>
      </c>
      <c r="T865" s="16">
        <f>(((I865/60)/60)/24)+DATE(1970,1,1)+(-8/24)</f>
        <v>40950.784328703703</v>
      </c>
    </row>
    <row r="866" spans="1:20" ht="45" x14ac:dyDescent="0.25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2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7">
        <f>E866/D866</f>
        <v>0.41538461538461541</v>
      </c>
      <c r="P866" s="9">
        <f>IF(L866 = 0, 0, E866/L866)</f>
        <v>34.177215189873415</v>
      </c>
      <c r="Q866" s="5" t="str">
        <f>LEFT(N866,SEARCH("/",N866) - 1)</f>
        <v>music</v>
      </c>
      <c r="R866" s="5" t="str">
        <f>RIGHT(N866, LEN(N866) - SEARCH("/",N866))</f>
        <v>jazz</v>
      </c>
      <c r="S866" s="16">
        <f>(((J866/60)/60)/24)+DATE(1970,1,1)+(-8/24)</f>
        <v>41540.773587962962</v>
      </c>
      <c r="T866" s="16">
        <f>(((I866/60)/60)/24)+DATE(1970,1,1)+(-8/24)</f>
        <v>41563.082638888889</v>
      </c>
    </row>
    <row r="867" spans="1:20" ht="60" x14ac:dyDescent="0.2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2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7">
        <f>E867/D867</f>
        <v>2.0454545454545454E-2</v>
      </c>
      <c r="P867" s="9">
        <f>IF(L867 = 0, 0, E867/L867)</f>
        <v>22.5</v>
      </c>
      <c r="Q867" s="5" t="str">
        <f>LEFT(N867,SEARCH("/",N867) - 1)</f>
        <v>music</v>
      </c>
      <c r="R867" s="5" t="str">
        <f>RIGHT(N867, LEN(N867) - SEARCH("/",N867))</f>
        <v>jazz</v>
      </c>
      <c r="S867" s="16">
        <f>(((J867/60)/60)/24)+DATE(1970,1,1)+(-8/24)</f>
        <v>41230.439780092594</v>
      </c>
      <c r="T867" s="16">
        <f>(((I867/60)/60)/24)+DATE(1970,1,1)+(-8/24)</f>
        <v>41290.439780092594</v>
      </c>
    </row>
    <row r="868" spans="1:20" ht="45" x14ac:dyDescent="0.25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2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7">
        <f>E868/D868</f>
        <v>0.18285714285714286</v>
      </c>
      <c r="P868" s="9">
        <f>IF(L868 = 0, 0, E868/L868)</f>
        <v>58.18181818181818</v>
      </c>
      <c r="Q868" s="5" t="str">
        <f>LEFT(N868,SEARCH("/",N868) - 1)</f>
        <v>music</v>
      </c>
      <c r="R868" s="5" t="str">
        <f>RIGHT(N868, LEN(N868) - SEARCH("/",N868))</f>
        <v>jazz</v>
      </c>
      <c r="S868" s="16">
        <f>(((J868/60)/60)/24)+DATE(1970,1,1)+(-8/24)</f>
        <v>42025.304606481477</v>
      </c>
      <c r="T868" s="16">
        <f>(((I868/60)/60)/24)+DATE(1970,1,1)+(-8/24)</f>
        <v>42063.298611111109</v>
      </c>
    </row>
    <row r="869" spans="1:20" ht="60" x14ac:dyDescent="0.2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2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7">
        <f>E869/D869</f>
        <v>0.2402</v>
      </c>
      <c r="P869" s="9">
        <f>IF(L869 = 0, 0, E869/L869)</f>
        <v>109.18181818181819</v>
      </c>
      <c r="Q869" s="5" t="str">
        <f>LEFT(N869,SEARCH("/",N869) - 1)</f>
        <v>music</v>
      </c>
      <c r="R869" s="5" t="str">
        <f>RIGHT(N869, LEN(N869) - SEARCH("/",N869))</f>
        <v>jazz</v>
      </c>
      <c r="S869" s="16">
        <f>(((J869/60)/60)/24)+DATE(1970,1,1)+(-8/24)</f>
        <v>40087.772060185183</v>
      </c>
      <c r="T869" s="16">
        <f>(((I869/60)/60)/24)+DATE(1970,1,1)+(-8/24)</f>
        <v>40147.874305555553</v>
      </c>
    </row>
    <row r="870" spans="1:20" ht="60" x14ac:dyDescent="0.25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2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7">
        <f>E870/D870</f>
        <v>1.1111111111111111E-3</v>
      </c>
      <c r="P870" s="9">
        <f>IF(L870 = 0, 0, E870/L870)</f>
        <v>50</v>
      </c>
      <c r="Q870" s="5" t="str">
        <f>LEFT(N870,SEARCH("/",N870) - 1)</f>
        <v>music</v>
      </c>
      <c r="R870" s="5" t="str">
        <f>RIGHT(N870, LEN(N870) - SEARCH("/",N870))</f>
        <v>jazz</v>
      </c>
      <c r="S870" s="16">
        <f>(((J870/60)/60)/24)+DATE(1970,1,1)+(-8/24)</f>
        <v>41615.694421296292</v>
      </c>
      <c r="T870" s="16">
        <f>(((I870/60)/60)/24)+DATE(1970,1,1)+(-8/24)</f>
        <v>41645.694421296292</v>
      </c>
    </row>
    <row r="871" spans="1:20" ht="60" x14ac:dyDescent="0.2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2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7">
        <f>E871/D871</f>
        <v>0.11818181818181818</v>
      </c>
      <c r="P871" s="9">
        <f>IF(L871 = 0, 0, E871/L871)</f>
        <v>346.66666666666669</v>
      </c>
      <c r="Q871" s="5" t="str">
        <f>LEFT(N871,SEARCH("/",N871) - 1)</f>
        <v>music</v>
      </c>
      <c r="R871" s="5" t="str">
        <f>RIGHT(N871, LEN(N871) - SEARCH("/",N871))</f>
        <v>jazz</v>
      </c>
      <c r="S871" s="16">
        <f>(((J871/60)/60)/24)+DATE(1970,1,1)+(-8/24)</f>
        <v>41342.512233796297</v>
      </c>
      <c r="T871" s="16">
        <f>(((I871/60)/60)/24)+DATE(1970,1,1)+(-8/24)</f>
        <v>41372.470567129625</v>
      </c>
    </row>
    <row r="872" spans="1:20" ht="60" x14ac:dyDescent="0.25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2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7">
        <f>E872/D872</f>
        <v>3.0999999999999999E-3</v>
      </c>
      <c r="P872" s="9">
        <f>IF(L872 = 0, 0, E872/L872)</f>
        <v>12.4</v>
      </c>
      <c r="Q872" s="5" t="str">
        <f>LEFT(N872,SEARCH("/",N872) - 1)</f>
        <v>music</v>
      </c>
      <c r="R872" s="5" t="str">
        <f>RIGHT(N872, LEN(N872) - SEARCH("/",N872))</f>
        <v>jazz</v>
      </c>
      <c r="S872" s="16">
        <f>(((J872/60)/60)/24)+DATE(1970,1,1)+(-8/24)</f>
        <v>41487.688923611109</v>
      </c>
      <c r="T872" s="16">
        <f>(((I872/60)/60)/24)+DATE(1970,1,1)+(-8/24)</f>
        <v>41517.688923611109</v>
      </c>
    </row>
    <row r="873" spans="1:20" ht="60" x14ac:dyDescent="0.2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2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7">
        <f>E873/D873</f>
        <v>5.4166666666666669E-2</v>
      </c>
      <c r="P873" s="9">
        <f>IF(L873 = 0, 0, E873/L873)</f>
        <v>27.083333333333332</v>
      </c>
      <c r="Q873" s="5" t="str">
        <f>LEFT(N873,SEARCH("/",N873) - 1)</f>
        <v>music</v>
      </c>
      <c r="R873" s="5" t="str">
        <f>RIGHT(N873, LEN(N873) - SEARCH("/",N873))</f>
        <v>jazz</v>
      </c>
      <c r="S873" s="16">
        <f>(((J873/60)/60)/24)+DATE(1970,1,1)+(-8/24)</f>
        <v>41577.227951388886</v>
      </c>
      <c r="T873" s="16">
        <f>(((I873/60)/60)/24)+DATE(1970,1,1)+(-8/24)</f>
        <v>41607.26961805555</v>
      </c>
    </row>
    <row r="874" spans="1:20" ht="45" x14ac:dyDescent="0.25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2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7">
        <f>E874/D874</f>
        <v>8.1250000000000003E-3</v>
      </c>
      <c r="P874" s="9">
        <f>IF(L874 = 0, 0, E874/L874)</f>
        <v>32.5</v>
      </c>
      <c r="Q874" s="5" t="str">
        <f>LEFT(N874,SEARCH("/",N874) - 1)</f>
        <v>music</v>
      </c>
      <c r="R874" s="5" t="str">
        <f>RIGHT(N874, LEN(N874) - SEARCH("/",N874))</f>
        <v>jazz</v>
      </c>
      <c r="S874" s="16">
        <f>(((J874/60)/60)/24)+DATE(1970,1,1)+(-8/24)</f>
        <v>40567.492210648146</v>
      </c>
      <c r="T874" s="16">
        <f>(((I874/60)/60)/24)+DATE(1970,1,1)+(-8/24)</f>
        <v>40612.492210648146</v>
      </c>
    </row>
    <row r="875" spans="1:20" ht="45" x14ac:dyDescent="0.2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2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7">
        <f>E875/D875</f>
        <v>1.2857142857142857E-2</v>
      </c>
      <c r="P875" s="9">
        <f>IF(L875 = 0, 0, E875/L875)</f>
        <v>9</v>
      </c>
      <c r="Q875" s="5" t="str">
        <f>LEFT(N875,SEARCH("/",N875) - 1)</f>
        <v>music</v>
      </c>
      <c r="R875" s="5" t="str">
        <f>RIGHT(N875, LEN(N875) - SEARCH("/",N875))</f>
        <v>jazz</v>
      </c>
      <c r="S875" s="16">
        <f>(((J875/60)/60)/24)+DATE(1970,1,1)+(-8/24)</f>
        <v>41183.833796296298</v>
      </c>
      <c r="T875" s="16">
        <f>(((I875/60)/60)/24)+DATE(1970,1,1)+(-8/24)</f>
        <v>41223.875462962962</v>
      </c>
    </row>
    <row r="876" spans="1:20" ht="60" x14ac:dyDescent="0.25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2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7">
        <f>E876/D876</f>
        <v>0.24333333333333335</v>
      </c>
      <c r="P876" s="9">
        <f>IF(L876 = 0, 0, E876/L876)</f>
        <v>34.761904761904759</v>
      </c>
      <c r="Q876" s="5" t="str">
        <f>LEFT(N876,SEARCH("/",N876) - 1)</f>
        <v>music</v>
      </c>
      <c r="R876" s="5" t="str">
        <f>RIGHT(N876, LEN(N876) - SEARCH("/",N876))</f>
        <v>jazz</v>
      </c>
      <c r="S876" s="16">
        <f>(((J876/60)/60)/24)+DATE(1970,1,1)+(-8/24)</f>
        <v>41368.250393518516</v>
      </c>
      <c r="T876" s="16">
        <f>(((I876/60)/60)/24)+DATE(1970,1,1)+(-8/24)</f>
        <v>41398.250393518516</v>
      </c>
    </row>
    <row r="877" spans="1:20" ht="60" x14ac:dyDescent="0.2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2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7">
        <f>E877/D877</f>
        <v>0</v>
      </c>
      <c r="P877" s="9">
        <f>IF(L877 = 0, 0, E877/L877)</f>
        <v>0</v>
      </c>
      <c r="Q877" s="5" t="str">
        <f>LEFT(N877,SEARCH("/",N877) - 1)</f>
        <v>music</v>
      </c>
      <c r="R877" s="5" t="str">
        <f>RIGHT(N877, LEN(N877) - SEARCH("/",N877))</f>
        <v>jazz</v>
      </c>
      <c r="S877" s="16">
        <f>(((J877/60)/60)/24)+DATE(1970,1,1)+(-8/24)</f>
        <v>42248.390405092585</v>
      </c>
      <c r="T877" s="16">
        <f>(((I877/60)/60)/24)+DATE(1970,1,1)+(-8/24)</f>
        <v>42268.390405092585</v>
      </c>
    </row>
    <row r="878" spans="1:20" ht="30" x14ac:dyDescent="0.25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2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7">
        <f>E878/D878</f>
        <v>0.40799492385786801</v>
      </c>
      <c r="P878" s="9">
        <f>IF(L878 = 0, 0, E878/L878)</f>
        <v>28.577777777777779</v>
      </c>
      <c r="Q878" s="5" t="str">
        <f>LEFT(N878,SEARCH("/",N878) - 1)</f>
        <v>music</v>
      </c>
      <c r="R878" s="5" t="str">
        <f>RIGHT(N878, LEN(N878) - SEARCH("/",N878))</f>
        <v>jazz</v>
      </c>
      <c r="S878" s="16">
        <f>(((J878/60)/60)/24)+DATE(1970,1,1)+(-8/24)</f>
        <v>41276.163506944438</v>
      </c>
      <c r="T878" s="16">
        <f>(((I878/60)/60)/24)+DATE(1970,1,1)+(-8/24)</f>
        <v>41309.163506944438</v>
      </c>
    </row>
    <row r="879" spans="1:20" ht="60" x14ac:dyDescent="0.2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2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7">
        <f>E879/D879</f>
        <v>0.67549999999999999</v>
      </c>
      <c r="P879" s="9">
        <f>IF(L879 = 0, 0, E879/L879)</f>
        <v>46.586206896551722</v>
      </c>
      <c r="Q879" s="5" t="str">
        <f>LEFT(N879,SEARCH("/",N879) - 1)</f>
        <v>music</v>
      </c>
      <c r="R879" s="5" t="str">
        <f>RIGHT(N879, LEN(N879) - SEARCH("/",N879))</f>
        <v>jazz</v>
      </c>
      <c r="S879" s="16">
        <f>(((J879/60)/60)/24)+DATE(1970,1,1)+(-8/24)</f>
        <v>41597.455555555556</v>
      </c>
      <c r="T879" s="16">
        <f>(((I879/60)/60)/24)+DATE(1970,1,1)+(-8/24)</f>
        <v>41627.455555555556</v>
      </c>
    </row>
    <row r="880" spans="1:20" ht="60" x14ac:dyDescent="0.25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2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7">
        <f>E880/D880</f>
        <v>1.2999999999999999E-2</v>
      </c>
      <c r="P880" s="9">
        <f>IF(L880 = 0, 0, E880/L880)</f>
        <v>32.5</v>
      </c>
      <c r="Q880" s="5" t="str">
        <f>LEFT(N880,SEARCH("/",N880) - 1)</f>
        <v>music</v>
      </c>
      <c r="R880" s="5" t="str">
        <f>RIGHT(N880, LEN(N880) - SEARCH("/",N880))</f>
        <v>jazz</v>
      </c>
      <c r="S880" s="16">
        <f>(((J880/60)/60)/24)+DATE(1970,1,1)+(-8/24)</f>
        <v>40504.899583333332</v>
      </c>
      <c r="T880" s="16">
        <f>(((I880/60)/60)/24)+DATE(1970,1,1)+(-8/24)</f>
        <v>40534.899583333332</v>
      </c>
    </row>
    <row r="881" spans="1:20" ht="60" x14ac:dyDescent="0.2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2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7">
        <f>E881/D881</f>
        <v>0.30666666666666664</v>
      </c>
      <c r="P881" s="9">
        <f>IF(L881 = 0, 0, E881/L881)</f>
        <v>21.466666666666665</v>
      </c>
      <c r="Q881" s="5" t="str">
        <f>LEFT(N881,SEARCH("/",N881) - 1)</f>
        <v>music</v>
      </c>
      <c r="R881" s="5" t="str">
        <f>RIGHT(N881, LEN(N881) - SEARCH("/",N881))</f>
        <v>jazz</v>
      </c>
      <c r="S881" s="16">
        <f>(((J881/60)/60)/24)+DATE(1970,1,1)+(-8/24)</f>
        <v>41037.496585648143</v>
      </c>
      <c r="T881" s="16">
        <f>(((I881/60)/60)/24)+DATE(1970,1,1)+(-8/24)</f>
        <v>41058.496585648143</v>
      </c>
    </row>
    <row r="882" spans="1:20" ht="60" x14ac:dyDescent="0.25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2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7">
        <f>E882/D882</f>
        <v>2.9894179894179893E-2</v>
      </c>
      <c r="P882" s="9">
        <f>IF(L882 = 0, 0, E882/L882)</f>
        <v>14.125</v>
      </c>
      <c r="Q882" s="5" t="str">
        <f>LEFT(N882,SEARCH("/",N882) - 1)</f>
        <v>music</v>
      </c>
      <c r="R882" s="5" t="str">
        <f>RIGHT(N882, LEN(N882) - SEARCH("/",N882))</f>
        <v>indie rock</v>
      </c>
      <c r="S882" s="16">
        <f>(((J882/60)/60)/24)+DATE(1970,1,1)+(-8/24)</f>
        <v>41178.987708333334</v>
      </c>
      <c r="T882" s="16">
        <f>(((I882/60)/60)/24)+DATE(1970,1,1)+(-8/24)</f>
        <v>41211.987708333334</v>
      </c>
    </row>
    <row r="883" spans="1:20" ht="45" x14ac:dyDescent="0.2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2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7">
        <f>E883/D883</f>
        <v>8.0000000000000002E-3</v>
      </c>
      <c r="P883" s="9">
        <f>IF(L883 = 0, 0, E883/L883)</f>
        <v>30</v>
      </c>
      <c r="Q883" s="5" t="str">
        <f>LEFT(N883,SEARCH("/",N883) - 1)</f>
        <v>music</v>
      </c>
      <c r="R883" s="5" t="str">
        <f>RIGHT(N883, LEN(N883) - SEARCH("/",N883))</f>
        <v>indie rock</v>
      </c>
      <c r="S883" s="16">
        <f>(((J883/60)/60)/24)+DATE(1970,1,1)+(-8/24)</f>
        <v>40876.917662037034</v>
      </c>
      <c r="T883" s="16">
        <f>(((I883/60)/60)/24)+DATE(1970,1,1)+(-8/24)</f>
        <v>40921.917662037034</v>
      </c>
    </row>
    <row r="884" spans="1:20" ht="60" x14ac:dyDescent="0.25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2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7">
        <f>E884/D884</f>
        <v>0.20133333333333334</v>
      </c>
      <c r="P884" s="9">
        <f>IF(L884 = 0, 0, E884/L884)</f>
        <v>21.571428571428573</v>
      </c>
      <c r="Q884" s="5" t="str">
        <f>LEFT(N884,SEARCH("/",N884) - 1)</f>
        <v>music</v>
      </c>
      <c r="R884" s="5" t="str">
        <f>RIGHT(N884, LEN(N884) - SEARCH("/",N884))</f>
        <v>indie rock</v>
      </c>
      <c r="S884" s="16">
        <f>(((J884/60)/60)/24)+DATE(1970,1,1)+(-8/24)</f>
        <v>40759.527199074073</v>
      </c>
      <c r="T884" s="16">
        <f>(((I884/60)/60)/24)+DATE(1970,1,1)+(-8/24)</f>
        <v>40792.527199074073</v>
      </c>
    </row>
    <row r="885" spans="1:20" ht="60" x14ac:dyDescent="0.2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2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7">
        <f>E885/D885</f>
        <v>0.4002</v>
      </c>
      <c r="P885" s="9">
        <f>IF(L885 = 0, 0, E885/L885)</f>
        <v>83.375</v>
      </c>
      <c r="Q885" s="5" t="str">
        <f>LEFT(N885,SEARCH("/",N885) - 1)</f>
        <v>music</v>
      </c>
      <c r="R885" s="5" t="str">
        <f>RIGHT(N885, LEN(N885) - SEARCH("/",N885))</f>
        <v>indie rock</v>
      </c>
      <c r="S885" s="16">
        <f>(((J885/60)/60)/24)+DATE(1970,1,1)+(-8/24)</f>
        <v>42371.602256944439</v>
      </c>
      <c r="T885" s="16">
        <f>(((I885/60)/60)/24)+DATE(1970,1,1)+(-8/24)</f>
        <v>42431.602256944439</v>
      </c>
    </row>
    <row r="886" spans="1:20" ht="45" x14ac:dyDescent="0.25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2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7">
        <f>E886/D886</f>
        <v>0.01</v>
      </c>
      <c r="P886" s="9">
        <f>IF(L886 = 0, 0, E886/L886)</f>
        <v>10</v>
      </c>
      <c r="Q886" s="5" t="str">
        <f>LEFT(N886,SEARCH("/",N886) - 1)</f>
        <v>music</v>
      </c>
      <c r="R886" s="5" t="str">
        <f>RIGHT(N886, LEN(N886) - SEARCH("/",N886))</f>
        <v>indie rock</v>
      </c>
      <c r="S886" s="16">
        <f>(((J886/60)/60)/24)+DATE(1970,1,1)+(-8/24)</f>
        <v>40981.469282407401</v>
      </c>
      <c r="T886" s="16">
        <f>(((I886/60)/60)/24)+DATE(1970,1,1)+(-8/24)</f>
        <v>41040.771527777775</v>
      </c>
    </row>
    <row r="887" spans="1:20" ht="45" x14ac:dyDescent="0.2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2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7">
        <f>E887/D887</f>
        <v>0.75</v>
      </c>
      <c r="P887" s="9">
        <f>IF(L887 = 0, 0, E887/L887)</f>
        <v>35.714285714285715</v>
      </c>
      <c r="Q887" s="5" t="str">
        <f>LEFT(N887,SEARCH("/",N887) - 1)</f>
        <v>music</v>
      </c>
      <c r="R887" s="5" t="str">
        <f>RIGHT(N887, LEN(N887) - SEARCH("/",N887))</f>
        <v>indie rock</v>
      </c>
      <c r="S887" s="16">
        <f>(((J887/60)/60)/24)+DATE(1970,1,1)+(-8/24)</f>
        <v>42713.607766203706</v>
      </c>
      <c r="T887" s="16">
        <f>(((I887/60)/60)/24)+DATE(1970,1,1)+(-8/24)</f>
        <v>42734.607766203706</v>
      </c>
    </row>
    <row r="888" spans="1:20" ht="60" x14ac:dyDescent="0.25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2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7">
        <f>E888/D888</f>
        <v>0.41</v>
      </c>
      <c r="P888" s="9">
        <f>IF(L888 = 0, 0, E888/L888)</f>
        <v>29.285714285714285</v>
      </c>
      <c r="Q888" s="5" t="str">
        <f>LEFT(N888,SEARCH("/",N888) - 1)</f>
        <v>music</v>
      </c>
      <c r="R888" s="5" t="str">
        <f>RIGHT(N888, LEN(N888) - SEARCH("/",N888))</f>
        <v>indie rock</v>
      </c>
      <c r="S888" s="16">
        <f>(((J888/60)/60)/24)+DATE(1970,1,1)+(-8/24)</f>
        <v>42603.537187499998</v>
      </c>
      <c r="T888" s="16">
        <f>(((I888/60)/60)/24)+DATE(1970,1,1)+(-8/24)</f>
        <v>42628.537187499998</v>
      </c>
    </row>
    <row r="889" spans="1:20" ht="60" x14ac:dyDescent="0.2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2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7">
        <f>E889/D889</f>
        <v>0</v>
      </c>
      <c r="P889" s="9">
        <f>IF(L889 = 0, 0, E889/L889)</f>
        <v>0</v>
      </c>
      <c r="Q889" s="5" t="str">
        <f>LEFT(N889,SEARCH("/",N889) - 1)</f>
        <v>music</v>
      </c>
      <c r="R889" s="5" t="str">
        <f>RIGHT(N889, LEN(N889) - SEARCH("/",N889))</f>
        <v>indie rock</v>
      </c>
      <c r="S889" s="16">
        <f>(((J889/60)/60)/24)+DATE(1970,1,1)+(-8/24)</f>
        <v>41026.62563657407</v>
      </c>
      <c r="T889" s="16">
        <f>(((I889/60)/60)/24)+DATE(1970,1,1)+(-8/24)</f>
        <v>41056.62563657407</v>
      </c>
    </row>
    <row r="890" spans="1:20" ht="60" x14ac:dyDescent="0.25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2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7">
        <f>E890/D890</f>
        <v>7.1999999999999995E-2</v>
      </c>
      <c r="P890" s="9">
        <f>IF(L890 = 0, 0, E890/L890)</f>
        <v>18</v>
      </c>
      <c r="Q890" s="5" t="str">
        <f>LEFT(N890,SEARCH("/",N890) - 1)</f>
        <v>music</v>
      </c>
      <c r="R890" s="5" t="str">
        <f>RIGHT(N890, LEN(N890) - SEARCH("/",N890))</f>
        <v>indie rock</v>
      </c>
      <c r="S890" s="16">
        <f>(((J890/60)/60)/24)+DATE(1970,1,1)+(-8/24)</f>
        <v>40751.419965277775</v>
      </c>
      <c r="T890" s="16">
        <f>(((I890/60)/60)/24)+DATE(1970,1,1)+(-8/24)</f>
        <v>40786.916666666664</v>
      </c>
    </row>
    <row r="891" spans="1:20" ht="45" x14ac:dyDescent="0.2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2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7">
        <f>E891/D891</f>
        <v>9.4412800000000005E-2</v>
      </c>
      <c r="P891" s="9">
        <f>IF(L891 = 0, 0, E891/L891)</f>
        <v>73.760000000000005</v>
      </c>
      <c r="Q891" s="5" t="str">
        <f>LEFT(N891,SEARCH("/",N891) - 1)</f>
        <v>music</v>
      </c>
      <c r="R891" s="5" t="str">
        <f>RIGHT(N891, LEN(N891) - SEARCH("/",N891))</f>
        <v>indie rock</v>
      </c>
      <c r="S891" s="16">
        <f>(((J891/60)/60)/24)+DATE(1970,1,1)+(-8/24)</f>
        <v>41887.450729166667</v>
      </c>
      <c r="T891" s="16">
        <f>(((I891/60)/60)/24)+DATE(1970,1,1)+(-8/24)</f>
        <v>41917.450729166667</v>
      </c>
    </row>
    <row r="892" spans="1:20" ht="60" x14ac:dyDescent="0.25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2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7">
        <f>E892/D892</f>
        <v>4.1666666666666664E-2</v>
      </c>
      <c r="P892" s="9">
        <f>IF(L892 = 0, 0, E892/L892)</f>
        <v>31.25</v>
      </c>
      <c r="Q892" s="5" t="str">
        <f>LEFT(N892,SEARCH("/",N892) - 1)</f>
        <v>music</v>
      </c>
      <c r="R892" s="5" t="str">
        <f>RIGHT(N892, LEN(N892) - SEARCH("/",N892))</f>
        <v>indie rock</v>
      </c>
      <c r="S892" s="16">
        <f>(((J892/60)/60)/24)+DATE(1970,1,1)+(-8/24)</f>
        <v>41569.365497685183</v>
      </c>
      <c r="T892" s="16">
        <f>(((I892/60)/60)/24)+DATE(1970,1,1)+(-8/24)</f>
        <v>41599.407164351847</v>
      </c>
    </row>
    <row r="893" spans="1:20" ht="60" x14ac:dyDescent="0.2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2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7">
        <f>E893/D893</f>
        <v>3.2500000000000001E-2</v>
      </c>
      <c r="P893" s="9">
        <f>IF(L893 = 0, 0, E893/L893)</f>
        <v>28.888888888888889</v>
      </c>
      <c r="Q893" s="5" t="str">
        <f>LEFT(N893,SEARCH("/",N893) - 1)</f>
        <v>music</v>
      </c>
      <c r="R893" s="5" t="str">
        <f>RIGHT(N893, LEN(N893) - SEARCH("/",N893))</f>
        <v>indie rock</v>
      </c>
      <c r="S893" s="16">
        <f>(((J893/60)/60)/24)+DATE(1970,1,1)+(-8/24)</f>
        <v>41841.698263888888</v>
      </c>
      <c r="T893" s="16">
        <f>(((I893/60)/60)/24)+DATE(1970,1,1)+(-8/24)</f>
        <v>41871.698263888888</v>
      </c>
    </row>
    <row r="894" spans="1:20" ht="60" x14ac:dyDescent="0.25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2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7">
        <f>E894/D894</f>
        <v>0.40749999999999997</v>
      </c>
      <c r="P894" s="9">
        <f>IF(L894 = 0, 0, E894/L894)</f>
        <v>143.8235294117647</v>
      </c>
      <c r="Q894" s="5" t="str">
        <f>LEFT(N894,SEARCH("/",N894) - 1)</f>
        <v>music</v>
      </c>
      <c r="R894" s="5" t="str">
        <f>RIGHT(N894, LEN(N894) - SEARCH("/",N894))</f>
        <v>indie rock</v>
      </c>
      <c r="S894" s="16">
        <f>(((J894/60)/60)/24)+DATE(1970,1,1)+(-8/24)</f>
        <v>40303.866701388884</v>
      </c>
      <c r="T894" s="16">
        <f>(((I894/60)/60)/24)+DATE(1970,1,1)+(-8/24)</f>
        <v>40390.833333333328</v>
      </c>
    </row>
    <row r="895" spans="1:20" ht="45" x14ac:dyDescent="0.2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2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7">
        <f>E895/D895</f>
        <v>0.1</v>
      </c>
      <c r="P895" s="9">
        <f>IF(L895 = 0, 0, E895/L895)</f>
        <v>40</v>
      </c>
      <c r="Q895" s="5" t="str">
        <f>LEFT(N895,SEARCH("/",N895) - 1)</f>
        <v>music</v>
      </c>
      <c r="R895" s="5" t="str">
        <f>RIGHT(N895, LEN(N895) - SEARCH("/",N895))</f>
        <v>indie rock</v>
      </c>
      <c r="S895" s="16">
        <f>(((J895/60)/60)/24)+DATE(1970,1,1)+(-8/24)</f>
        <v>42065.564386574071</v>
      </c>
      <c r="T895" s="16">
        <f>(((I895/60)/60)/24)+DATE(1970,1,1)+(-8/24)</f>
        <v>42095.522719907407</v>
      </c>
    </row>
    <row r="896" spans="1:20" ht="60" x14ac:dyDescent="0.25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2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7">
        <f>E896/D896</f>
        <v>0.39169999999999999</v>
      </c>
      <c r="P896" s="9">
        <f>IF(L896 = 0, 0, E896/L896)</f>
        <v>147.81132075471697</v>
      </c>
      <c r="Q896" s="5" t="str">
        <f>LEFT(N896,SEARCH("/",N896) - 1)</f>
        <v>music</v>
      </c>
      <c r="R896" s="5" t="str">
        <f>RIGHT(N896, LEN(N896) - SEARCH("/",N896))</f>
        <v>indie rock</v>
      </c>
      <c r="S896" s="16">
        <f>(((J896/60)/60)/24)+DATE(1970,1,1)+(-8/24)</f>
        <v>42496.648263888892</v>
      </c>
      <c r="T896" s="16">
        <f>(((I896/60)/60)/24)+DATE(1970,1,1)+(-8/24)</f>
        <v>42526.648263888892</v>
      </c>
    </row>
    <row r="897" spans="1:20" ht="60" x14ac:dyDescent="0.2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2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7">
        <f>E897/D897</f>
        <v>2.4375000000000001E-2</v>
      </c>
      <c r="P897" s="9">
        <f>IF(L897 = 0, 0, E897/L897)</f>
        <v>27.857142857142858</v>
      </c>
      <c r="Q897" s="5" t="str">
        <f>LEFT(N897,SEARCH("/",N897) - 1)</f>
        <v>music</v>
      </c>
      <c r="R897" s="5" t="str">
        <f>RIGHT(N897, LEN(N897) - SEARCH("/",N897))</f>
        <v>indie rock</v>
      </c>
      <c r="S897" s="16">
        <f>(((J897/60)/60)/24)+DATE(1970,1,1)+(-8/24)</f>
        <v>40430.794317129628</v>
      </c>
      <c r="T897" s="16">
        <f>(((I897/60)/60)/24)+DATE(1970,1,1)+(-8/24)</f>
        <v>40475.794317129628</v>
      </c>
    </row>
    <row r="898" spans="1:20" ht="60" x14ac:dyDescent="0.25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2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7">
        <f>E898/D898</f>
        <v>0.4</v>
      </c>
      <c r="P898" s="9">
        <f>IF(L898 = 0, 0, E898/L898)</f>
        <v>44.444444444444443</v>
      </c>
      <c r="Q898" s="5" t="str">
        <f>LEFT(N898,SEARCH("/",N898) - 1)</f>
        <v>music</v>
      </c>
      <c r="R898" s="5" t="str">
        <f>RIGHT(N898, LEN(N898) - SEARCH("/",N898))</f>
        <v>indie rock</v>
      </c>
      <c r="S898" s="16">
        <f>(((J898/60)/60)/24)+DATE(1970,1,1)+(-8/24)</f>
        <v>42218.539652777778</v>
      </c>
      <c r="T898" s="16">
        <f>(((I898/60)/60)/24)+DATE(1970,1,1)+(-8/24)</f>
        <v>42243.833333333336</v>
      </c>
    </row>
    <row r="899" spans="1:20" ht="60" x14ac:dyDescent="0.2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2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7">
        <f>E899/D899</f>
        <v>0</v>
      </c>
      <c r="P899" s="9">
        <f>IF(L899 = 0, 0, E899/L899)</f>
        <v>0</v>
      </c>
      <c r="Q899" s="5" t="str">
        <f>LEFT(N899,SEARCH("/",N899) - 1)</f>
        <v>music</v>
      </c>
      <c r="R899" s="5" t="str">
        <f>RIGHT(N899, LEN(N899) - SEARCH("/",N899))</f>
        <v>indie rock</v>
      </c>
      <c r="S899" s="16">
        <f>(((J899/60)/60)/24)+DATE(1970,1,1)+(-8/24)</f>
        <v>41211.355416666665</v>
      </c>
      <c r="T899" s="16">
        <f>(((I899/60)/60)/24)+DATE(1970,1,1)+(-8/24)</f>
        <v>41241.39708333333</v>
      </c>
    </row>
    <row r="900" spans="1:20" ht="60" x14ac:dyDescent="0.25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2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7">
        <f>E900/D900</f>
        <v>2.8000000000000001E-2</v>
      </c>
      <c r="P900" s="9">
        <f>IF(L900 = 0, 0, E900/L900)</f>
        <v>35</v>
      </c>
      <c r="Q900" s="5" t="str">
        <f>LEFT(N900,SEARCH("/",N900) - 1)</f>
        <v>music</v>
      </c>
      <c r="R900" s="5" t="str">
        <f>RIGHT(N900, LEN(N900) - SEARCH("/",N900))</f>
        <v>indie rock</v>
      </c>
      <c r="S900" s="16">
        <f>(((J900/60)/60)/24)+DATE(1970,1,1)+(-8/24)</f>
        <v>40878.424884259257</v>
      </c>
      <c r="T900" s="16">
        <f>(((I900/60)/60)/24)+DATE(1970,1,1)+(-8/24)</f>
        <v>40923.424884259257</v>
      </c>
    </row>
    <row r="901" spans="1:20" ht="45" x14ac:dyDescent="0.2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2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7">
        <f>E901/D901</f>
        <v>0.37333333333333335</v>
      </c>
      <c r="P901" s="9">
        <f>IF(L901 = 0, 0, E901/L901)</f>
        <v>35</v>
      </c>
      <c r="Q901" s="5" t="str">
        <f>LEFT(N901,SEARCH("/",N901) - 1)</f>
        <v>music</v>
      </c>
      <c r="R901" s="5" t="str">
        <f>RIGHT(N901, LEN(N901) - SEARCH("/",N901))</f>
        <v>indie rock</v>
      </c>
      <c r="S901" s="16">
        <f>(((J901/60)/60)/24)+DATE(1970,1,1)+(-8/24)</f>
        <v>40645.765763888885</v>
      </c>
      <c r="T901" s="16">
        <f>(((I901/60)/60)/24)+DATE(1970,1,1)+(-8/24)</f>
        <v>40690.765763888885</v>
      </c>
    </row>
    <row r="902" spans="1:20" ht="45" x14ac:dyDescent="0.25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2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7">
        <f>E902/D902</f>
        <v>4.1999999999999997E-3</v>
      </c>
      <c r="P902" s="9">
        <f>IF(L902 = 0, 0, E902/L902)</f>
        <v>10.5</v>
      </c>
      <c r="Q902" s="5" t="str">
        <f>LEFT(N902,SEARCH("/",N902) - 1)</f>
        <v>music</v>
      </c>
      <c r="R902" s="5" t="str">
        <f>RIGHT(N902, LEN(N902) - SEARCH("/",N902))</f>
        <v>jazz</v>
      </c>
      <c r="S902" s="16">
        <f>(((J902/60)/60)/24)+DATE(1970,1,1)+(-8/24)</f>
        <v>42429.516226851854</v>
      </c>
      <c r="T902" s="16">
        <f>(((I902/60)/60)/24)+DATE(1970,1,1)+(-8/24)</f>
        <v>42459.474560185183</v>
      </c>
    </row>
    <row r="903" spans="1:20" ht="60" x14ac:dyDescent="0.2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2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7">
        <f>E903/D903</f>
        <v>0</v>
      </c>
      <c r="P903" s="9">
        <f>IF(L903 = 0, 0, E903/L903)</f>
        <v>0</v>
      </c>
      <c r="Q903" s="5" t="str">
        <f>LEFT(N903,SEARCH("/",N903) - 1)</f>
        <v>music</v>
      </c>
      <c r="R903" s="5" t="str">
        <f>RIGHT(N903, LEN(N903) - SEARCH("/",N903))</f>
        <v>jazz</v>
      </c>
      <c r="S903" s="16">
        <f>(((J903/60)/60)/24)+DATE(1970,1,1)+(-8/24)</f>
        <v>40291.478171296294</v>
      </c>
      <c r="T903" s="16">
        <f>(((I903/60)/60)/24)+DATE(1970,1,1)+(-8/24)</f>
        <v>40337.46597222222</v>
      </c>
    </row>
    <row r="904" spans="1:20" ht="60" x14ac:dyDescent="0.25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2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7">
        <f>E904/D904</f>
        <v>3.0000000000000001E-3</v>
      </c>
      <c r="P904" s="9">
        <f>IF(L904 = 0, 0, E904/L904)</f>
        <v>30</v>
      </c>
      <c r="Q904" s="5" t="str">
        <f>LEFT(N904,SEARCH("/",N904) - 1)</f>
        <v>music</v>
      </c>
      <c r="R904" s="5" t="str">
        <f>RIGHT(N904, LEN(N904) - SEARCH("/",N904))</f>
        <v>jazz</v>
      </c>
      <c r="S904" s="16">
        <f>(((J904/60)/60)/24)+DATE(1970,1,1)+(-8/24)</f>
        <v>41829.632199074069</v>
      </c>
      <c r="T904" s="16">
        <f>(((I904/60)/60)/24)+DATE(1970,1,1)+(-8/24)</f>
        <v>41881.3125</v>
      </c>
    </row>
    <row r="905" spans="1:20" ht="45" x14ac:dyDescent="0.2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2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7">
        <f>E905/D905</f>
        <v>3.2000000000000001E-2</v>
      </c>
      <c r="P905" s="9">
        <f>IF(L905 = 0, 0, E905/L905)</f>
        <v>40</v>
      </c>
      <c r="Q905" s="5" t="str">
        <f>LEFT(N905,SEARCH("/",N905) - 1)</f>
        <v>music</v>
      </c>
      <c r="R905" s="5" t="str">
        <f>RIGHT(N905, LEN(N905) - SEARCH("/",N905))</f>
        <v>jazz</v>
      </c>
      <c r="S905" s="16">
        <f>(((J905/60)/60)/24)+DATE(1970,1,1)+(-8/24)</f>
        <v>41149.462731481479</v>
      </c>
      <c r="T905" s="16">
        <f>(((I905/60)/60)/24)+DATE(1970,1,1)+(-8/24)</f>
        <v>41174.767361111109</v>
      </c>
    </row>
    <row r="906" spans="1:20" ht="45" x14ac:dyDescent="0.25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2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7">
        <f>E906/D906</f>
        <v>3.0200000000000001E-3</v>
      </c>
      <c r="P906" s="9">
        <f>IF(L906 = 0, 0, E906/L906)</f>
        <v>50.333333333333336</v>
      </c>
      <c r="Q906" s="5" t="str">
        <f>LEFT(N906,SEARCH("/",N906) - 1)</f>
        <v>music</v>
      </c>
      <c r="R906" s="5" t="str">
        <f>RIGHT(N906, LEN(N906) - SEARCH("/",N906))</f>
        <v>jazz</v>
      </c>
      <c r="S906" s="16">
        <f>(((J906/60)/60)/24)+DATE(1970,1,1)+(-8/24)</f>
        <v>42341.74695601852</v>
      </c>
      <c r="T906" s="16">
        <f>(((I906/60)/60)/24)+DATE(1970,1,1)+(-8/24)</f>
        <v>42371.74695601852</v>
      </c>
    </row>
    <row r="907" spans="1:20" ht="45" x14ac:dyDescent="0.2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2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7">
        <f>E907/D907</f>
        <v>3.0153846153846153E-2</v>
      </c>
      <c r="P907" s="9">
        <f>IF(L907 = 0, 0, E907/L907)</f>
        <v>32.666666666666664</v>
      </c>
      <c r="Q907" s="5" t="str">
        <f>LEFT(N907,SEARCH("/",N907) - 1)</f>
        <v>music</v>
      </c>
      <c r="R907" s="5" t="str">
        <f>RIGHT(N907, LEN(N907) - SEARCH("/",N907))</f>
        <v>jazz</v>
      </c>
      <c r="S907" s="16">
        <f>(((J907/60)/60)/24)+DATE(1970,1,1)+(-8/24)</f>
        <v>40506.906550925924</v>
      </c>
      <c r="T907" s="16">
        <f>(((I907/60)/60)/24)+DATE(1970,1,1)+(-8/24)</f>
        <v>40566.906550925924</v>
      </c>
    </row>
    <row r="908" spans="1:20" ht="30" x14ac:dyDescent="0.25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2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7">
        <f>E908/D908</f>
        <v>0</v>
      </c>
      <c r="P908" s="9">
        <f>IF(L908 = 0, 0, E908/L908)</f>
        <v>0</v>
      </c>
      <c r="Q908" s="5" t="str">
        <f>LEFT(N908,SEARCH("/",N908) - 1)</f>
        <v>music</v>
      </c>
      <c r="R908" s="5" t="str">
        <f>RIGHT(N908, LEN(N908) - SEARCH("/",N908))</f>
        <v>jazz</v>
      </c>
      <c r="S908" s="16">
        <f>(((J908/60)/60)/24)+DATE(1970,1,1)+(-8/24)</f>
        <v>41680.856365740736</v>
      </c>
      <c r="T908" s="16">
        <f>(((I908/60)/60)/24)+DATE(1970,1,1)+(-8/24)</f>
        <v>41710.814699074072</v>
      </c>
    </row>
    <row r="909" spans="1:20" ht="45" x14ac:dyDescent="0.2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2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7">
        <f>E909/D909</f>
        <v>0</v>
      </c>
      <c r="P909" s="9">
        <f>IF(L909 = 0, 0, E909/L909)</f>
        <v>0</v>
      </c>
      <c r="Q909" s="5" t="str">
        <f>LEFT(N909,SEARCH("/",N909) - 1)</f>
        <v>music</v>
      </c>
      <c r="R909" s="5" t="str">
        <f>RIGHT(N909, LEN(N909) - SEARCH("/",N909))</f>
        <v>jazz</v>
      </c>
      <c r="S909" s="16">
        <f>(((J909/60)/60)/24)+DATE(1970,1,1)+(-8/24)</f>
        <v>40766.8590625</v>
      </c>
      <c r="T909" s="16">
        <f>(((I909/60)/60)/24)+DATE(1970,1,1)+(-8/24)</f>
        <v>40796.8590625</v>
      </c>
    </row>
    <row r="910" spans="1:20" ht="45" x14ac:dyDescent="0.25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2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7">
        <f>E910/D910</f>
        <v>0</v>
      </c>
      <c r="P910" s="9">
        <f>IF(L910 = 0, 0, E910/L910)</f>
        <v>0</v>
      </c>
      <c r="Q910" s="5" t="str">
        <f>LEFT(N910,SEARCH("/",N910) - 1)</f>
        <v>music</v>
      </c>
      <c r="R910" s="5" t="str">
        <f>RIGHT(N910, LEN(N910) - SEARCH("/",N910))</f>
        <v>jazz</v>
      </c>
      <c r="S910" s="16">
        <f>(((J910/60)/60)/24)+DATE(1970,1,1)+(-8/24)</f>
        <v>40340.468229166661</v>
      </c>
      <c r="T910" s="16">
        <f>(((I910/60)/60)/24)+DATE(1970,1,1)+(-8/24)</f>
        <v>40385.874305555553</v>
      </c>
    </row>
    <row r="911" spans="1:20" ht="60" x14ac:dyDescent="0.2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2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7">
        <f>E911/D911</f>
        <v>3.2500000000000001E-2</v>
      </c>
      <c r="P911" s="9">
        <f>IF(L911 = 0, 0, E911/L911)</f>
        <v>65</v>
      </c>
      <c r="Q911" s="5" t="str">
        <f>LEFT(N911,SEARCH("/",N911) - 1)</f>
        <v>music</v>
      </c>
      <c r="R911" s="5" t="str">
        <f>RIGHT(N911, LEN(N911) - SEARCH("/",N911))</f>
        <v>jazz</v>
      </c>
      <c r="S911" s="16">
        <f>(((J911/60)/60)/24)+DATE(1970,1,1)+(-8/24)</f>
        <v>41081.356944444444</v>
      </c>
      <c r="T911" s="16">
        <f>(((I911/60)/60)/24)+DATE(1970,1,1)+(-8/24)</f>
        <v>41112.833333333328</v>
      </c>
    </row>
    <row r="912" spans="1:20" ht="45" x14ac:dyDescent="0.25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2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7">
        <f>E912/D912</f>
        <v>0.22363636363636363</v>
      </c>
      <c r="P912" s="9">
        <f>IF(L912 = 0, 0, E912/L912)</f>
        <v>24.6</v>
      </c>
      <c r="Q912" s="5" t="str">
        <f>LEFT(N912,SEARCH("/",N912) - 1)</f>
        <v>music</v>
      </c>
      <c r="R912" s="5" t="str">
        <f>RIGHT(N912, LEN(N912) - SEARCH("/",N912))</f>
        <v>jazz</v>
      </c>
      <c r="S912" s="16">
        <f>(((J912/60)/60)/24)+DATE(1970,1,1)+(-8/24)</f>
        <v>42737.212025462963</v>
      </c>
      <c r="T912" s="16">
        <f>(((I912/60)/60)/24)+DATE(1970,1,1)+(-8/24)</f>
        <v>42797.212025462963</v>
      </c>
    </row>
    <row r="913" spans="1:20" ht="60" x14ac:dyDescent="0.2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2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7">
        <f>E913/D913</f>
        <v>0</v>
      </c>
      <c r="P913" s="9">
        <f>IF(L913 = 0, 0, E913/L913)</f>
        <v>0</v>
      </c>
      <c r="Q913" s="5" t="str">
        <f>LEFT(N913,SEARCH("/",N913) - 1)</f>
        <v>music</v>
      </c>
      <c r="R913" s="5" t="str">
        <f>RIGHT(N913, LEN(N913) - SEARCH("/",N913))</f>
        <v>jazz</v>
      </c>
      <c r="S913" s="16">
        <f>(((J913/60)/60)/24)+DATE(1970,1,1)+(-8/24)</f>
        <v>41641.671817129631</v>
      </c>
      <c r="T913" s="16">
        <f>(((I913/60)/60)/24)+DATE(1970,1,1)+(-8/24)</f>
        <v>41662.671817129631</v>
      </c>
    </row>
    <row r="914" spans="1:20" ht="45" x14ac:dyDescent="0.25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2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7">
        <f>E914/D914</f>
        <v>8.5714285714285719E-3</v>
      </c>
      <c r="P914" s="9">
        <f>IF(L914 = 0, 0, E914/L914)</f>
        <v>15</v>
      </c>
      <c r="Q914" s="5" t="str">
        <f>LEFT(N914,SEARCH("/",N914) - 1)</f>
        <v>music</v>
      </c>
      <c r="R914" s="5" t="str">
        <f>RIGHT(N914, LEN(N914) - SEARCH("/",N914))</f>
        <v>jazz</v>
      </c>
      <c r="S914" s="16">
        <f>(((J914/60)/60)/24)+DATE(1970,1,1)+(-8/24)</f>
        <v>41193.776006944441</v>
      </c>
      <c r="T914" s="16">
        <f>(((I914/60)/60)/24)+DATE(1970,1,1)+(-8/24)</f>
        <v>41253.817673611105</v>
      </c>
    </row>
    <row r="915" spans="1:20" ht="60" x14ac:dyDescent="0.2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2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7">
        <f>E915/D915</f>
        <v>6.6066666666666662E-2</v>
      </c>
      <c r="P915" s="9">
        <f>IF(L915 = 0, 0, E915/L915)</f>
        <v>82.583333333333329</v>
      </c>
      <c r="Q915" s="5" t="str">
        <f>LEFT(N915,SEARCH("/",N915) - 1)</f>
        <v>music</v>
      </c>
      <c r="R915" s="5" t="str">
        <f>RIGHT(N915, LEN(N915) - SEARCH("/",N915))</f>
        <v>jazz</v>
      </c>
      <c r="S915" s="16">
        <f>(((J915/60)/60)/24)+DATE(1970,1,1)+(-8/24)</f>
        <v>41003.805775462963</v>
      </c>
      <c r="T915" s="16">
        <f>(((I915/60)/60)/24)+DATE(1970,1,1)+(-8/24)</f>
        <v>41033.805775462963</v>
      </c>
    </row>
    <row r="916" spans="1:20" ht="45" x14ac:dyDescent="0.25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2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7">
        <f>E916/D916</f>
        <v>0</v>
      </c>
      <c r="P916" s="9">
        <f>IF(L916 = 0, 0, E916/L916)</f>
        <v>0</v>
      </c>
      <c r="Q916" s="5" t="str">
        <f>LEFT(N916,SEARCH("/",N916) - 1)</f>
        <v>music</v>
      </c>
      <c r="R916" s="5" t="str">
        <f>RIGHT(N916, LEN(N916) - SEARCH("/",N916))</f>
        <v>jazz</v>
      </c>
      <c r="S916" s="16">
        <f>(((J916/60)/60)/24)+DATE(1970,1,1)+(-8/24)</f>
        <v>41116.429942129631</v>
      </c>
      <c r="T916" s="16">
        <f>(((I916/60)/60)/24)+DATE(1970,1,1)+(-8/24)</f>
        <v>41146.429942129631</v>
      </c>
    </row>
    <row r="917" spans="1:20" ht="45" x14ac:dyDescent="0.2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2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7">
        <f>E917/D917</f>
        <v>5.7692307692307696E-2</v>
      </c>
      <c r="P917" s="9">
        <f>IF(L917 = 0, 0, E917/L917)</f>
        <v>41.666666666666664</v>
      </c>
      <c r="Q917" s="5" t="str">
        <f>LEFT(N917,SEARCH("/",N917) - 1)</f>
        <v>music</v>
      </c>
      <c r="R917" s="5" t="str">
        <f>RIGHT(N917, LEN(N917) - SEARCH("/",N917))</f>
        <v>jazz</v>
      </c>
      <c r="S917" s="16">
        <f>(((J917/60)/60)/24)+DATE(1970,1,1)+(-8/24)</f>
        <v>40937.346226851849</v>
      </c>
      <c r="T917" s="16">
        <f>(((I917/60)/60)/24)+DATE(1970,1,1)+(-8/24)</f>
        <v>40968.874305555553</v>
      </c>
    </row>
    <row r="918" spans="1:20" ht="45" x14ac:dyDescent="0.25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2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7">
        <f>E918/D918</f>
        <v>0</v>
      </c>
      <c r="P918" s="9">
        <f>IF(L918 = 0, 0, E918/L918)</f>
        <v>0</v>
      </c>
      <c r="Q918" s="5" t="str">
        <f>LEFT(N918,SEARCH("/",N918) - 1)</f>
        <v>music</v>
      </c>
      <c r="R918" s="5" t="str">
        <f>RIGHT(N918, LEN(N918) - SEARCH("/",N918))</f>
        <v>jazz</v>
      </c>
      <c r="S918" s="16">
        <f>(((J918/60)/60)/24)+DATE(1970,1,1)+(-8/24)</f>
        <v>40434.520069444443</v>
      </c>
      <c r="T918" s="16">
        <f>(((I918/60)/60)/24)+DATE(1970,1,1)+(-8/24)</f>
        <v>40472.875</v>
      </c>
    </row>
    <row r="919" spans="1:20" ht="60" x14ac:dyDescent="0.2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2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7">
        <f>E919/D919</f>
        <v>6.0000000000000001E-3</v>
      </c>
      <c r="P919" s="9">
        <f>IF(L919 = 0, 0, E919/L919)</f>
        <v>30</v>
      </c>
      <c r="Q919" s="5" t="str">
        <f>LEFT(N919,SEARCH("/",N919) - 1)</f>
        <v>music</v>
      </c>
      <c r="R919" s="5" t="str">
        <f>RIGHT(N919, LEN(N919) - SEARCH("/",N919))</f>
        <v>jazz</v>
      </c>
      <c r="S919" s="16">
        <f>(((J919/60)/60)/24)+DATE(1970,1,1)+(-8/24)</f>
        <v>41802.610300925924</v>
      </c>
      <c r="T919" s="16">
        <f>(((I919/60)/60)/24)+DATE(1970,1,1)+(-8/24)</f>
        <v>41833.770833333328</v>
      </c>
    </row>
    <row r="920" spans="1:20" ht="60" x14ac:dyDescent="0.25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2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7">
        <f>E920/D920</f>
        <v>5.0256410256410255E-2</v>
      </c>
      <c r="P920" s="9">
        <f>IF(L920 = 0, 0, E920/L920)</f>
        <v>19.600000000000001</v>
      </c>
      <c r="Q920" s="5" t="str">
        <f>LEFT(N920,SEARCH("/",N920) - 1)</f>
        <v>music</v>
      </c>
      <c r="R920" s="5" t="str">
        <f>RIGHT(N920, LEN(N920) - SEARCH("/",N920))</f>
        <v>jazz</v>
      </c>
      <c r="S920" s="16">
        <f>(((J920/60)/60)/24)+DATE(1970,1,1)+(-8/24)</f>
        <v>41944.582881944443</v>
      </c>
      <c r="T920" s="16">
        <f>(((I920/60)/60)/24)+DATE(1970,1,1)+(-8/24)</f>
        <v>41974.624548611107</v>
      </c>
    </row>
    <row r="921" spans="1:20" x14ac:dyDescent="0.25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2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7">
        <f>E921/D921</f>
        <v>5.0000000000000001E-3</v>
      </c>
      <c r="P921" s="9">
        <f>IF(L921 = 0, 0, E921/L921)</f>
        <v>100</v>
      </c>
      <c r="Q921" s="5" t="str">
        <f>LEFT(N921,SEARCH("/",N921) - 1)</f>
        <v>music</v>
      </c>
      <c r="R921" s="5" t="str">
        <f>RIGHT(N921, LEN(N921) - SEARCH("/",N921))</f>
        <v>jazz</v>
      </c>
      <c r="S921" s="16">
        <f>(((J921/60)/60)/24)+DATE(1970,1,1)+(-8/24)</f>
        <v>41227.308391203704</v>
      </c>
      <c r="T921" s="16">
        <f>(((I921/60)/60)/24)+DATE(1970,1,1)+(-8/24)</f>
        <v>41262.308391203704</v>
      </c>
    </row>
    <row r="922" spans="1:20" ht="45" x14ac:dyDescent="0.25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2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7">
        <f>E922/D922</f>
        <v>0</v>
      </c>
      <c r="P922" s="9">
        <f>IF(L922 = 0, 0, E922/L922)</f>
        <v>0</v>
      </c>
      <c r="Q922" s="5" t="str">
        <f>LEFT(N922,SEARCH("/",N922) - 1)</f>
        <v>music</v>
      </c>
      <c r="R922" s="5" t="str">
        <f>RIGHT(N922, LEN(N922) - SEARCH("/",N922))</f>
        <v>jazz</v>
      </c>
      <c r="S922" s="16">
        <f>(((J922/60)/60)/24)+DATE(1970,1,1)+(-8/24)</f>
        <v>41562.338217592594</v>
      </c>
      <c r="T922" s="16">
        <f>(((I922/60)/60)/24)+DATE(1970,1,1)+(-8/24)</f>
        <v>41592.379884259259</v>
      </c>
    </row>
    <row r="923" spans="1:20" ht="60" x14ac:dyDescent="0.2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2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7">
        <f>E923/D923</f>
        <v>0.309</v>
      </c>
      <c r="P923" s="9">
        <f>IF(L923 = 0, 0, E923/L923)</f>
        <v>231.75</v>
      </c>
      <c r="Q923" s="5" t="str">
        <f>LEFT(N923,SEARCH("/",N923) - 1)</f>
        <v>music</v>
      </c>
      <c r="R923" s="5" t="str">
        <f>RIGHT(N923, LEN(N923) - SEARCH("/",N923))</f>
        <v>jazz</v>
      </c>
      <c r="S923" s="16">
        <f>(((J923/60)/60)/24)+DATE(1970,1,1)+(-8/24)</f>
        <v>40846.837685185179</v>
      </c>
      <c r="T923" s="16">
        <f>(((I923/60)/60)/24)+DATE(1970,1,1)+(-8/24)</f>
        <v>40888.879351851851</v>
      </c>
    </row>
    <row r="924" spans="1:20" ht="45" x14ac:dyDescent="0.25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2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7">
        <f>E924/D924</f>
        <v>0.21037037037037037</v>
      </c>
      <c r="P924" s="9">
        <f>IF(L924 = 0, 0, E924/L924)</f>
        <v>189.33333333333334</v>
      </c>
      <c r="Q924" s="5" t="str">
        <f>LEFT(N924,SEARCH("/",N924) - 1)</f>
        <v>music</v>
      </c>
      <c r="R924" s="5" t="str">
        <f>RIGHT(N924, LEN(N924) - SEARCH("/",N924))</f>
        <v>jazz</v>
      </c>
      <c r="S924" s="16">
        <f>(((J924/60)/60)/24)+DATE(1970,1,1)+(-8/24)</f>
        <v>41878.19667824074</v>
      </c>
      <c r="T924" s="16">
        <f>(((I924/60)/60)/24)+DATE(1970,1,1)+(-8/24)</f>
        <v>41913.19667824074</v>
      </c>
    </row>
    <row r="925" spans="1:20" ht="60" x14ac:dyDescent="0.2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2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7">
        <f>E925/D925</f>
        <v>2.1999999999999999E-2</v>
      </c>
      <c r="P925" s="9">
        <f>IF(L925 = 0, 0, E925/L925)</f>
        <v>55</v>
      </c>
      <c r="Q925" s="5" t="str">
        <f>LEFT(N925,SEARCH("/",N925) - 1)</f>
        <v>music</v>
      </c>
      <c r="R925" s="5" t="str">
        <f>RIGHT(N925, LEN(N925) - SEARCH("/",N925))</f>
        <v>jazz</v>
      </c>
      <c r="S925" s="16">
        <f>(((J925/60)/60)/24)+DATE(1970,1,1)+(-8/24)</f>
        <v>41934.626423611109</v>
      </c>
      <c r="T925" s="16">
        <f>(((I925/60)/60)/24)+DATE(1970,1,1)+(-8/24)</f>
        <v>41964.668090277781</v>
      </c>
    </row>
    <row r="926" spans="1:20" ht="60" x14ac:dyDescent="0.25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2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7">
        <f>E926/D926</f>
        <v>0.109</v>
      </c>
      <c r="P926" s="9">
        <f>IF(L926 = 0, 0, E926/L926)</f>
        <v>21.8</v>
      </c>
      <c r="Q926" s="5" t="str">
        <f>LEFT(N926,SEARCH("/",N926) - 1)</f>
        <v>music</v>
      </c>
      <c r="R926" s="5" t="str">
        <f>RIGHT(N926, LEN(N926) - SEARCH("/",N926))</f>
        <v>jazz</v>
      </c>
      <c r="S926" s="16">
        <f>(((J926/60)/60)/24)+DATE(1970,1,1)+(-8/24)</f>
        <v>41288.609594907408</v>
      </c>
      <c r="T926" s="16">
        <f>(((I926/60)/60)/24)+DATE(1970,1,1)+(-8/24)</f>
        <v>41318.609594907408</v>
      </c>
    </row>
    <row r="927" spans="1:20" ht="45" x14ac:dyDescent="0.2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2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7">
        <f>E927/D927</f>
        <v>2.6666666666666668E-2</v>
      </c>
      <c r="P927" s="9">
        <f>IF(L927 = 0, 0, E927/L927)</f>
        <v>32</v>
      </c>
      <c r="Q927" s="5" t="str">
        <f>LEFT(N927,SEARCH("/",N927) - 1)</f>
        <v>music</v>
      </c>
      <c r="R927" s="5" t="str">
        <f>RIGHT(N927, LEN(N927) - SEARCH("/",N927))</f>
        <v>jazz</v>
      </c>
      <c r="S927" s="16">
        <f>(((J927/60)/60)/24)+DATE(1970,1,1)+(-8/24)</f>
        <v>41575.547581018516</v>
      </c>
      <c r="T927" s="16">
        <f>(((I927/60)/60)/24)+DATE(1970,1,1)+(-8/24)</f>
        <v>41605.58924768518</v>
      </c>
    </row>
    <row r="928" spans="1:20" ht="60" x14ac:dyDescent="0.25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2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7">
        <f>E928/D928</f>
        <v>0</v>
      </c>
      <c r="P928" s="9">
        <f>IF(L928 = 0, 0, E928/L928)</f>
        <v>0</v>
      </c>
      <c r="Q928" s="5" t="str">
        <f>LEFT(N928,SEARCH("/",N928) - 1)</f>
        <v>music</v>
      </c>
      <c r="R928" s="5" t="str">
        <f>RIGHT(N928, LEN(N928) - SEARCH("/",N928))</f>
        <v>jazz</v>
      </c>
      <c r="S928" s="16">
        <f>(((J928/60)/60)/24)+DATE(1970,1,1)+(-8/24)</f>
        <v>40337.686689814815</v>
      </c>
      <c r="T928" s="16">
        <f>(((I928/60)/60)/24)+DATE(1970,1,1)+(-8/24)</f>
        <v>40367.611111111109</v>
      </c>
    </row>
    <row r="929" spans="1:20" ht="30" x14ac:dyDescent="0.2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2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7">
        <f>E929/D929</f>
        <v>0</v>
      </c>
      <c r="P929" s="9">
        <f>IF(L929 = 0, 0, E929/L929)</f>
        <v>0</v>
      </c>
      <c r="Q929" s="5" t="str">
        <f>LEFT(N929,SEARCH("/",N929) - 1)</f>
        <v>music</v>
      </c>
      <c r="R929" s="5" t="str">
        <f>RIGHT(N929, LEN(N929) - SEARCH("/",N929))</f>
        <v>jazz</v>
      </c>
      <c r="S929" s="16">
        <f>(((J929/60)/60)/24)+DATE(1970,1,1)+(-8/24)</f>
        <v>41013.489525462959</v>
      </c>
      <c r="T929" s="16">
        <f>(((I929/60)/60)/24)+DATE(1970,1,1)+(-8/24)</f>
        <v>41043.489525462959</v>
      </c>
    </row>
    <row r="930" spans="1:20" ht="45" x14ac:dyDescent="0.25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2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7">
        <f>E930/D930</f>
        <v>0.10862068965517241</v>
      </c>
      <c r="P930" s="9">
        <f>IF(L930 = 0, 0, E930/L930)</f>
        <v>56.25</v>
      </c>
      <c r="Q930" s="5" t="str">
        <f>LEFT(N930,SEARCH("/",N930) - 1)</f>
        <v>music</v>
      </c>
      <c r="R930" s="5" t="str">
        <f>RIGHT(N930, LEN(N930) - SEARCH("/",N930))</f>
        <v>jazz</v>
      </c>
      <c r="S930" s="16">
        <f>(((J930/60)/60)/24)+DATE(1970,1,1)+(-8/24)</f>
        <v>41180.529085648144</v>
      </c>
      <c r="T930" s="16">
        <f>(((I930/60)/60)/24)+DATE(1970,1,1)+(-8/24)</f>
        <v>41230.666666666664</v>
      </c>
    </row>
    <row r="931" spans="1:20" ht="45" x14ac:dyDescent="0.2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2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7">
        <f>E931/D931</f>
        <v>0</v>
      </c>
      <c r="P931" s="9">
        <f>IF(L931 = 0, 0, E931/L931)</f>
        <v>0</v>
      </c>
      <c r="Q931" s="5" t="str">
        <f>LEFT(N931,SEARCH("/",N931) - 1)</f>
        <v>music</v>
      </c>
      <c r="R931" s="5" t="str">
        <f>RIGHT(N931, LEN(N931) - SEARCH("/",N931))</f>
        <v>jazz</v>
      </c>
      <c r="S931" s="16">
        <f>(((J931/60)/60)/24)+DATE(1970,1,1)+(-8/24)</f>
        <v>40977.904733796291</v>
      </c>
      <c r="T931" s="16">
        <f>(((I931/60)/60)/24)+DATE(1970,1,1)+(-8/24)</f>
        <v>41007.863067129627</v>
      </c>
    </row>
    <row r="932" spans="1:20" ht="60" x14ac:dyDescent="0.25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2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7">
        <f>E932/D932</f>
        <v>0.38333333333333336</v>
      </c>
      <c r="P932" s="9">
        <f>IF(L932 = 0, 0, E932/L932)</f>
        <v>69</v>
      </c>
      <c r="Q932" s="5" t="str">
        <f>LEFT(N932,SEARCH("/",N932) - 1)</f>
        <v>music</v>
      </c>
      <c r="R932" s="5" t="str">
        <f>RIGHT(N932, LEN(N932) - SEARCH("/",N932))</f>
        <v>jazz</v>
      </c>
      <c r="S932" s="16">
        <f>(((J932/60)/60)/24)+DATE(1970,1,1)+(-8/24)</f>
        <v>40312.582245370366</v>
      </c>
      <c r="T932" s="16">
        <f>(((I932/60)/60)/24)+DATE(1970,1,1)+(-8/24)</f>
        <v>40354.563888888886</v>
      </c>
    </row>
    <row r="933" spans="1:20" ht="45" x14ac:dyDescent="0.2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2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7">
        <f>E933/D933</f>
        <v>6.5500000000000003E-2</v>
      </c>
      <c r="P933" s="9">
        <f>IF(L933 = 0, 0, E933/L933)</f>
        <v>18.714285714285715</v>
      </c>
      <c r="Q933" s="5" t="str">
        <f>LEFT(N933,SEARCH("/",N933) - 1)</f>
        <v>music</v>
      </c>
      <c r="R933" s="5" t="str">
        <f>RIGHT(N933, LEN(N933) - SEARCH("/",N933))</f>
        <v>jazz</v>
      </c>
      <c r="S933" s="16">
        <f>(((J933/60)/60)/24)+DATE(1970,1,1)+(-8/24)</f>
        <v>41680.026643518519</v>
      </c>
      <c r="T933" s="16">
        <f>(((I933/60)/60)/24)+DATE(1970,1,1)+(-8/24)</f>
        <v>41714.583333333328</v>
      </c>
    </row>
    <row r="934" spans="1:20" ht="45" x14ac:dyDescent="0.25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2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7">
        <f>E934/D934</f>
        <v>0.14536842105263159</v>
      </c>
      <c r="P934" s="9">
        <f>IF(L934 = 0, 0, E934/L934)</f>
        <v>46.033333333333331</v>
      </c>
      <c r="Q934" s="5" t="str">
        <f>LEFT(N934,SEARCH("/",N934) - 1)</f>
        <v>music</v>
      </c>
      <c r="R934" s="5" t="str">
        <f>RIGHT(N934, LEN(N934) - SEARCH("/",N934))</f>
        <v>jazz</v>
      </c>
      <c r="S934" s="16">
        <f>(((J934/60)/60)/24)+DATE(1970,1,1)+(-8/24)</f>
        <v>41310.635937499996</v>
      </c>
      <c r="T934" s="16">
        <f>(((I934/60)/60)/24)+DATE(1970,1,1)+(-8/24)</f>
        <v>41355.594270833331</v>
      </c>
    </row>
    <row r="935" spans="1:20" ht="60" x14ac:dyDescent="0.2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2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7">
        <f>E935/D935</f>
        <v>0.06</v>
      </c>
      <c r="P935" s="9">
        <f>IF(L935 = 0, 0, E935/L935)</f>
        <v>60</v>
      </c>
      <c r="Q935" s="5" t="str">
        <f>LEFT(N935,SEARCH("/",N935) - 1)</f>
        <v>music</v>
      </c>
      <c r="R935" s="5" t="str">
        <f>RIGHT(N935, LEN(N935) - SEARCH("/",N935))</f>
        <v>jazz</v>
      </c>
      <c r="S935" s="16">
        <f>(((J935/60)/60)/24)+DATE(1970,1,1)+(-8/24)</f>
        <v>41710.835752314815</v>
      </c>
      <c r="T935" s="16">
        <f>(((I935/60)/60)/24)+DATE(1970,1,1)+(-8/24)</f>
        <v>41770.835752314815</v>
      </c>
    </row>
    <row r="936" spans="1:20" ht="60" x14ac:dyDescent="0.25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2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7">
        <f>E936/D936</f>
        <v>0.30399999999999999</v>
      </c>
      <c r="P936" s="9">
        <f>IF(L936 = 0, 0, E936/L936)</f>
        <v>50.666666666666664</v>
      </c>
      <c r="Q936" s="5" t="str">
        <f>LEFT(N936,SEARCH("/",N936) - 1)</f>
        <v>music</v>
      </c>
      <c r="R936" s="5" t="str">
        <f>RIGHT(N936, LEN(N936) - SEARCH("/",N936))</f>
        <v>jazz</v>
      </c>
      <c r="S936" s="16">
        <f>(((J936/60)/60)/24)+DATE(1970,1,1)+(-8/24)</f>
        <v>41733.403749999998</v>
      </c>
      <c r="T936" s="16">
        <f>(((I936/60)/60)/24)+DATE(1970,1,1)+(-8/24)</f>
        <v>41762.916666666664</v>
      </c>
    </row>
    <row r="937" spans="1:20" ht="60" x14ac:dyDescent="0.2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2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7">
        <f>E937/D937</f>
        <v>1.4285714285714285E-2</v>
      </c>
      <c r="P937" s="9">
        <f>IF(L937 = 0, 0, E937/L937)</f>
        <v>25</v>
      </c>
      <c r="Q937" s="5" t="str">
        <f>LEFT(N937,SEARCH("/",N937) - 1)</f>
        <v>music</v>
      </c>
      <c r="R937" s="5" t="str">
        <f>RIGHT(N937, LEN(N937) - SEARCH("/",N937))</f>
        <v>jazz</v>
      </c>
      <c r="S937" s="16">
        <f>(((J937/60)/60)/24)+DATE(1970,1,1)+(-8/24)</f>
        <v>42368.000335648147</v>
      </c>
      <c r="T937" s="16">
        <f>(((I937/60)/60)/24)+DATE(1970,1,1)+(-8/24)</f>
        <v>42398.000335648147</v>
      </c>
    </row>
    <row r="938" spans="1:20" ht="45" x14ac:dyDescent="0.25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2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7">
        <f>E938/D938</f>
        <v>0</v>
      </c>
      <c r="P938" s="9">
        <f>IF(L938 = 0, 0, E938/L938)</f>
        <v>0</v>
      </c>
      <c r="Q938" s="5" t="str">
        <f>LEFT(N938,SEARCH("/",N938) - 1)</f>
        <v>music</v>
      </c>
      <c r="R938" s="5" t="str">
        <f>RIGHT(N938, LEN(N938) - SEARCH("/",N938))</f>
        <v>jazz</v>
      </c>
      <c r="S938" s="16">
        <f>(((J938/60)/60)/24)+DATE(1970,1,1)+(-8/24)</f>
        <v>40882.690844907404</v>
      </c>
      <c r="T938" s="16">
        <f>(((I938/60)/60)/24)+DATE(1970,1,1)+(-8/24)</f>
        <v>40926.5</v>
      </c>
    </row>
    <row r="939" spans="1:20" ht="45" x14ac:dyDescent="0.2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2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7">
        <f>E939/D939</f>
        <v>1.1428571428571429E-2</v>
      </c>
      <c r="P939" s="9">
        <f>IF(L939 = 0, 0, E939/L939)</f>
        <v>20</v>
      </c>
      <c r="Q939" s="5" t="str">
        <f>LEFT(N939,SEARCH("/",N939) - 1)</f>
        <v>music</v>
      </c>
      <c r="R939" s="5" t="str">
        <f>RIGHT(N939, LEN(N939) - SEARCH("/",N939))</f>
        <v>jazz</v>
      </c>
      <c r="S939" s="16">
        <f>(((J939/60)/60)/24)+DATE(1970,1,1)+(-8/24)</f>
        <v>41551.464780092589</v>
      </c>
      <c r="T939" s="16">
        <f>(((I939/60)/60)/24)+DATE(1970,1,1)+(-8/24)</f>
        <v>41581.50644675926</v>
      </c>
    </row>
    <row r="940" spans="1:20" ht="45" x14ac:dyDescent="0.25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2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7">
        <f>E940/D940</f>
        <v>3.5714285714285713E-3</v>
      </c>
      <c r="P940" s="9">
        <f>IF(L940 = 0, 0, E940/L940)</f>
        <v>25</v>
      </c>
      <c r="Q940" s="5" t="str">
        <f>LEFT(N940,SEARCH("/",N940) - 1)</f>
        <v>music</v>
      </c>
      <c r="R940" s="5" t="str">
        <f>RIGHT(N940, LEN(N940) - SEARCH("/",N940))</f>
        <v>jazz</v>
      </c>
      <c r="S940" s="16">
        <f>(((J940/60)/60)/24)+DATE(1970,1,1)+(-8/24)</f>
        <v>41124.14638888889</v>
      </c>
      <c r="T940" s="16">
        <f>(((I940/60)/60)/24)+DATE(1970,1,1)+(-8/24)</f>
        <v>41154.14638888889</v>
      </c>
    </row>
    <row r="941" spans="1:20" ht="60" x14ac:dyDescent="0.2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2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7">
        <f>E941/D941</f>
        <v>1.4545454545454545E-2</v>
      </c>
      <c r="P941" s="9">
        <f>IF(L941 = 0, 0, E941/L941)</f>
        <v>20</v>
      </c>
      <c r="Q941" s="5" t="str">
        <f>LEFT(N941,SEARCH("/",N941) - 1)</f>
        <v>music</v>
      </c>
      <c r="R941" s="5" t="str">
        <f>RIGHT(N941, LEN(N941) - SEARCH("/",N941))</f>
        <v>jazz</v>
      </c>
      <c r="S941" s="16">
        <f>(((J941/60)/60)/24)+DATE(1970,1,1)+(-8/24)</f>
        <v>41416.429837962962</v>
      </c>
      <c r="T941" s="16">
        <f>(((I941/60)/60)/24)+DATE(1970,1,1)+(-8/24)</f>
        <v>41455.498611111107</v>
      </c>
    </row>
    <row r="942" spans="1:20" ht="45" x14ac:dyDescent="0.25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2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7">
        <f>E942/D942</f>
        <v>0.17155555555555554</v>
      </c>
      <c r="P942" s="9">
        <f>IF(L942 = 0, 0, E942/L942)</f>
        <v>110.28571428571429</v>
      </c>
      <c r="Q942" s="5" t="str">
        <f>LEFT(N942,SEARCH("/",N942) - 1)</f>
        <v>technology</v>
      </c>
      <c r="R942" s="5" t="str">
        <f>RIGHT(N942, LEN(N942) - SEARCH("/",N942))</f>
        <v>wearables</v>
      </c>
      <c r="S942" s="16">
        <f>(((J942/60)/60)/24)+DATE(1970,1,1)+(-8/24)</f>
        <v>42181.675069444442</v>
      </c>
      <c r="T942" s="16">
        <f>(((I942/60)/60)/24)+DATE(1970,1,1)+(-8/24)</f>
        <v>42226.675069444442</v>
      </c>
    </row>
    <row r="943" spans="1:20" ht="60" x14ac:dyDescent="0.2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2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7">
        <f>E943/D943</f>
        <v>2.3220000000000001E-2</v>
      </c>
      <c r="P943" s="9">
        <f>IF(L943 = 0, 0, E943/L943)</f>
        <v>37.451612903225808</v>
      </c>
      <c r="Q943" s="5" t="str">
        <f>LEFT(N943,SEARCH("/",N943) - 1)</f>
        <v>technology</v>
      </c>
      <c r="R943" s="5" t="str">
        <f>RIGHT(N943, LEN(N943) - SEARCH("/",N943))</f>
        <v>wearables</v>
      </c>
      <c r="S943" s="16">
        <f>(((J943/60)/60)/24)+DATE(1970,1,1)+(-8/24)</f>
        <v>42745.763252314813</v>
      </c>
      <c r="T943" s="16">
        <f>(((I943/60)/60)/24)+DATE(1970,1,1)+(-8/24)</f>
        <v>42775.763252314813</v>
      </c>
    </row>
    <row r="944" spans="1:20" ht="60" x14ac:dyDescent="0.25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2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7">
        <f>E944/D944</f>
        <v>8.9066666666666669E-2</v>
      </c>
      <c r="P944" s="9">
        <f>IF(L944 = 0, 0, E944/L944)</f>
        <v>41.75</v>
      </c>
      <c r="Q944" s="5" t="str">
        <f>LEFT(N944,SEARCH("/",N944) - 1)</f>
        <v>technology</v>
      </c>
      <c r="R944" s="5" t="str">
        <f>RIGHT(N944, LEN(N944) - SEARCH("/",N944))</f>
        <v>wearables</v>
      </c>
      <c r="S944" s="16">
        <f>(((J944/60)/60)/24)+DATE(1970,1,1)+(-8/24)</f>
        <v>42382.509953703695</v>
      </c>
      <c r="T944" s="16">
        <f>(((I944/60)/60)/24)+DATE(1970,1,1)+(-8/24)</f>
        <v>42418.509953703695</v>
      </c>
    </row>
    <row r="945" spans="1:20" ht="30" x14ac:dyDescent="0.2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2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7">
        <f>E945/D945</f>
        <v>9.633333333333334E-2</v>
      </c>
      <c r="P945" s="9">
        <f>IF(L945 = 0, 0, E945/L945)</f>
        <v>24.083333333333332</v>
      </c>
      <c r="Q945" s="5" t="str">
        <f>LEFT(N945,SEARCH("/",N945) - 1)</f>
        <v>technology</v>
      </c>
      <c r="R945" s="5" t="str">
        <f>RIGHT(N945, LEN(N945) - SEARCH("/",N945))</f>
        <v>wearables</v>
      </c>
      <c r="S945" s="16">
        <f>(((J945/60)/60)/24)+DATE(1970,1,1)+(-8/24)</f>
        <v>42673.334548611114</v>
      </c>
      <c r="T945" s="16">
        <f>(((I945/60)/60)/24)+DATE(1970,1,1)+(-8/24)</f>
        <v>42703.376215277771</v>
      </c>
    </row>
    <row r="946" spans="1:20" ht="45" x14ac:dyDescent="0.25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2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7">
        <f>E946/D946</f>
        <v>0.13325999999999999</v>
      </c>
      <c r="P946" s="9">
        <f>IF(L946 = 0, 0, E946/L946)</f>
        <v>69.40625</v>
      </c>
      <c r="Q946" s="5" t="str">
        <f>LEFT(N946,SEARCH("/",N946) - 1)</f>
        <v>technology</v>
      </c>
      <c r="R946" s="5" t="str">
        <f>RIGHT(N946, LEN(N946) - SEARCH("/",N946))</f>
        <v>wearables</v>
      </c>
      <c r="S946" s="16">
        <f>(((J946/60)/60)/24)+DATE(1970,1,1)+(-8/24)</f>
        <v>42444.250578703701</v>
      </c>
      <c r="T946" s="16">
        <f>(((I946/60)/60)/24)+DATE(1970,1,1)+(-8/24)</f>
        <v>42478.249999999993</v>
      </c>
    </row>
    <row r="947" spans="1:20" ht="45" x14ac:dyDescent="0.2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2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7">
        <f>E947/D947</f>
        <v>2.4840000000000001E-2</v>
      </c>
      <c r="P947" s="9">
        <f>IF(L947 = 0, 0, E947/L947)</f>
        <v>155.25</v>
      </c>
      <c r="Q947" s="5" t="str">
        <f>LEFT(N947,SEARCH("/",N947) - 1)</f>
        <v>technology</v>
      </c>
      <c r="R947" s="5" t="str">
        <f>RIGHT(N947, LEN(N947) - SEARCH("/",N947))</f>
        <v>wearables</v>
      </c>
      <c r="S947" s="16">
        <f>(((J947/60)/60)/24)+DATE(1970,1,1)+(-8/24)</f>
        <v>42732.539652777778</v>
      </c>
      <c r="T947" s="16">
        <f>(((I947/60)/60)/24)+DATE(1970,1,1)+(-8/24)</f>
        <v>42784.665972222218</v>
      </c>
    </row>
    <row r="948" spans="1:20" ht="45" x14ac:dyDescent="0.25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2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7">
        <f>E948/D948</f>
        <v>1.9066666666666666E-2</v>
      </c>
      <c r="P948" s="9">
        <f>IF(L948 = 0, 0, E948/L948)</f>
        <v>57.2</v>
      </c>
      <c r="Q948" s="5" t="str">
        <f>LEFT(N948,SEARCH("/",N948) - 1)</f>
        <v>technology</v>
      </c>
      <c r="R948" s="5" t="str">
        <f>RIGHT(N948, LEN(N948) - SEARCH("/",N948))</f>
        <v>wearables</v>
      </c>
      <c r="S948" s="16">
        <f>(((J948/60)/60)/24)+DATE(1970,1,1)+(-8/24)</f>
        <v>42592.417222222219</v>
      </c>
      <c r="T948" s="16">
        <f>(((I948/60)/60)/24)+DATE(1970,1,1)+(-8/24)</f>
        <v>42622.417222222219</v>
      </c>
    </row>
    <row r="949" spans="1:20" ht="60" x14ac:dyDescent="0.2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2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7">
        <f>E949/D949</f>
        <v>0</v>
      </c>
      <c r="P949" s="9">
        <f>IF(L949 = 0, 0, E949/L949)</f>
        <v>0</v>
      </c>
      <c r="Q949" s="5" t="str">
        <f>LEFT(N949,SEARCH("/",N949) - 1)</f>
        <v>technology</v>
      </c>
      <c r="R949" s="5" t="str">
        <f>RIGHT(N949, LEN(N949) - SEARCH("/",N949))</f>
        <v>wearables</v>
      </c>
      <c r="S949" s="16">
        <f>(((J949/60)/60)/24)+DATE(1970,1,1)+(-8/24)</f>
        <v>42491.44798611111</v>
      </c>
      <c r="T949" s="16">
        <f>(((I949/60)/60)/24)+DATE(1970,1,1)+(-8/24)</f>
        <v>42551.44798611111</v>
      </c>
    </row>
    <row r="950" spans="1:20" ht="60" x14ac:dyDescent="0.25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2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7">
        <f>E950/D950</f>
        <v>0.12</v>
      </c>
      <c r="P950" s="9">
        <f>IF(L950 = 0, 0, E950/L950)</f>
        <v>60</v>
      </c>
      <c r="Q950" s="5" t="str">
        <f>LEFT(N950,SEARCH("/",N950) - 1)</f>
        <v>technology</v>
      </c>
      <c r="R950" s="5" t="str">
        <f>RIGHT(N950, LEN(N950) - SEARCH("/",N950))</f>
        <v>wearables</v>
      </c>
      <c r="S950" s="16">
        <f>(((J950/60)/60)/24)+DATE(1970,1,1)+(-8/24)</f>
        <v>42411.494953703703</v>
      </c>
      <c r="T950" s="16">
        <f>(((I950/60)/60)/24)+DATE(1970,1,1)+(-8/24)</f>
        <v>42441.494953703703</v>
      </c>
    </row>
    <row r="951" spans="1:20" ht="45" x14ac:dyDescent="0.2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2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7">
        <f>E951/D951</f>
        <v>1.3650000000000001E-2</v>
      </c>
      <c r="P951" s="9">
        <f>IF(L951 = 0, 0, E951/L951)</f>
        <v>39</v>
      </c>
      <c r="Q951" s="5" t="str">
        <f>LEFT(N951,SEARCH("/",N951) - 1)</f>
        <v>technology</v>
      </c>
      <c r="R951" s="5" t="str">
        <f>RIGHT(N951, LEN(N951) - SEARCH("/",N951))</f>
        <v>wearables</v>
      </c>
      <c r="S951" s="16">
        <f>(((J951/60)/60)/24)+DATE(1970,1,1)+(-8/24)</f>
        <v>42360.710370370369</v>
      </c>
      <c r="T951" s="16">
        <f>(((I951/60)/60)/24)+DATE(1970,1,1)+(-8/24)</f>
        <v>42420.710370370369</v>
      </c>
    </row>
    <row r="952" spans="1:20" ht="45" x14ac:dyDescent="0.25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2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7">
        <f>E952/D952</f>
        <v>0.28039999999999998</v>
      </c>
      <c r="P952" s="9">
        <f>IF(L952 = 0, 0, E952/L952)</f>
        <v>58.416666666666664</v>
      </c>
      <c r="Q952" s="5" t="str">
        <f>LEFT(N952,SEARCH("/",N952) - 1)</f>
        <v>technology</v>
      </c>
      <c r="R952" s="5" t="str">
        <f>RIGHT(N952, LEN(N952) - SEARCH("/",N952))</f>
        <v>wearables</v>
      </c>
      <c r="S952" s="16">
        <f>(((J952/60)/60)/24)+DATE(1970,1,1)+(-8/24)</f>
        <v>42356.41737268518</v>
      </c>
      <c r="T952" s="16">
        <f>(((I952/60)/60)/24)+DATE(1970,1,1)+(-8/24)</f>
        <v>42386.41737268518</v>
      </c>
    </row>
    <row r="953" spans="1:20" x14ac:dyDescent="0.25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2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7">
        <f>E953/D953</f>
        <v>0.38390000000000002</v>
      </c>
      <c r="P953" s="9">
        <f>IF(L953 = 0, 0, E953/L953)</f>
        <v>158.63636363636363</v>
      </c>
      <c r="Q953" s="5" t="str">
        <f>LEFT(N953,SEARCH("/",N953) - 1)</f>
        <v>technology</v>
      </c>
      <c r="R953" s="5" t="str">
        <f>RIGHT(N953, LEN(N953) - SEARCH("/",N953))</f>
        <v>wearables</v>
      </c>
      <c r="S953" s="16">
        <f>(((J953/60)/60)/24)+DATE(1970,1,1)+(-8/24)</f>
        <v>42480.32027777777</v>
      </c>
      <c r="T953" s="16">
        <f>(((I953/60)/60)/24)+DATE(1970,1,1)+(-8/24)</f>
        <v>42525.32027777777</v>
      </c>
    </row>
    <row r="954" spans="1:20" ht="30" x14ac:dyDescent="0.25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2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7">
        <f>E954/D954</f>
        <v>0.39942857142857141</v>
      </c>
      <c r="P954" s="9">
        <f>IF(L954 = 0, 0, E954/L954)</f>
        <v>99.857142857142861</v>
      </c>
      <c r="Q954" s="5" t="str">
        <f>LEFT(N954,SEARCH("/",N954) - 1)</f>
        <v>technology</v>
      </c>
      <c r="R954" s="5" t="str">
        <f>RIGHT(N954, LEN(N954) - SEARCH("/",N954))</f>
        <v>wearables</v>
      </c>
      <c r="S954" s="16">
        <f>(((J954/60)/60)/24)+DATE(1970,1,1)+(-8/24)</f>
        <v>42662.280231481483</v>
      </c>
      <c r="T954" s="16">
        <f>(((I954/60)/60)/24)+DATE(1970,1,1)+(-8/24)</f>
        <v>42692.321898148148</v>
      </c>
    </row>
    <row r="955" spans="1:20" ht="45" x14ac:dyDescent="0.2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2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7">
        <f>E955/D955</f>
        <v>8.3999999999999995E-3</v>
      </c>
      <c r="P955" s="9">
        <f>IF(L955 = 0, 0, E955/L955)</f>
        <v>25.2</v>
      </c>
      <c r="Q955" s="5" t="str">
        <f>LEFT(N955,SEARCH("/",N955) - 1)</f>
        <v>technology</v>
      </c>
      <c r="R955" s="5" t="str">
        <f>RIGHT(N955, LEN(N955) - SEARCH("/",N955))</f>
        <v>wearables</v>
      </c>
      <c r="S955" s="16">
        <f>(((J955/60)/60)/24)+DATE(1970,1,1)+(-8/24)</f>
        <v>41998.831006944441</v>
      </c>
      <c r="T955" s="16">
        <f>(((I955/60)/60)/24)+DATE(1970,1,1)+(-8/24)</f>
        <v>42028.831006944441</v>
      </c>
    </row>
    <row r="956" spans="1:20" ht="45" x14ac:dyDescent="0.25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2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7">
        <f>E956/D956</f>
        <v>0.43406666666666666</v>
      </c>
      <c r="P956" s="9">
        <f>IF(L956 = 0, 0, E956/L956)</f>
        <v>89.191780821917803</v>
      </c>
      <c r="Q956" s="5" t="str">
        <f>LEFT(N956,SEARCH("/",N956) - 1)</f>
        <v>technology</v>
      </c>
      <c r="R956" s="5" t="str">
        <f>RIGHT(N956, LEN(N956) - SEARCH("/",N956))</f>
        <v>wearables</v>
      </c>
      <c r="S956" s="16">
        <f>(((J956/60)/60)/24)+DATE(1970,1,1)+(-8/24)</f>
        <v>42194.500451388885</v>
      </c>
      <c r="T956" s="16">
        <f>(((I956/60)/60)/24)+DATE(1970,1,1)+(-8/24)</f>
        <v>42236.500451388885</v>
      </c>
    </row>
    <row r="957" spans="1:20" ht="45" x14ac:dyDescent="0.2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2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7">
        <f>E957/D957</f>
        <v>5.6613333333333335E-2</v>
      </c>
      <c r="P957" s="9">
        <f>IF(L957 = 0, 0, E957/L957)</f>
        <v>182.6236559139785</v>
      </c>
      <c r="Q957" s="5" t="str">
        <f>LEFT(N957,SEARCH("/",N957) - 1)</f>
        <v>technology</v>
      </c>
      <c r="R957" s="5" t="str">
        <f>RIGHT(N957, LEN(N957) - SEARCH("/",N957))</f>
        <v>wearables</v>
      </c>
      <c r="S957" s="16">
        <f>(((J957/60)/60)/24)+DATE(1970,1,1)+(-8/24)</f>
        <v>42585.961805555555</v>
      </c>
      <c r="T957" s="16">
        <f>(((I957/60)/60)/24)+DATE(1970,1,1)+(-8/24)</f>
        <v>42625.961805555555</v>
      </c>
    </row>
    <row r="958" spans="1:20" ht="60" x14ac:dyDescent="0.25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2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7">
        <f>E958/D958</f>
        <v>1.7219999999999999E-2</v>
      </c>
      <c r="P958" s="9">
        <f>IF(L958 = 0, 0, E958/L958)</f>
        <v>50.647058823529413</v>
      </c>
      <c r="Q958" s="5" t="str">
        <f>LEFT(N958,SEARCH("/",N958) - 1)</f>
        <v>technology</v>
      </c>
      <c r="R958" s="5" t="str">
        <f>RIGHT(N958, LEN(N958) - SEARCH("/",N958))</f>
        <v>wearables</v>
      </c>
      <c r="S958" s="16">
        <f>(((J958/60)/60)/24)+DATE(1970,1,1)+(-8/24)</f>
        <v>42060.580543981479</v>
      </c>
      <c r="T958" s="16">
        <f>(((I958/60)/60)/24)+DATE(1970,1,1)+(-8/24)</f>
        <v>42120.538877314808</v>
      </c>
    </row>
    <row r="959" spans="1:20" ht="30" x14ac:dyDescent="0.2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2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7">
        <f>E959/D959</f>
        <v>1.9416666666666665E-2</v>
      </c>
      <c r="P959" s="9">
        <f>IF(L959 = 0, 0, E959/L959)</f>
        <v>33.285714285714285</v>
      </c>
      <c r="Q959" s="5" t="str">
        <f>LEFT(N959,SEARCH("/",N959) - 1)</f>
        <v>technology</v>
      </c>
      <c r="R959" s="5" t="str">
        <f>RIGHT(N959, LEN(N959) - SEARCH("/",N959))</f>
        <v>wearables</v>
      </c>
      <c r="S959" s="16">
        <f>(((J959/60)/60)/24)+DATE(1970,1,1)+(-8/24)</f>
        <v>42660.219131944446</v>
      </c>
      <c r="T959" s="16">
        <f>(((I959/60)/60)/24)+DATE(1970,1,1)+(-8/24)</f>
        <v>42691.260798611103</v>
      </c>
    </row>
    <row r="960" spans="1:20" ht="60" x14ac:dyDescent="0.25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2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7">
        <f>E960/D960</f>
        <v>0.11328275684711328</v>
      </c>
      <c r="P960" s="9">
        <f>IF(L960 = 0, 0, E960/L960)</f>
        <v>51.823529411764703</v>
      </c>
      <c r="Q960" s="5" t="str">
        <f>LEFT(N960,SEARCH("/",N960) - 1)</f>
        <v>technology</v>
      </c>
      <c r="R960" s="5" t="str">
        <f>RIGHT(N960, LEN(N960) - SEARCH("/",N960))</f>
        <v>wearables</v>
      </c>
      <c r="S960" s="16">
        <f>(((J960/60)/60)/24)+DATE(1970,1,1)+(-8/24)</f>
        <v>42082.469479166662</v>
      </c>
      <c r="T960" s="16">
        <f>(((I960/60)/60)/24)+DATE(1970,1,1)+(-8/24)</f>
        <v>42103.874305555553</v>
      </c>
    </row>
    <row r="961" spans="1:20" ht="60" x14ac:dyDescent="0.2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2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7">
        <f>E961/D961</f>
        <v>0.3886</v>
      </c>
      <c r="P961" s="9">
        <f>IF(L961 = 0, 0, E961/L961)</f>
        <v>113.62573099415205</v>
      </c>
      <c r="Q961" s="5" t="str">
        <f>LEFT(N961,SEARCH("/",N961) - 1)</f>
        <v>technology</v>
      </c>
      <c r="R961" s="5" t="str">
        <f>RIGHT(N961, LEN(N961) - SEARCH("/",N961))</f>
        <v>wearables</v>
      </c>
      <c r="S961" s="16">
        <f>(((J961/60)/60)/24)+DATE(1970,1,1)+(-8/24)</f>
        <v>41992.84103009259</v>
      </c>
      <c r="T961" s="16">
        <f>(((I961/60)/60)/24)+DATE(1970,1,1)+(-8/24)</f>
        <v>42022.84103009259</v>
      </c>
    </row>
    <row r="962" spans="1:20" ht="45" x14ac:dyDescent="0.25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2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7">
        <f>E962/D962</f>
        <v>0.46100628930817611</v>
      </c>
      <c r="P962" s="9">
        <f>IF(L962 = 0, 0, E962/L962)</f>
        <v>136.46276595744681</v>
      </c>
      <c r="Q962" s="5" t="str">
        <f>LEFT(N962,SEARCH("/",N962) - 1)</f>
        <v>technology</v>
      </c>
      <c r="R962" s="5" t="str">
        <f>RIGHT(N962, LEN(N962) - SEARCH("/",N962))</f>
        <v>wearables</v>
      </c>
      <c r="S962" s="16">
        <f>(((J962/60)/60)/24)+DATE(1970,1,1)+(-8/24)</f>
        <v>42766.29346064815</v>
      </c>
      <c r="T962" s="16">
        <f>(((I962/60)/60)/24)+DATE(1970,1,1)+(-8/24)</f>
        <v>42808.251793981479</v>
      </c>
    </row>
    <row r="963" spans="1:20" ht="45" x14ac:dyDescent="0.2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2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7">
        <f>E963/D963</f>
        <v>0.42188421052631581</v>
      </c>
      <c r="P963" s="9">
        <f>IF(L963 = 0, 0, E963/L963)</f>
        <v>364.35454545454547</v>
      </c>
      <c r="Q963" s="5" t="str">
        <f>LEFT(N963,SEARCH("/",N963) - 1)</f>
        <v>technology</v>
      </c>
      <c r="R963" s="5" t="str">
        <f>RIGHT(N963, LEN(N963) - SEARCH("/",N963))</f>
        <v>wearables</v>
      </c>
      <c r="S963" s="16">
        <f>(((J963/60)/60)/24)+DATE(1970,1,1)+(-8/24)</f>
        <v>42740.360358796293</v>
      </c>
      <c r="T963" s="16">
        <f>(((I963/60)/60)/24)+DATE(1970,1,1)+(-8/24)</f>
        <v>42786.458333333336</v>
      </c>
    </row>
    <row r="964" spans="1:20" ht="60" x14ac:dyDescent="0.25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2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7">
        <f>E964/D964</f>
        <v>0.2848</v>
      </c>
      <c r="P964" s="9">
        <f>IF(L964 = 0, 0, E964/L964)</f>
        <v>19.243243243243242</v>
      </c>
      <c r="Q964" s="5" t="str">
        <f>LEFT(N964,SEARCH("/",N964) - 1)</f>
        <v>technology</v>
      </c>
      <c r="R964" s="5" t="str">
        <f>RIGHT(N964, LEN(N964) - SEARCH("/",N964))</f>
        <v>wearables</v>
      </c>
      <c r="S964" s="16">
        <f>(((J964/60)/60)/24)+DATE(1970,1,1)+(-8/24)</f>
        <v>42373.379085648143</v>
      </c>
      <c r="T964" s="16">
        <f>(((I964/60)/60)/24)+DATE(1970,1,1)+(-8/24)</f>
        <v>42411.379085648143</v>
      </c>
    </row>
    <row r="965" spans="1:20" ht="30" x14ac:dyDescent="0.2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2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7">
        <f>E965/D965</f>
        <v>1.0771428571428571E-2</v>
      </c>
      <c r="P965" s="9">
        <f>IF(L965 = 0, 0, E965/L965)</f>
        <v>41.888888888888886</v>
      </c>
      <c r="Q965" s="5" t="str">
        <f>LEFT(N965,SEARCH("/",N965) - 1)</f>
        <v>technology</v>
      </c>
      <c r="R965" s="5" t="str">
        <f>RIGHT(N965, LEN(N965) - SEARCH("/",N965))</f>
        <v>wearables</v>
      </c>
      <c r="S965" s="16">
        <f>(((J965/60)/60)/24)+DATE(1970,1,1)+(-8/24)</f>
        <v>42625.302303240744</v>
      </c>
      <c r="T965" s="16">
        <f>(((I965/60)/60)/24)+DATE(1970,1,1)+(-8/24)</f>
        <v>42660.302303240744</v>
      </c>
    </row>
    <row r="966" spans="1:20" ht="60" x14ac:dyDescent="0.25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2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7">
        <f>E966/D966</f>
        <v>7.9909090909090902E-3</v>
      </c>
      <c r="P966" s="9">
        <f>IF(L966 = 0, 0, E966/L966)</f>
        <v>30.310344827586206</v>
      </c>
      <c r="Q966" s="5" t="str">
        <f>LEFT(N966,SEARCH("/",N966) - 1)</f>
        <v>technology</v>
      </c>
      <c r="R966" s="5" t="str">
        <f>RIGHT(N966, LEN(N966) - SEARCH("/",N966))</f>
        <v>wearables</v>
      </c>
      <c r="S966" s="16">
        <f>(((J966/60)/60)/24)+DATE(1970,1,1)+(-8/24)</f>
        <v>42208.295358796291</v>
      </c>
      <c r="T966" s="16">
        <f>(((I966/60)/60)/24)+DATE(1970,1,1)+(-8/24)</f>
        <v>42248.295358796291</v>
      </c>
    </row>
    <row r="967" spans="1:20" ht="60" x14ac:dyDescent="0.2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2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7">
        <f>E967/D967</f>
        <v>1.192E-2</v>
      </c>
      <c r="P967" s="9">
        <f>IF(L967 = 0, 0, E967/L967)</f>
        <v>49.666666666666664</v>
      </c>
      <c r="Q967" s="5" t="str">
        <f>LEFT(N967,SEARCH("/",N967) - 1)</f>
        <v>technology</v>
      </c>
      <c r="R967" s="5" t="str">
        <f>RIGHT(N967, LEN(N967) - SEARCH("/",N967))</f>
        <v>wearables</v>
      </c>
      <c r="S967" s="16">
        <f>(((J967/60)/60)/24)+DATE(1970,1,1)+(-8/24)</f>
        <v>42636.683402777773</v>
      </c>
      <c r="T967" s="16">
        <f>(((I967/60)/60)/24)+DATE(1970,1,1)+(-8/24)</f>
        <v>42668.832638888889</v>
      </c>
    </row>
    <row r="968" spans="1:20" ht="45" x14ac:dyDescent="0.25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2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7">
        <f>E968/D968</f>
        <v>0.14799999999999999</v>
      </c>
      <c r="P968" s="9">
        <f>IF(L968 = 0, 0, E968/L968)</f>
        <v>59.2</v>
      </c>
      <c r="Q968" s="5" t="str">
        <f>LEFT(N968,SEARCH("/",N968) - 1)</f>
        <v>technology</v>
      </c>
      <c r="R968" s="5" t="str">
        <f>RIGHT(N968, LEN(N968) - SEARCH("/",N968))</f>
        <v>wearables</v>
      </c>
      <c r="S968" s="16">
        <f>(((J968/60)/60)/24)+DATE(1970,1,1)+(-8/24)</f>
        <v>42619.302453703705</v>
      </c>
      <c r="T968" s="16">
        <f>(((I968/60)/60)/24)+DATE(1970,1,1)+(-8/24)</f>
        <v>42649.302453703705</v>
      </c>
    </row>
    <row r="969" spans="1:20" ht="45" x14ac:dyDescent="0.2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2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7">
        <f>E969/D969</f>
        <v>0.17810000000000001</v>
      </c>
      <c r="P969" s="9">
        <f>IF(L969 = 0, 0, E969/L969)</f>
        <v>43.97530864197531</v>
      </c>
      <c r="Q969" s="5" t="str">
        <f>LEFT(N969,SEARCH("/",N969) - 1)</f>
        <v>technology</v>
      </c>
      <c r="R969" s="5" t="str">
        <f>RIGHT(N969, LEN(N969) - SEARCH("/",N969))</f>
        <v>wearables</v>
      </c>
      <c r="S969" s="16">
        <f>(((J969/60)/60)/24)+DATE(1970,1,1)+(-8/24)</f>
        <v>42421.920995370368</v>
      </c>
      <c r="T969" s="16">
        <f>(((I969/60)/60)/24)+DATE(1970,1,1)+(-8/24)</f>
        <v>42481.879328703704</v>
      </c>
    </row>
    <row r="970" spans="1:20" ht="60" x14ac:dyDescent="0.25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2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7">
        <f>E970/D970</f>
        <v>1.325E-2</v>
      </c>
      <c r="P970" s="9">
        <f>IF(L970 = 0, 0, E970/L970)</f>
        <v>26.5</v>
      </c>
      <c r="Q970" s="5" t="str">
        <f>LEFT(N970,SEARCH("/",N970) - 1)</f>
        <v>technology</v>
      </c>
      <c r="R970" s="5" t="str">
        <f>RIGHT(N970, LEN(N970) - SEARCH("/",N970))</f>
        <v>wearables</v>
      </c>
      <c r="S970" s="16">
        <f>(((J970/60)/60)/24)+DATE(1970,1,1)+(-8/24)</f>
        <v>41836.514282407406</v>
      </c>
      <c r="T970" s="16">
        <f>(((I970/60)/60)/24)+DATE(1970,1,1)+(-8/24)</f>
        <v>41866.514282407406</v>
      </c>
    </row>
    <row r="971" spans="1:20" ht="30" x14ac:dyDescent="0.2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2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7">
        <f>E971/D971</f>
        <v>0.46666666666666667</v>
      </c>
      <c r="P971" s="9">
        <f>IF(L971 = 0, 0, E971/L971)</f>
        <v>1272.7272727272727</v>
      </c>
      <c r="Q971" s="5" t="str">
        <f>LEFT(N971,SEARCH("/",N971) - 1)</f>
        <v>technology</v>
      </c>
      <c r="R971" s="5" t="str">
        <f>RIGHT(N971, LEN(N971) - SEARCH("/",N971))</f>
        <v>wearables</v>
      </c>
      <c r="S971" s="16">
        <f>(((J971/60)/60)/24)+DATE(1970,1,1)+(-8/24)</f>
        <v>42741.969988425924</v>
      </c>
      <c r="T971" s="16">
        <f>(((I971/60)/60)/24)+DATE(1970,1,1)+(-8/24)</f>
        <v>42774.969988425924</v>
      </c>
    </row>
    <row r="972" spans="1:20" ht="60" x14ac:dyDescent="0.25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2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7">
        <f>E972/D972</f>
        <v>0.4592</v>
      </c>
      <c r="P972" s="9">
        <f>IF(L972 = 0, 0, E972/L972)</f>
        <v>164</v>
      </c>
      <c r="Q972" s="5" t="str">
        <f>LEFT(N972,SEARCH("/",N972) - 1)</f>
        <v>technology</v>
      </c>
      <c r="R972" s="5" t="str">
        <f>RIGHT(N972, LEN(N972) - SEARCH("/",N972))</f>
        <v>wearables</v>
      </c>
      <c r="S972" s="16">
        <f>(((J972/60)/60)/24)+DATE(1970,1,1)+(-8/24)</f>
        <v>42720.887187499997</v>
      </c>
      <c r="T972" s="16">
        <f>(((I972/60)/60)/24)+DATE(1970,1,1)+(-8/24)</f>
        <v>42757.874305555553</v>
      </c>
    </row>
    <row r="973" spans="1:20" ht="60" x14ac:dyDescent="0.2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2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7">
        <f>E973/D973</f>
        <v>2.2599999999999999E-3</v>
      </c>
      <c r="P973" s="9">
        <f>IF(L973 = 0, 0, E973/L973)</f>
        <v>45.2</v>
      </c>
      <c r="Q973" s="5" t="str">
        <f>LEFT(N973,SEARCH("/",N973) - 1)</f>
        <v>technology</v>
      </c>
      <c r="R973" s="5" t="str">
        <f>RIGHT(N973, LEN(N973) - SEARCH("/",N973))</f>
        <v>wearables</v>
      </c>
      <c r="S973" s="16">
        <f>(((J973/60)/60)/24)+DATE(1970,1,1)+(-8/24)</f>
        <v>42111.375694444439</v>
      </c>
      <c r="T973" s="16">
        <f>(((I973/60)/60)/24)+DATE(1970,1,1)+(-8/24)</f>
        <v>42156.375694444439</v>
      </c>
    </row>
    <row r="974" spans="1:20" ht="45" x14ac:dyDescent="0.25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2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7">
        <f>E974/D974</f>
        <v>0.34625</v>
      </c>
      <c r="P974" s="9">
        <f>IF(L974 = 0, 0, E974/L974)</f>
        <v>153.88888888888889</v>
      </c>
      <c r="Q974" s="5" t="str">
        <f>LEFT(N974,SEARCH("/",N974) - 1)</f>
        <v>technology</v>
      </c>
      <c r="R974" s="5" t="str">
        <f>RIGHT(N974, LEN(N974) - SEARCH("/",N974))</f>
        <v>wearables</v>
      </c>
      <c r="S974" s="16">
        <f>(((J974/60)/60)/24)+DATE(1970,1,1)+(-8/24)</f>
        <v>41856.532384259255</v>
      </c>
      <c r="T974" s="16">
        <f>(((I974/60)/60)/24)+DATE(1970,1,1)+(-8/24)</f>
        <v>41885.957638888889</v>
      </c>
    </row>
    <row r="975" spans="1:20" ht="60" x14ac:dyDescent="0.2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2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7">
        <f>E975/D975</f>
        <v>2.0549999999999999E-2</v>
      </c>
      <c r="P975" s="9">
        <f>IF(L975 = 0, 0, E975/L975)</f>
        <v>51.375</v>
      </c>
      <c r="Q975" s="5" t="str">
        <f>LEFT(N975,SEARCH("/",N975) - 1)</f>
        <v>technology</v>
      </c>
      <c r="R975" s="5" t="str">
        <f>RIGHT(N975, LEN(N975) - SEARCH("/",N975))</f>
        <v>wearables</v>
      </c>
      <c r="S975" s="16">
        <f>(((J975/60)/60)/24)+DATE(1970,1,1)+(-8/24)</f>
        <v>42256.681631944441</v>
      </c>
      <c r="T975" s="16">
        <f>(((I975/60)/60)/24)+DATE(1970,1,1)+(-8/24)</f>
        <v>42316.723298611112</v>
      </c>
    </row>
    <row r="976" spans="1:20" ht="45" x14ac:dyDescent="0.25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2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7">
        <f>E976/D976</f>
        <v>5.5999999999999999E-3</v>
      </c>
      <c r="P976" s="9">
        <f>IF(L976 = 0, 0, E976/L976)</f>
        <v>93.333333333333329</v>
      </c>
      <c r="Q976" s="5" t="str">
        <f>LEFT(N976,SEARCH("/",N976) - 1)</f>
        <v>technology</v>
      </c>
      <c r="R976" s="5" t="str">
        <f>RIGHT(N976, LEN(N976) - SEARCH("/",N976))</f>
        <v>wearables</v>
      </c>
      <c r="S976" s="16">
        <f>(((J976/60)/60)/24)+DATE(1970,1,1)+(-8/24)</f>
        <v>42424.416157407402</v>
      </c>
      <c r="T976" s="16">
        <f>(((I976/60)/60)/24)+DATE(1970,1,1)+(-8/24)</f>
        <v>42454.374490740738</v>
      </c>
    </row>
    <row r="977" spans="1:20" ht="60" x14ac:dyDescent="0.2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2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7">
        <f>E977/D977</f>
        <v>2.6069999999999999E-2</v>
      </c>
      <c r="P977" s="9">
        <f>IF(L977 = 0, 0, E977/L977)</f>
        <v>108.625</v>
      </c>
      <c r="Q977" s="5" t="str">
        <f>LEFT(N977,SEARCH("/",N977) - 1)</f>
        <v>technology</v>
      </c>
      <c r="R977" s="5" t="str">
        <f>RIGHT(N977, LEN(N977) - SEARCH("/",N977))</f>
        <v>wearables</v>
      </c>
      <c r="S977" s="16">
        <f>(((J977/60)/60)/24)+DATE(1970,1,1)+(-8/24)</f>
        <v>42489.363252314812</v>
      </c>
      <c r="T977" s="16">
        <f>(((I977/60)/60)/24)+DATE(1970,1,1)+(-8/24)</f>
        <v>42549.363252314812</v>
      </c>
    </row>
    <row r="978" spans="1:20" ht="60" x14ac:dyDescent="0.25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2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7">
        <f>E978/D978</f>
        <v>1.9259999999999999E-2</v>
      </c>
      <c r="P978" s="9">
        <f>IF(L978 = 0, 0, E978/L978)</f>
        <v>160.5</v>
      </c>
      <c r="Q978" s="5" t="str">
        <f>LEFT(N978,SEARCH("/",N978) - 1)</f>
        <v>technology</v>
      </c>
      <c r="R978" s="5" t="str">
        <f>RIGHT(N978, LEN(N978) - SEARCH("/",N978))</f>
        <v>wearables</v>
      </c>
      <c r="S978" s="16">
        <f>(((J978/60)/60)/24)+DATE(1970,1,1)+(-8/24)</f>
        <v>42184.725659722222</v>
      </c>
      <c r="T978" s="16">
        <f>(((I978/60)/60)/24)+DATE(1970,1,1)+(-8/24)</f>
        <v>42229.725659722222</v>
      </c>
    </row>
    <row r="979" spans="1:20" ht="60" x14ac:dyDescent="0.2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2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7">
        <f>E979/D979</f>
        <v>0.33666666666666667</v>
      </c>
      <c r="P979" s="9">
        <f>IF(L979 = 0, 0, E979/L979)</f>
        <v>75.75</v>
      </c>
      <c r="Q979" s="5" t="str">
        <f>LEFT(N979,SEARCH("/",N979) - 1)</f>
        <v>technology</v>
      </c>
      <c r="R979" s="5" t="str">
        <f>RIGHT(N979, LEN(N979) - SEARCH("/",N979))</f>
        <v>wearables</v>
      </c>
      <c r="S979" s="16">
        <f>(((J979/60)/60)/24)+DATE(1970,1,1)+(-8/24)</f>
        <v>42391.608761574076</v>
      </c>
      <c r="T979" s="16">
        <f>(((I979/60)/60)/24)+DATE(1970,1,1)+(-8/24)</f>
        <v>42421.608761574076</v>
      </c>
    </row>
    <row r="980" spans="1:20" ht="45" x14ac:dyDescent="0.25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2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7">
        <f>E980/D980</f>
        <v>0.5626326718299024</v>
      </c>
      <c r="P980" s="9">
        <f>IF(L980 = 0, 0, E980/L980)</f>
        <v>790.83739837398377</v>
      </c>
      <c r="Q980" s="5" t="str">
        <f>LEFT(N980,SEARCH("/",N980) - 1)</f>
        <v>technology</v>
      </c>
      <c r="R980" s="5" t="str">
        <f>RIGHT(N980, LEN(N980) - SEARCH("/",N980))</f>
        <v>wearables</v>
      </c>
      <c r="S980" s="16">
        <f>(((J980/60)/60)/24)+DATE(1970,1,1)+(-8/24)</f>
        <v>42394.975706018515</v>
      </c>
      <c r="T980" s="16">
        <f>(((I980/60)/60)/24)+DATE(1970,1,1)+(-8/24)</f>
        <v>42424.975706018515</v>
      </c>
    </row>
    <row r="981" spans="1:20" ht="60" x14ac:dyDescent="0.2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2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7">
        <f>E981/D981</f>
        <v>0.82817600000000002</v>
      </c>
      <c r="P981" s="9">
        <f>IF(L981 = 0, 0, E981/L981)</f>
        <v>301.93916666666667</v>
      </c>
      <c r="Q981" s="5" t="str">
        <f>LEFT(N981,SEARCH("/",N981) - 1)</f>
        <v>technology</v>
      </c>
      <c r="R981" s="5" t="str">
        <f>RIGHT(N981, LEN(N981) - SEARCH("/",N981))</f>
        <v>wearables</v>
      </c>
      <c r="S981" s="16">
        <f>(((J981/60)/60)/24)+DATE(1970,1,1)+(-8/24)</f>
        <v>42506.083657407398</v>
      </c>
      <c r="T981" s="16">
        <f>(((I981/60)/60)/24)+DATE(1970,1,1)+(-8/24)</f>
        <v>42541.457638888889</v>
      </c>
    </row>
    <row r="982" spans="1:20" ht="60" x14ac:dyDescent="0.25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2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7">
        <f>E982/D982</f>
        <v>0.14860000000000001</v>
      </c>
      <c r="P982" s="9">
        <f>IF(L982 = 0, 0, E982/L982)</f>
        <v>47.935483870967744</v>
      </c>
      <c r="Q982" s="5" t="str">
        <f>LEFT(N982,SEARCH("/",N982) - 1)</f>
        <v>technology</v>
      </c>
      <c r="R982" s="5" t="str">
        <f>RIGHT(N982, LEN(N982) - SEARCH("/",N982))</f>
        <v>wearables</v>
      </c>
      <c r="S982" s="16">
        <f>(((J982/60)/60)/24)+DATE(1970,1,1)+(-8/24)</f>
        <v>41928.570856481478</v>
      </c>
      <c r="T982" s="16">
        <f>(((I982/60)/60)/24)+DATE(1970,1,1)+(-8/24)</f>
        <v>41973.612523148149</v>
      </c>
    </row>
    <row r="983" spans="1:20" ht="60" x14ac:dyDescent="0.2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2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7">
        <f>E983/D983</f>
        <v>1.2375123751237513E-4</v>
      </c>
      <c r="P983" s="9">
        <f>IF(L983 = 0, 0, E983/L983)</f>
        <v>2.75</v>
      </c>
      <c r="Q983" s="5" t="str">
        <f>LEFT(N983,SEARCH("/",N983) - 1)</f>
        <v>technology</v>
      </c>
      <c r="R983" s="5" t="str">
        <f>RIGHT(N983, LEN(N983) - SEARCH("/",N983))</f>
        <v>wearables</v>
      </c>
      <c r="S983" s="16">
        <f>(((J983/60)/60)/24)+DATE(1970,1,1)+(-8/24)</f>
        <v>41830.613680555551</v>
      </c>
      <c r="T983" s="16">
        <f>(((I983/60)/60)/24)+DATE(1970,1,1)+(-8/24)</f>
        <v>41860.613680555551</v>
      </c>
    </row>
    <row r="984" spans="1:20" ht="45" x14ac:dyDescent="0.25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2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7">
        <f>E984/D984</f>
        <v>1.7142857142857143E-4</v>
      </c>
      <c r="P984" s="9">
        <f>IF(L984 = 0, 0, E984/L984)</f>
        <v>1</v>
      </c>
      <c r="Q984" s="5" t="str">
        <f>LEFT(N984,SEARCH("/",N984) - 1)</f>
        <v>technology</v>
      </c>
      <c r="R984" s="5" t="str">
        <f>RIGHT(N984, LEN(N984) - SEARCH("/",N984))</f>
        <v>wearables</v>
      </c>
      <c r="S984" s="16">
        <f>(((J984/60)/60)/24)+DATE(1970,1,1)+(-8/24)</f>
        <v>42615.419976851852</v>
      </c>
      <c r="T984" s="16">
        <f>(((I984/60)/60)/24)+DATE(1970,1,1)+(-8/24)</f>
        <v>42645.419976851852</v>
      </c>
    </row>
    <row r="985" spans="1:20" ht="60" x14ac:dyDescent="0.2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2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7">
        <f>E985/D985</f>
        <v>0.2950613611721471</v>
      </c>
      <c r="P985" s="9">
        <f>IF(L985 = 0, 0, E985/L985)</f>
        <v>171.79329608938548</v>
      </c>
      <c r="Q985" s="5" t="str">
        <f>LEFT(N985,SEARCH("/",N985) - 1)</f>
        <v>technology</v>
      </c>
      <c r="R985" s="5" t="str">
        <f>RIGHT(N985, LEN(N985) - SEARCH("/",N985))</f>
        <v>wearables</v>
      </c>
      <c r="S985" s="16">
        <f>(((J985/60)/60)/24)+DATE(1970,1,1)+(-8/24)</f>
        <v>42574.334317129629</v>
      </c>
      <c r="T985" s="16">
        <f>(((I985/60)/60)/24)+DATE(1970,1,1)+(-8/24)</f>
        <v>42605.537499999999</v>
      </c>
    </row>
    <row r="986" spans="1:20" ht="90" x14ac:dyDescent="0.25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2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7">
        <f>E986/D986</f>
        <v>1.06E-2</v>
      </c>
      <c r="P986" s="9">
        <f>IF(L986 = 0, 0, E986/L986)</f>
        <v>35.333333333333336</v>
      </c>
      <c r="Q986" s="5" t="str">
        <f>LEFT(N986,SEARCH("/",N986) - 1)</f>
        <v>technology</v>
      </c>
      <c r="R986" s="5" t="str">
        <f>RIGHT(N986, LEN(N986) - SEARCH("/",N986))</f>
        <v>wearables</v>
      </c>
      <c r="S986" s="16">
        <f>(((J986/60)/60)/24)+DATE(1970,1,1)+(-8/24)</f>
        <v>42060.782499999994</v>
      </c>
      <c r="T986" s="16">
        <f>(((I986/60)/60)/24)+DATE(1970,1,1)+(-8/24)</f>
        <v>42090.740833333337</v>
      </c>
    </row>
    <row r="987" spans="1:20" ht="60" x14ac:dyDescent="0.2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2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7">
        <f>E987/D987</f>
        <v>6.2933333333333327E-2</v>
      </c>
      <c r="P987" s="9">
        <f>IF(L987 = 0, 0, E987/L987)</f>
        <v>82.086956521739125</v>
      </c>
      <c r="Q987" s="5" t="str">
        <f>LEFT(N987,SEARCH("/",N987) - 1)</f>
        <v>technology</v>
      </c>
      <c r="R987" s="5" t="str">
        <f>RIGHT(N987, LEN(N987) - SEARCH("/",N987))</f>
        <v>wearables</v>
      </c>
      <c r="S987" s="16">
        <f>(((J987/60)/60)/24)+DATE(1970,1,1)+(-8/24)</f>
        <v>42339.634375000001</v>
      </c>
      <c r="T987" s="16">
        <f>(((I987/60)/60)/24)+DATE(1970,1,1)+(-8/24)</f>
        <v>42369.624999999993</v>
      </c>
    </row>
    <row r="988" spans="1:20" ht="60" x14ac:dyDescent="0.25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2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7">
        <f>E988/D988</f>
        <v>0.1275</v>
      </c>
      <c r="P988" s="9">
        <f>IF(L988 = 0, 0, E988/L988)</f>
        <v>110.8695652173913</v>
      </c>
      <c r="Q988" s="5" t="str">
        <f>LEFT(N988,SEARCH("/",N988) - 1)</f>
        <v>technology</v>
      </c>
      <c r="R988" s="5" t="str">
        <f>RIGHT(N988, LEN(N988) - SEARCH("/",N988))</f>
        <v>wearables</v>
      </c>
      <c r="S988" s="16">
        <f>(((J988/60)/60)/24)+DATE(1970,1,1)+(-8/24)</f>
        <v>42324.434027777774</v>
      </c>
      <c r="T988" s="16">
        <f>(((I988/60)/60)/24)+DATE(1970,1,1)+(-8/24)</f>
        <v>42378.666666666664</v>
      </c>
    </row>
    <row r="989" spans="1:20" ht="45" x14ac:dyDescent="0.2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2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7">
        <f>E989/D989</f>
        <v>0.13220000000000001</v>
      </c>
      <c r="P989" s="9">
        <f>IF(L989 = 0, 0, E989/L989)</f>
        <v>161.21951219512195</v>
      </c>
      <c r="Q989" s="5" t="str">
        <f>LEFT(N989,SEARCH("/",N989) - 1)</f>
        <v>technology</v>
      </c>
      <c r="R989" s="5" t="str">
        <f>RIGHT(N989, LEN(N989) - SEARCH("/",N989))</f>
        <v>wearables</v>
      </c>
      <c r="S989" s="16">
        <f>(((J989/60)/60)/24)+DATE(1970,1,1)+(-8/24)</f>
        <v>41772.961226851847</v>
      </c>
      <c r="T989" s="16">
        <f>(((I989/60)/60)/24)+DATE(1970,1,1)+(-8/24)</f>
        <v>41812.961226851847</v>
      </c>
    </row>
    <row r="990" spans="1:20" ht="60" x14ac:dyDescent="0.25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2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7">
        <f>E990/D990</f>
        <v>0</v>
      </c>
      <c r="P990" s="9">
        <f>IF(L990 = 0, 0, E990/L990)</f>
        <v>0</v>
      </c>
      <c r="Q990" s="5" t="str">
        <f>LEFT(N990,SEARCH("/",N990) - 1)</f>
        <v>technology</v>
      </c>
      <c r="R990" s="5" t="str">
        <f>RIGHT(N990, LEN(N990) - SEARCH("/",N990))</f>
        <v>wearables</v>
      </c>
      <c r="S990" s="16">
        <f>(((J990/60)/60)/24)+DATE(1970,1,1)+(-8/24)</f>
        <v>42614.023437499993</v>
      </c>
      <c r="T990" s="16">
        <f>(((I990/60)/60)/24)+DATE(1970,1,1)+(-8/24)</f>
        <v>42644.023437499993</v>
      </c>
    </row>
    <row r="991" spans="1:20" ht="30" x14ac:dyDescent="0.25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2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7">
        <f>E991/D991</f>
        <v>0.16769999999999999</v>
      </c>
      <c r="P991" s="9">
        <f>IF(L991 = 0, 0, E991/L991)</f>
        <v>52.40625</v>
      </c>
      <c r="Q991" s="5" t="str">
        <f>LEFT(N991,SEARCH("/",N991) - 1)</f>
        <v>technology</v>
      </c>
      <c r="R991" s="5" t="str">
        <f>RIGHT(N991, LEN(N991) - SEARCH("/",N991))</f>
        <v>wearables</v>
      </c>
      <c r="S991" s="16">
        <f>(((J991/60)/60)/24)+DATE(1970,1,1)+(-8/24)</f>
        <v>42611.600636574069</v>
      </c>
      <c r="T991" s="16">
        <f>(((I991/60)/60)/24)+DATE(1970,1,1)+(-8/24)</f>
        <v>42641.600636574069</v>
      </c>
    </row>
    <row r="992" spans="1:20" ht="60" x14ac:dyDescent="0.25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2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7">
        <f>E992/D992</f>
        <v>1.0399999999999999E-3</v>
      </c>
      <c r="P992" s="9">
        <f>IF(L992 = 0, 0, E992/L992)</f>
        <v>13</v>
      </c>
      <c r="Q992" s="5" t="str">
        <f>LEFT(N992,SEARCH("/",N992) - 1)</f>
        <v>technology</v>
      </c>
      <c r="R992" s="5" t="str">
        <f>RIGHT(N992, LEN(N992) - SEARCH("/",N992))</f>
        <v>wearables</v>
      </c>
      <c r="S992" s="16">
        <f>(((J992/60)/60)/24)+DATE(1970,1,1)+(-8/24)</f>
        <v>41855.450972222221</v>
      </c>
      <c r="T992" s="16">
        <f>(((I992/60)/60)/24)+DATE(1970,1,1)+(-8/24)</f>
        <v>41885.450972222221</v>
      </c>
    </row>
    <row r="993" spans="1:20" ht="75" x14ac:dyDescent="0.2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2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7">
        <f>E993/D993</f>
        <v>4.24E-2</v>
      </c>
      <c r="P993" s="9">
        <f>IF(L993 = 0, 0, E993/L993)</f>
        <v>30.285714285714285</v>
      </c>
      <c r="Q993" s="5" t="str">
        <f>LEFT(N993,SEARCH("/",N993) - 1)</f>
        <v>technology</v>
      </c>
      <c r="R993" s="5" t="str">
        <f>RIGHT(N993, LEN(N993) - SEARCH("/",N993))</f>
        <v>wearables</v>
      </c>
      <c r="S993" s="16">
        <f>(((J993/60)/60)/24)+DATE(1970,1,1)+(-8/24)</f>
        <v>42538.423472222225</v>
      </c>
      <c r="T993" s="16">
        <f>(((I993/60)/60)/24)+DATE(1970,1,1)+(-8/24)</f>
        <v>42563.45208333333</v>
      </c>
    </row>
    <row r="994" spans="1:20" ht="45" x14ac:dyDescent="0.25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2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7">
        <f>E994/D994</f>
        <v>4.6699999999999997E-3</v>
      </c>
      <c r="P994" s="9">
        <f>IF(L994 = 0, 0, E994/L994)</f>
        <v>116.75</v>
      </c>
      <c r="Q994" s="5" t="str">
        <f>LEFT(N994,SEARCH("/",N994) - 1)</f>
        <v>technology</v>
      </c>
      <c r="R994" s="5" t="str">
        <f>RIGHT(N994, LEN(N994) - SEARCH("/",N994))</f>
        <v>wearables</v>
      </c>
      <c r="S994" s="16">
        <f>(((J994/60)/60)/24)+DATE(1970,1,1)+(-8/24)</f>
        <v>42437.59165509259</v>
      </c>
      <c r="T994" s="16">
        <f>(((I994/60)/60)/24)+DATE(1970,1,1)+(-8/24)</f>
        <v>42497.549988425926</v>
      </c>
    </row>
    <row r="995" spans="1:20" ht="45" x14ac:dyDescent="0.2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2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7">
        <f>E995/D995</f>
        <v>0.25087142857142858</v>
      </c>
      <c r="P995" s="9">
        <f>IF(L995 = 0, 0, E995/L995)</f>
        <v>89.59693877551021</v>
      </c>
      <c r="Q995" s="5" t="str">
        <f>LEFT(N995,SEARCH("/",N995) - 1)</f>
        <v>technology</v>
      </c>
      <c r="R995" s="5" t="str">
        <f>RIGHT(N995, LEN(N995) - SEARCH("/",N995))</f>
        <v>wearables</v>
      </c>
      <c r="S995" s="16">
        <f>(((J995/60)/60)/24)+DATE(1970,1,1)+(-8/24)</f>
        <v>42652.631574074076</v>
      </c>
      <c r="T995" s="16">
        <f>(((I995/60)/60)/24)+DATE(1970,1,1)+(-8/24)</f>
        <v>42685.874999999993</v>
      </c>
    </row>
    <row r="996" spans="1:20" ht="60" x14ac:dyDescent="0.25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2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7">
        <f>E996/D996</f>
        <v>2.3345000000000001E-2</v>
      </c>
      <c r="P996" s="9">
        <f>IF(L996 = 0, 0, E996/L996)</f>
        <v>424.45454545454544</v>
      </c>
      <c r="Q996" s="5" t="str">
        <f>LEFT(N996,SEARCH("/",N996) - 1)</f>
        <v>technology</v>
      </c>
      <c r="R996" s="5" t="str">
        <f>RIGHT(N996, LEN(N996) - SEARCH("/",N996))</f>
        <v>wearables</v>
      </c>
      <c r="S996" s="16">
        <f>(((J996/60)/60)/24)+DATE(1970,1,1)+(-8/24)</f>
        <v>41920.929745370369</v>
      </c>
      <c r="T996" s="16">
        <f>(((I996/60)/60)/24)+DATE(1970,1,1)+(-8/24)</f>
        <v>41973.624305555553</v>
      </c>
    </row>
    <row r="997" spans="1:20" ht="60" x14ac:dyDescent="0.2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2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7">
        <f>E997/D997</f>
        <v>7.2599999999999998E-2</v>
      </c>
      <c r="P997" s="9">
        <f>IF(L997 = 0, 0, E997/L997)</f>
        <v>80.666666666666671</v>
      </c>
      <c r="Q997" s="5" t="str">
        <f>LEFT(N997,SEARCH("/",N997) - 1)</f>
        <v>technology</v>
      </c>
      <c r="R997" s="5" t="str">
        <f>RIGHT(N997, LEN(N997) - SEARCH("/",N997))</f>
        <v>wearables</v>
      </c>
      <c r="S997" s="16">
        <f>(((J997/60)/60)/24)+DATE(1970,1,1)+(-8/24)</f>
        <v>41947.607407407406</v>
      </c>
      <c r="T997" s="16">
        <f>(((I997/60)/60)/24)+DATE(1970,1,1)+(-8/24)</f>
        <v>41972.333333333336</v>
      </c>
    </row>
    <row r="998" spans="1:20" ht="45" x14ac:dyDescent="0.25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2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7">
        <f>E998/D998</f>
        <v>1.6250000000000001E-2</v>
      </c>
      <c r="P998" s="9">
        <f>IF(L998 = 0, 0, E998/L998)</f>
        <v>13</v>
      </c>
      <c r="Q998" s="5" t="str">
        <f>LEFT(N998,SEARCH("/",N998) - 1)</f>
        <v>technology</v>
      </c>
      <c r="R998" s="5" t="str">
        <f>RIGHT(N998, LEN(N998) - SEARCH("/",N998))</f>
        <v>wearables</v>
      </c>
      <c r="S998" s="16">
        <f>(((J998/60)/60)/24)+DATE(1970,1,1)+(-8/24)</f>
        <v>41817.533101851848</v>
      </c>
      <c r="T998" s="16">
        <f>(((I998/60)/60)/24)+DATE(1970,1,1)+(-8/24)</f>
        <v>41847.310416666667</v>
      </c>
    </row>
    <row r="999" spans="1:20" ht="30" x14ac:dyDescent="0.2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2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7">
        <f>E999/D999</f>
        <v>1.2999999999999999E-2</v>
      </c>
      <c r="P999" s="9">
        <f>IF(L999 = 0, 0, E999/L999)</f>
        <v>8.125</v>
      </c>
      <c r="Q999" s="5" t="str">
        <f>LEFT(N999,SEARCH("/",N999) - 1)</f>
        <v>technology</v>
      </c>
      <c r="R999" s="5" t="str">
        <f>RIGHT(N999, LEN(N999) - SEARCH("/",N999))</f>
        <v>wearables</v>
      </c>
      <c r="S999" s="16">
        <f>(((J999/60)/60)/24)+DATE(1970,1,1)+(-8/24)</f>
        <v>41940.769641203704</v>
      </c>
      <c r="T999" s="16">
        <f>(((I999/60)/60)/24)+DATE(1970,1,1)+(-8/24)</f>
        <v>41970.811307870368</v>
      </c>
    </row>
    <row r="1000" spans="1:20" ht="45" x14ac:dyDescent="0.25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2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7">
        <f>E1000/D1000</f>
        <v>0.58558333333333334</v>
      </c>
      <c r="P1000" s="9">
        <f>IF(L1000 = 0, 0, E1000/L1000)</f>
        <v>153.42794759825327</v>
      </c>
      <c r="Q1000" s="5" t="str">
        <f>LEFT(N1000,SEARCH("/",N1000) - 1)</f>
        <v>technology</v>
      </c>
      <c r="R1000" s="5" t="str">
        <f>RIGHT(N1000, LEN(N1000) - SEARCH("/",N1000))</f>
        <v>wearables</v>
      </c>
      <c r="S1000" s="16">
        <f>(((J1000/60)/60)/24)+DATE(1970,1,1)+(-8/24)</f>
        <v>42281.835659722223</v>
      </c>
      <c r="T1000" s="16">
        <f>(((I1000/60)/60)/24)+DATE(1970,1,1)+(-8/24)</f>
        <v>42326.877326388887</v>
      </c>
    </row>
    <row r="1001" spans="1:20" ht="45" x14ac:dyDescent="0.2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2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7">
        <f>E1001/D1001</f>
        <v>7.7886666666666673E-2</v>
      </c>
      <c r="P1001" s="9">
        <f>IF(L1001 = 0, 0, E1001/L1001)</f>
        <v>292.07499999999999</v>
      </c>
      <c r="Q1001" s="5" t="str">
        <f>LEFT(N1001,SEARCH("/",N1001) - 1)</f>
        <v>technology</v>
      </c>
      <c r="R1001" s="5" t="str">
        <f>RIGHT(N1001, LEN(N1001) - SEARCH("/",N1001))</f>
        <v>wearables</v>
      </c>
      <c r="S1001" s="16">
        <f>(((J1001/60)/60)/24)+DATE(1970,1,1)+(-8/24)</f>
        <v>41925.966319444444</v>
      </c>
      <c r="T1001" s="16">
        <f>(((I1001/60)/60)/24)+DATE(1970,1,1)+(-8/24)</f>
        <v>41956.001388888886</v>
      </c>
    </row>
    <row r="1002" spans="1:20" ht="45" x14ac:dyDescent="0.25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2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7">
        <f>E1002/D1002</f>
        <v>2.2157147647256063E-2</v>
      </c>
      <c r="P1002" s="9">
        <f>IF(L1002 = 0, 0, E1002/L1002)</f>
        <v>3304</v>
      </c>
      <c r="Q1002" s="5" t="str">
        <f>LEFT(N1002,SEARCH("/",N1002) - 1)</f>
        <v>technology</v>
      </c>
      <c r="R1002" s="5" t="str">
        <f>RIGHT(N1002, LEN(N1002) - SEARCH("/",N1002))</f>
        <v>wearables</v>
      </c>
      <c r="S1002" s="16">
        <f>(((J1002/60)/60)/24)+DATE(1970,1,1)+(-8/24)</f>
        <v>42748.726388888892</v>
      </c>
      <c r="T1002" s="16">
        <f>(((I1002/60)/60)/24)+DATE(1970,1,1)+(-8/24)</f>
        <v>42808.68472222222</v>
      </c>
    </row>
    <row r="1003" spans="1:20" ht="60" x14ac:dyDescent="0.2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2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7">
        <f>E1003/D1003</f>
        <v>1.04</v>
      </c>
      <c r="P1003" s="9">
        <f>IF(L1003 = 0, 0, E1003/L1003)</f>
        <v>1300</v>
      </c>
      <c r="Q1003" s="5" t="str">
        <f>LEFT(N1003,SEARCH("/",N1003) - 1)</f>
        <v>technology</v>
      </c>
      <c r="R1003" s="5" t="str">
        <f>RIGHT(N1003, LEN(N1003) - SEARCH("/",N1003))</f>
        <v>wearables</v>
      </c>
      <c r="S1003" s="16">
        <f>(((J1003/60)/60)/24)+DATE(1970,1,1)+(-8/24)</f>
        <v>42720.386724537035</v>
      </c>
      <c r="T1003" s="16">
        <f>(((I1003/60)/60)/24)+DATE(1970,1,1)+(-8/24)</f>
        <v>42765.386724537035</v>
      </c>
    </row>
    <row r="1004" spans="1:20" ht="60" x14ac:dyDescent="0.25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2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7">
        <f>E1004/D1004</f>
        <v>0.29602960296029601</v>
      </c>
      <c r="P1004" s="9">
        <f>IF(L1004 = 0, 0, E1004/L1004)</f>
        <v>134.54545454545453</v>
      </c>
      <c r="Q1004" s="5" t="str">
        <f>LEFT(N1004,SEARCH("/",N1004) - 1)</f>
        <v>technology</v>
      </c>
      <c r="R1004" s="5" t="str">
        <f>RIGHT(N1004, LEN(N1004) - SEARCH("/",N1004))</f>
        <v>wearables</v>
      </c>
      <c r="S1004" s="16">
        <f>(((J1004/60)/60)/24)+DATE(1970,1,1)+(-8/24)</f>
        <v>42325.350856481477</v>
      </c>
      <c r="T1004" s="16">
        <f>(((I1004/60)/60)/24)+DATE(1970,1,1)+(-8/24)</f>
        <v>42354.915972222218</v>
      </c>
    </row>
    <row r="1005" spans="1:20" ht="45" x14ac:dyDescent="0.2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2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7">
        <f>E1005/D1005</f>
        <v>0.16055</v>
      </c>
      <c r="P1005" s="9">
        <f>IF(L1005 = 0, 0, E1005/L1005)</f>
        <v>214.06666666666666</v>
      </c>
      <c r="Q1005" s="5" t="str">
        <f>LEFT(N1005,SEARCH("/",N1005) - 1)</f>
        <v>technology</v>
      </c>
      <c r="R1005" s="5" t="str">
        <f>RIGHT(N1005, LEN(N1005) - SEARCH("/",N1005))</f>
        <v>wearables</v>
      </c>
      <c r="S1005" s="16">
        <f>(((J1005/60)/60)/24)+DATE(1970,1,1)+(-8/24)</f>
        <v>42780.375706018516</v>
      </c>
      <c r="T1005" s="16">
        <f>(((I1005/60)/60)/24)+DATE(1970,1,1)+(-8/24)</f>
        <v>42810.334039351852</v>
      </c>
    </row>
    <row r="1006" spans="1:20" ht="45" x14ac:dyDescent="0.25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2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7">
        <f>E1006/D1006</f>
        <v>0.82208000000000003</v>
      </c>
      <c r="P1006" s="9">
        <f>IF(L1006 = 0, 0, E1006/L1006)</f>
        <v>216.33684210526314</v>
      </c>
      <c r="Q1006" s="5" t="str">
        <f>LEFT(N1006,SEARCH("/",N1006) - 1)</f>
        <v>technology</v>
      </c>
      <c r="R1006" s="5" t="str">
        <f>RIGHT(N1006, LEN(N1006) - SEARCH("/",N1006))</f>
        <v>wearables</v>
      </c>
      <c r="S1006" s="16">
        <f>(((J1006/60)/60)/24)+DATE(1970,1,1)+(-8/24)</f>
        <v>42388.3753125</v>
      </c>
      <c r="T1006" s="16">
        <f>(((I1006/60)/60)/24)+DATE(1970,1,1)+(-8/24)</f>
        <v>42418.3753125</v>
      </c>
    </row>
    <row r="1007" spans="1:20" ht="45" x14ac:dyDescent="0.2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2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7">
        <f>E1007/D1007</f>
        <v>0.75051000000000001</v>
      </c>
      <c r="P1007" s="9">
        <f>IF(L1007 = 0, 0, E1007/L1007)</f>
        <v>932.31055900621118</v>
      </c>
      <c r="Q1007" s="5" t="str">
        <f>LEFT(N1007,SEARCH("/",N1007) - 1)</f>
        <v>technology</v>
      </c>
      <c r="R1007" s="5" t="str">
        <f>RIGHT(N1007, LEN(N1007) - SEARCH("/",N1007))</f>
        <v>wearables</v>
      </c>
      <c r="S1007" s="16">
        <f>(((J1007/60)/60)/24)+DATE(1970,1,1)+(-8/24)</f>
        <v>42276.291469907403</v>
      </c>
      <c r="T1007" s="16">
        <f>(((I1007/60)/60)/24)+DATE(1970,1,1)+(-8/24)</f>
        <v>42307.291469907403</v>
      </c>
    </row>
    <row r="1008" spans="1:20" ht="45" x14ac:dyDescent="0.25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2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7">
        <f>E1008/D1008</f>
        <v>5.8500000000000003E-2</v>
      </c>
      <c r="P1008" s="9">
        <f>IF(L1008 = 0, 0, E1008/L1008)</f>
        <v>29.25</v>
      </c>
      <c r="Q1008" s="5" t="str">
        <f>LEFT(N1008,SEARCH("/",N1008) - 1)</f>
        <v>technology</v>
      </c>
      <c r="R1008" s="5" t="str">
        <f>RIGHT(N1008, LEN(N1008) - SEARCH("/",N1008))</f>
        <v>wearables</v>
      </c>
      <c r="S1008" s="16">
        <f>(((J1008/60)/60)/24)+DATE(1970,1,1)+(-8/24)</f>
        <v>41976.70685185185</v>
      </c>
      <c r="T1008" s="16">
        <f>(((I1008/60)/60)/24)+DATE(1970,1,1)+(-8/24)</f>
        <v>41984.96597222222</v>
      </c>
    </row>
    <row r="1009" spans="1:20" ht="45" x14ac:dyDescent="0.2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2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7">
        <f>E1009/D1009</f>
        <v>0.44319999999999998</v>
      </c>
      <c r="P1009" s="9">
        <f>IF(L1009 = 0, 0, E1009/L1009)</f>
        <v>174.94736842105263</v>
      </c>
      <c r="Q1009" s="5" t="str">
        <f>LEFT(N1009,SEARCH("/",N1009) - 1)</f>
        <v>technology</v>
      </c>
      <c r="R1009" s="5" t="str">
        <f>RIGHT(N1009, LEN(N1009) - SEARCH("/",N1009))</f>
        <v>wearables</v>
      </c>
      <c r="S1009" s="16">
        <f>(((J1009/60)/60)/24)+DATE(1970,1,1)+(-8/24)</f>
        <v>42676.2502662037</v>
      </c>
      <c r="T1009" s="16">
        <f>(((I1009/60)/60)/24)+DATE(1970,1,1)+(-8/24)</f>
        <v>42718.291932870365</v>
      </c>
    </row>
    <row r="1010" spans="1:20" ht="60" x14ac:dyDescent="0.25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2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7">
        <f>E1010/D1010</f>
        <v>2.6737967914438501E-3</v>
      </c>
      <c r="P1010" s="9">
        <f>IF(L1010 = 0, 0, E1010/L1010)</f>
        <v>250</v>
      </c>
      <c r="Q1010" s="5" t="str">
        <f>LEFT(N1010,SEARCH("/",N1010) - 1)</f>
        <v>technology</v>
      </c>
      <c r="R1010" s="5" t="str">
        <f>RIGHT(N1010, LEN(N1010) - SEARCH("/",N1010))</f>
        <v>wearables</v>
      </c>
      <c r="S1010" s="16">
        <f>(((J1010/60)/60)/24)+DATE(1970,1,1)+(-8/24)</f>
        <v>42702.475868055553</v>
      </c>
      <c r="T1010" s="16">
        <f>(((I1010/60)/60)/24)+DATE(1970,1,1)+(-8/24)</f>
        <v>42732.475868055553</v>
      </c>
    </row>
    <row r="1011" spans="1:20" ht="60" x14ac:dyDescent="0.2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2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7">
        <f>E1011/D1011</f>
        <v>0.1313</v>
      </c>
      <c r="P1011" s="9">
        <f>IF(L1011 = 0, 0, E1011/L1011)</f>
        <v>65</v>
      </c>
      <c r="Q1011" s="5" t="str">
        <f>LEFT(N1011,SEARCH("/",N1011) - 1)</f>
        <v>technology</v>
      </c>
      <c r="R1011" s="5" t="str">
        <f>RIGHT(N1011, LEN(N1011) - SEARCH("/",N1011))</f>
        <v>wearables</v>
      </c>
      <c r="S1011" s="16">
        <f>(((J1011/60)/60)/24)+DATE(1970,1,1)+(-8/24)</f>
        <v>42510.271365740737</v>
      </c>
      <c r="T1011" s="16">
        <f>(((I1011/60)/60)/24)+DATE(1970,1,1)+(-8/24)</f>
        <v>42540.271365740737</v>
      </c>
    </row>
    <row r="1012" spans="1:20" ht="60" x14ac:dyDescent="0.25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2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7">
        <f>E1012/D1012</f>
        <v>1.9088937093275488E-3</v>
      </c>
      <c r="P1012" s="9">
        <f>IF(L1012 = 0, 0, E1012/L1012)</f>
        <v>55</v>
      </c>
      <c r="Q1012" s="5" t="str">
        <f>LEFT(N1012,SEARCH("/",N1012) - 1)</f>
        <v>technology</v>
      </c>
      <c r="R1012" s="5" t="str">
        <f>RIGHT(N1012, LEN(N1012) - SEARCH("/",N1012))</f>
        <v>wearables</v>
      </c>
      <c r="S1012" s="16">
        <f>(((J1012/60)/60)/24)+DATE(1970,1,1)+(-8/24)</f>
        <v>42561.496087962958</v>
      </c>
      <c r="T1012" s="16">
        <f>(((I1012/60)/60)/24)+DATE(1970,1,1)+(-8/24)</f>
        <v>42617.790972222218</v>
      </c>
    </row>
    <row r="1013" spans="1:20" ht="45" x14ac:dyDescent="0.2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2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7">
        <f>E1013/D1013</f>
        <v>3.7499999999999999E-3</v>
      </c>
      <c r="P1013" s="9">
        <f>IF(L1013 = 0, 0, E1013/L1013)</f>
        <v>75</v>
      </c>
      <c r="Q1013" s="5" t="str">
        <f>LEFT(N1013,SEARCH("/",N1013) - 1)</f>
        <v>technology</v>
      </c>
      <c r="R1013" s="5" t="str">
        <f>RIGHT(N1013, LEN(N1013) - SEARCH("/",N1013))</f>
        <v>wearables</v>
      </c>
      <c r="S1013" s="16">
        <f>(((J1013/60)/60)/24)+DATE(1970,1,1)+(-8/24)</f>
        <v>41946.564756944441</v>
      </c>
      <c r="T1013" s="16">
        <f>(((I1013/60)/60)/24)+DATE(1970,1,1)+(-8/24)</f>
        <v>41991.564756944441</v>
      </c>
    </row>
    <row r="1014" spans="1:20" ht="60" x14ac:dyDescent="0.25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2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7">
        <f>E1014/D1014</f>
        <v>215.35021</v>
      </c>
      <c r="P1014" s="9">
        <f>IF(L1014 = 0, 0, E1014/L1014)</f>
        <v>1389.3561935483872</v>
      </c>
      <c r="Q1014" s="5" t="str">
        <f>LEFT(N1014,SEARCH("/",N1014) - 1)</f>
        <v>technology</v>
      </c>
      <c r="R1014" s="5" t="str">
        <f>RIGHT(N1014, LEN(N1014) - SEARCH("/",N1014))</f>
        <v>wearables</v>
      </c>
      <c r="S1014" s="16">
        <f>(((J1014/60)/60)/24)+DATE(1970,1,1)+(-8/24)</f>
        <v>42714.107083333329</v>
      </c>
      <c r="T1014" s="16">
        <f>(((I1014/60)/60)/24)+DATE(1970,1,1)+(-8/24)</f>
        <v>42759.107083333329</v>
      </c>
    </row>
    <row r="1015" spans="1:20" ht="60" x14ac:dyDescent="0.2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2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7">
        <f>E1015/D1015</f>
        <v>0.34527999999999998</v>
      </c>
      <c r="P1015" s="9">
        <f>IF(L1015 = 0, 0, E1015/L1015)</f>
        <v>95.911111111111111</v>
      </c>
      <c r="Q1015" s="5" t="str">
        <f>LEFT(N1015,SEARCH("/",N1015) - 1)</f>
        <v>technology</v>
      </c>
      <c r="R1015" s="5" t="str">
        <f>RIGHT(N1015, LEN(N1015) - SEARCH("/",N1015))</f>
        <v>wearables</v>
      </c>
      <c r="S1015" s="16">
        <f>(((J1015/60)/60)/24)+DATE(1970,1,1)+(-8/24)</f>
        <v>42339.500648148147</v>
      </c>
      <c r="T1015" s="16">
        <f>(((I1015/60)/60)/24)+DATE(1970,1,1)+(-8/24)</f>
        <v>42367.499999999993</v>
      </c>
    </row>
    <row r="1016" spans="1:20" ht="30" x14ac:dyDescent="0.25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2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7">
        <f>E1016/D1016</f>
        <v>0.30599999999999999</v>
      </c>
      <c r="P1016" s="9">
        <f>IF(L1016 = 0, 0, E1016/L1016)</f>
        <v>191.25</v>
      </c>
      <c r="Q1016" s="5" t="str">
        <f>LEFT(N1016,SEARCH("/",N1016) - 1)</f>
        <v>technology</v>
      </c>
      <c r="R1016" s="5" t="str">
        <f>RIGHT(N1016, LEN(N1016) - SEARCH("/",N1016))</f>
        <v>wearables</v>
      </c>
      <c r="S1016" s="16">
        <f>(((J1016/60)/60)/24)+DATE(1970,1,1)+(-8/24)</f>
        <v>41954.66915509259</v>
      </c>
      <c r="T1016" s="16">
        <f>(((I1016/60)/60)/24)+DATE(1970,1,1)+(-8/24)</f>
        <v>42004.66915509259</v>
      </c>
    </row>
    <row r="1017" spans="1:20" ht="45" x14ac:dyDescent="0.2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2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7">
        <f>E1017/D1017</f>
        <v>2.6666666666666668E-2</v>
      </c>
      <c r="P1017" s="9">
        <f>IF(L1017 = 0, 0, E1017/L1017)</f>
        <v>40</v>
      </c>
      <c r="Q1017" s="5" t="str">
        <f>LEFT(N1017,SEARCH("/",N1017) - 1)</f>
        <v>technology</v>
      </c>
      <c r="R1017" s="5" t="str">
        <f>RIGHT(N1017, LEN(N1017) - SEARCH("/",N1017))</f>
        <v>wearables</v>
      </c>
      <c r="S1017" s="16">
        <f>(((J1017/60)/60)/24)+DATE(1970,1,1)+(-8/24)</f>
        <v>42303.545081018521</v>
      </c>
      <c r="T1017" s="16">
        <f>(((I1017/60)/60)/24)+DATE(1970,1,1)+(-8/24)</f>
        <v>42333.586747685178</v>
      </c>
    </row>
    <row r="1018" spans="1:20" ht="45" x14ac:dyDescent="0.25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2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7">
        <f>E1018/D1018</f>
        <v>2.8420000000000001E-2</v>
      </c>
      <c r="P1018" s="9">
        <f>IF(L1018 = 0, 0, E1018/L1018)</f>
        <v>74.78947368421052</v>
      </c>
      <c r="Q1018" s="5" t="str">
        <f>LEFT(N1018,SEARCH("/",N1018) - 1)</f>
        <v>technology</v>
      </c>
      <c r="R1018" s="5" t="str">
        <f>RIGHT(N1018, LEN(N1018) - SEARCH("/",N1018))</f>
        <v>wearables</v>
      </c>
      <c r="S1018" s="16">
        <f>(((J1018/60)/60)/24)+DATE(1970,1,1)+(-8/24)</f>
        <v>42421.773796296293</v>
      </c>
      <c r="T1018" s="16">
        <f>(((I1018/60)/60)/24)+DATE(1970,1,1)+(-8/24)</f>
        <v>42466.732129629621</v>
      </c>
    </row>
    <row r="1019" spans="1:20" ht="60" x14ac:dyDescent="0.2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2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7">
        <f>E1019/D1019</f>
        <v>0.22878799999999999</v>
      </c>
      <c r="P1019" s="9">
        <f>IF(L1019 = 0, 0, E1019/L1019)</f>
        <v>161.11830985915492</v>
      </c>
      <c r="Q1019" s="5" t="str">
        <f>LEFT(N1019,SEARCH("/",N1019) - 1)</f>
        <v>technology</v>
      </c>
      <c r="R1019" s="5" t="str">
        <f>RIGHT(N1019, LEN(N1019) - SEARCH("/",N1019))</f>
        <v>wearables</v>
      </c>
      <c r="S1019" s="16">
        <f>(((J1019/60)/60)/24)+DATE(1970,1,1)+(-8/24)</f>
        <v>42289.341840277775</v>
      </c>
      <c r="T1019" s="16">
        <f>(((I1019/60)/60)/24)+DATE(1970,1,1)+(-8/24)</f>
        <v>42329.383506944439</v>
      </c>
    </row>
    <row r="1020" spans="1:20" ht="45" x14ac:dyDescent="0.25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2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7">
        <f>E1020/D1020</f>
        <v>3.1050000000000001E-2</v>
      </c>
      <c r="P1020" s="9">
        <f>IF(L1020 = 0, 0, E1020/L1020)</f>
        <v>88.714285714285708</v>
      </c>
      <c r="Q1020" s="5" t="str">
        <f>LEFT(N1020,SEARCH("/",N1020) - 1)</f>
        <v>technology</v>
      </c>
      <c r="R1020" s="5" t="str">
        <f>RIGHT(N1020, LEN(N1020) - SEARCH("/",N1020))</f>
        <v>wearables</v>
      </c>
      <c r="S1020" s="16">
        <f>(((J1020/60)/60)/24)+DATE(1970,1,1)+(-8/24)</f>
        <v>42535.158946759257</v>
      </c>
      <c r="T1020" s="16">
        <f>(((I1020/60)/60)/24)+DATE(1970,1,1)+(-8/24)</f>
        <v>42565.158946759257</v>
      </c>
    </row>
    <row r="1021" spans="1:20" ht="45" x14ac:dyDescent="0.2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2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7">
        <f>E1021/D1021</f>
        <v>0.47333333333333333</v>
      </c>
      <c r="P1021" s="9">
        <f>IF(L1021 = 0, 0, E1021/L1021)</f>
        <v>53.25</v>
      </c>
      <c r="Q1021" s="5" t="str">
        <f>LEFT(N1021,SEARCH("/",N1021) - 1)</f>
        <v>technology</v>
      </c>
      <c r="R1021" s="5" t="str">
        <f>RIGHT(N1021, LEN(N1021) - SEARCH("/",N1021))</f>
        <v>wearables</v>
      </c>
      <c r="S1021" s="16">
        <f>(((J1021/60)/60)/24)+DATE(1970,1,1)+(-8/24)</f>
        <v>42009.640613425923</v>
      </c>
      <c r="T1021" s="16">
        <f>(((I1021/60)/60)/24)+DATE(1970,1,1)+(-8/24)</f>
        <v>42039.640613425923</v>
      </c>
    </row>
    <row r="1022" spans="1:20" ht="60" x14ac:dyDescent="0.25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2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7">
        <f>E1022/D1022</f>
        <v>2.0554838709677421</v>
      </c>
      <c r="P1022" s="9">
        <f>IF(L1022 = 0, 0, E1022/L1022)</f>
        <v>106.2</v>
      </c>
      <c r="Q1022" s="5" t="str">
        <f>LEFT(N1022,SEARCH("/",N1022) - 1)</f>
        <v>music</v>
      </c>
      <c r="R1022" s="5" t="str">
        <f>RIGHT(N1022, LEN(N1022) - SEARCH("/",N1022))</f>
        <v>electronic music</v>
      </c>
      <c r="S1022" s="16">
        <f>(((J1022/60)/60)/24)+DATE(1970,1,1)+(-8/24)</f>
        <v>42126.736215277771</v>
      </c>
      <c r="T1022" s="16">
        <f>(((I1022/60)/60)/24)+DATE(1970,1,1)+(-8/24)</f>
        <v>42156.699305555558</v>
      </c>
    </row>
    <row r="1023" spans="1:20" ht="45" x14ac:dyDescent="0.25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2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7">
        <f>E1023/D1023</f>
        <v>3.5180366666666667</v>
      </c>
      <c r="P1023" s="9">
        <f>IF(L1023 = 0, 0, E1023/L1023)</f>
        <v>22.079728033472804</v>
      </c>
      <c r="Q1023" s="5" t="str">
        <f>LEFT(N1023,SEARCH("/",N1023) - 1)</f>
        <v>music</v>
      </c>
      <c r="R1023" s="5" t="str">
        <f>RIGHT(N1023, LEN(N1023) - SEARCH("/",N1023))</f>
        <v>electronic music</v>
      </c>
      <c r="S1023" s="16">
        <f>(((J1023/60)/60)/24)+DATE(1970,1,1)+(-8/24)</f>
        <v>42270.918645833335</v>
      </c>
      <c r="T1023" s="16">
        <f>(((I1023/60)/60)/24)+DATE(1970,1,1)+(-8/24)</f>
        <v>42293.833333333336</v>
      </c>
    </row>
    <row r="1024" spans="1:20" ht="30" x14ac:dyDescent="0.25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2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7">
        <f>E1024/D1024</f>
        <v>1.149</v>
      </c>
      <c r="P1024" s="9">
        <f>IF(L1024 = 0, 0, E1024/L1024)</f>
        <v>31.054054054054053</v>
      </c>
      <c r="Q1024" s="5" t="str">
        <f>LEFT(N1024,SEARCH("/",N1024) - 1)</f>
        <v>music</v>
      </c>
      <c r="R1024" s="5" t="str">
        <f>RIGHT(N1024, LEN(N1024) - SEARCH("/",N1024))</f>
        <v>electronic music</v>
      </c>
      <c r="S1024" s="16">
        <f>(((J1024/60)/60)/24)+DATE(1970,1,1)+(-8/24)</f>
        <v>42111.313391203708</v>
      </c>
      <c r="T1024" s="16">
        <f>(((I1024/60)/60)/24)+DATE(1970,1,1)+(-8/24)</f>
        <v>42141.313391203708</v>
      </c>
    </row>
    <row r="1025" spans="1:20" ht="45" x14ac:dyDescent="0.25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2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7">
        <f>E1025/D1025</f>
        <v>2.3715000000000002</v>
      </c>
      <c r="P1025" s="9">
        <f>IF(L1025 = 0, 0, E1025/L1025)</f>
        <v>36.206106870229007</v>
      </c>
      <c r="Q1025" s="5" t="str">
        <f>LEFT(N1025,SEARCH("/",N1025) - 1)</f>
        <v>music</v>
      </c>
      <c r="R1025" s="5" t="str">
        <f>RIGHT(N1025, LEN(N1025) - SEARCH("/",N1025))</f>
        <v>electronic music</v>
      </c>
      <c r="S1025" s="16">
        <f>(((J1025/60)/60)/24)+DATE(1970,1,1)+(-8/24)</f>
        <v>42145.586354166669</v>
      </c>
      <c r="T1025" s="16">
        <f>(((I1025/60)/60)/24)+DATE(1970,1,1)+(-8/24)</f>
        <v>42175.586354166669</v>
      </c>
    </row>
    <row r="1026" spans="1:20" ht="45" x14ac:dyDescent="0.25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2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7">
        <f>E1026/D1026</f>
        <v>1.1863774999999999</v>
      </c>
      <c r="P1026" s="9">
        <f>IF(L1026 = 0, 0, E1026/L1026)</f>
        <v>388.9762295081967</v>
      </c>
      <c r="Q1026" s="5" t="str">
        <f>LEFT(N1026,SEARCH("/",N1026) - 1)</f>
        <v>music</v>
      </c>
      <c r="R1026" s="5" t="str">
        <f>RIGHT(N1026, LEN(N1026) - SEARCH("/",N1026))</f>
        <v>electronic music</v>
      </c>
      <c r="S1026" s="16">
        <f>(((J1026/60)/60)/24)+DATE(1970,1,1)+(-8/24)</f>
        <v>42370.247256944444</v>
      </c>
      <c r="T1026" s="16">
        <f>(((I1026/60)/60)/24)+DATE(1970,1,1)+(-8/24)</f>
        <v>42400.247256944444</v>
      </c>
    </row>
    <row r="1027" spans="1:20" ht="45" x14ac:dyDescent="0.25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2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7">
        <f>E1027/D1027</f>
        <v>1.099283142857143</v>
      </c>
      <c r="P1027" s="9">
        <f>IF(L1027 = 0, 0, E1027/L1027)</f>
        <v>71.848571428571432</v>
      </c>
      <c r="Q1027" s="5" t="str">
        <f>LEFT(N1027,SEARCH("/",N1027) - 1)</f>
        <v>music</v>
      </c>
      <c r="R1027" s="5" t="str">
        <f>RIGHT(N1027, LEN(N1027) - SEARCH("/",N1027))</f>
        <v>electronic music</v>
      </c>
      <c r="S1027" s="16">
        <f>(((J1027/60)/60)/24)+DATE(1970,1,1)+(-8/24)</f>
        <v>42049.500428240739</v>
      </c>
      <c r="T1027" s="16">
        <f>(((I1027/60)/60)/24)+DATE(1970,1,1)+(-8/24)</f>
        <v>42079.458761574067</v>
      </c>
    </row>
    <row r="1028" spans="1:20" ht="60" x14ac:dyDescent="0.25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2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7">
        <f>E1028/D1028</f>
        <v>1.0000828571428571</v>
      </c>
      <c r="P1028" s="9">
        <f>IF(L1028 = 0, 0, E1028/L1028)</f>
        <v>57.381803278688523</v>
      </c>
      <c r="Q1028" s="5" t="str">
        <f>LEFT(N1028,SEARCH("/",N1028) - 1)</f>
        <v>music</v>
      </c>
      <c r="R1028" s="5" t="str">
        <f>RIGHT(N1028, LEN(N1028) - SEARCH("/",N1028))</f>
        <v>electronic music</v>
      </c>
      <c r="S1028" s="16">
        <f>(((J1028/60)/60)/24)+DATE(1970,1,1)+(-8/24)</f>
        <v>42426.074259259258</v>
      </c>
      <c r="T1028" s="16">
        <f>(((I1028/60)/60)/24)+DATE(1970,1,1)+(-8/24)</f>
        <v>42460.032592592594</v>
      </c>
    </row>
    <row r="1029" spans="1:20" ht="60" x14ac:dyDescent="0.25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2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7">
        <f>E1029/D1029</f>
        <v>1.0309292094387414</v>
      </c>
      <c r="P1029" s="9">
        <f>IF(L1029 = 0, 0, E1029/L1029)</f>
        <v>69.666666666666671</v>
      </c>
      <c r="Q1029" s="5" t="str">
        <f>LEFT(N1029,SEARCH("/",N1029) - 1)</f>
        <v>music</v>
      </c>
      <c r="R1029" s="5" t="str">
        <f>RIGHT(N1029, LEN(N1029) - SEARCH("/",N1029))</f>
        <v>electronic music</v>
      </c>
      <c r="S1029" s="16">
        <f>(((J1029/60)/60)/24)+DATE(1970,1,1)+(-8/24)</f>
        <v>41904.700775462959</v>
      </c>
      <c r="T1029" s="16">
        <f>(((I1029/60)/60)/24)+DATE(1970,1,1)+(-8/24)</f>
        <v>41934.700775462959</v>
      </c>
    </row>
    <row r="1030" spans="1:20" ht="45" x14ac:dyDescent="0.25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2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7">
        <f>E1030/D1030</f>
        <v>1.1727000000000001</v>
      </c>
      <c r="P1030" s="9">
        <f>IF(L1030 = 0, 0, E1030/L1030)</f>
        <v>45.988235294117644</v>
      </c>
      <c r="Q1030" s="5" t="str">
        <f>LEFT(N1030,SEARCH("/",N1030) - 1)</f>
        <v>music</v>
      </c>
      <c r="R1030" s="5" t="str">
        <f>RIGHT(N1030, LEN(N1030) - SEARCH("/",N1030))</f>
        <v>electronic music</v>
      </c>
      <c r="S1030" s="16">
        <f>(((J1030/60)/60)/24)+DATE(1970,1,1)+(-8/24)</f>
        <v>42755.294039351851</v>
      </c>
      <c r="T1030" s="16">
        <f>(((I1030/60)/60)/24)+DATE(1970,1,1)+(-8/24)</f>
        <v>42800.499999999993</v>
      </c>
    </row>
    <row r="1031" spans="1:20" ht="45" x14ac:dyDescent="0.25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2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7">
        <f>E1031/D1031</f>
        <v>1.1175999999999999</v>
      </c>
      <c r="P1031" s="9">
        <f>IF(L1031 = 0, 0, E1031/L1031)</f>
        <v>79.262411347517727</v>
      </c>
      <c r="Q1031" s="5" t="str">
        <f>LEFT(N1031,SEARCH("/",N1031) - 1)</f>
        <v>music</v>
      </c>
      <c r="R1031" s="5" t="str">
        <f>RIGHT(N1031, LEN(N1031) - SEARCH("/",N1031))</f>
        <v>electronic music</v>
      </c>
      <c r="S1031" s="16">
        <f>(((J1031/60)/60)/24)+DATE(1970,1,1)+(-8/24)</f>
        <v>42044.378553240742</v>
      </c>
      <c r="T1031" s="16">
        <f>(((I1031/60)/60)/24)+DATE(1970,1,1)+(-8/24)</f>
        <v>42098.582638888889</v>
      </c>
    </row>
    <row r="1032" spans="1:20" ht="30" x14ac:dyDescent="0.25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2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7">
        <f>E1032/D1032</f>
        <v>3.4209999999999998</v>
      </c>
      <c r="P1032" s="9">
        <f>IF(L1032 = 0, 0, E1032/L1032)</f>
        <v>43.031446540880502</v>
      </c>
      <c r="Q1032" s="5" t="str">
        <f>LEFT(N1032,SEARCH("/",N1032) - 1)</f>
        <v>music</v>
      </c>
      <c r="R1032" s="5" t="str">
        <f>RIGHT(N1032, LEN(N1032) - SEARCH("/",N1032))</f>
        <v>electronic music</v>
      </c>
      <c r="S1032" s="16">
        <f>(((J1032/60)/60)/24)+DATE(1970,1,1)+(-8/24)</f>
        <v>42611.149872685179</v>
      </c>
      <c r="T1032" s="16">
        <f>(((I1032/60)/60)/24)+DATE(1970,1,1)+(-8/24)</f>
        <v>42625.149872685179</v>
      </c>
    </row>
    <row r="1033" spans="1:20" ht="60" x14ac:dyDescent="0.25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2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7">
        <f>E1033/D1033</f>
        <v>1.0740000000000001</v>
      </c>
      <c r="P1033" s="9">
        <f>IF(L1033 = 0, 0, E1033/L1033)</f>
        <v>108.48484848484848</v>
      </c>
      <c r="Q1033" s="5" t="str">
        <f>LEFT(N1033,SEARCH("/",N1033) - 1)</f>
        <v>music</v>
      </c>
      <c r="R1033" s="5" t="str">
        <f>RIGHT(N1033, LEN(N1033) - SEARCH("/",N1033))</f>
        <v>electronic music</v>
      </c>
      <c r="S1033" s="16">
        <f>(((J1033/60)/60)/24)+DATE(1970,1,1)+(-8/24)</f>
        <v>42324.430671296293</v>
      </c>
      <c r="T1033" s="16">
        <f>(((I1033/60)/60)/24)+DATE(1970,1,1)+(-8/24)</f>
        <v>42354.430671296293</v>
      </c>
    </row>
    <row r="1034" spans="1:20" x14ac:dyDescent="0.25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2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7">
        <f>E1034/D1034</f>
        <v>1.0849703703703704</v>
      </c>
      <c r="P1034" s="9">
        <f>IF(L1034 = 0, 0, E1034/L1034)</f>
        <v>61.029583333333335</v>
      </c>
      <c r="Q1034" s="5" t="str">
        <f>LEFT(N1034,SEARCH("/",N1034) - 1)</f>
        <v>music</v>
      </c>
      <c r="R1034" s="5" t="str">
        <f>RIGHT(N1034, LEN(N1034) - SEARCH("/",N1034))</f>
        <v>electronic music</v>
      </c>
      <c r="S1034" s="16">
        <f>(((J1034/60)/60)/24)+DATE(1970,1,1)+(-8/24)</f>
        <v>42514.333622685182</v>
      </c>
      <c r="T1034" s="16">
        <f>(((I1034/60)/60)/24)+DATE(1970,1,1)+(-8/24)</f>
        <v>42544.333622685182</v>
      </c>
    </row>
    <row r="1035" spans="1:20" ht="60" x14ac:dyDescent="0.25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2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7">
        <f>E1035/D1035</f>
        <v>1.0286144578313252</v>
      </c>
      <c r="P1035" s="9">
        <f>IF(L1035 = 0, 0, E1035/L1035)</f>
        <v>50.592592592592595</v>
      </c>
      <c r="Q1035" s="5" t="str">
        <f>LEFT(N1035,SEARCH("/",N1035) - 1)</f>
        <v>music</v>
      </c>
      <c r="R1035" s="5" t="str">
        <f>RIGHT(N1035, LEN(N1035) - SEARCH("/",N1035))</f>
        <v>electronic music</v>
      </c>
      <c r="S1035" s="16">
        <f>(((J1035/60)/60)/24)+DATE(1970,1,1)+(-8/24)</f>
        <v>42688.399074074077</v>
      </c>
      <c r="T1035" s="16">
        <f>(((I1035/60)/60)/24)+DATE(1970,1,1)+(-8/24)</f>
        <v>42716.399074074077</v>
      </c>
    </row>
    <row r="1036" spans="1:20" ht="45" x14ac:dyDescent="0.25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2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7">
        <f>E1036/D1036</f>
        <v>1.3000180000000001</v>
      </c>
      <c r="P1036" s="9">
        <f>IF(L1036 = 0, 0, E1036/L1036)</f>
        <v>39.157168674698795</v>
      </c>
      <c r="Q1036" s="5" t="str">
        <f>LEFT(N1036,SEARCH("/",N1036) - 1)</f>
        <v>music</v>
      </c>
      <c r="R1036" s="5" t="str">
        <f>RIGHT(N1036, LEN(N1036) - SEARCH("/",N1036))</f>
        <v>electronic music</v>
      </c>
      <c r="S1036" s="16">
        <f>(((J1036/60)/60)/24)+DATE(1970,1,1)+(-8/24)</f>
        <v>42554.833379629628</v>
      </c>
      <c r="T1036" s="16">
        <f>(((I1036/60)/60)/24)+DATE(1970,1,1)+(-8/24)</f>
        <v>42586.832638888889</v>
      </c>
    </row>
    <row r="1037" spans="1:20" ht="60" x14ac:dyDescent="0.25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2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7">
        <f>E1037/D1037</f>
        <v>1.0765217391304347</v>
      </c>
      <c r="P1037" s="9">
        <f>IF(L1037 = 0, 0, E1037/L1037)</f>
        <v>65.15789473684211</v>
      </c>
      <c r="Q1037" s="5" t="str">
        <f>LEFT(N1037,SEARCH("/",N1037) - 1)</f>
        <v>music</v>
      </c>
      <c r="R1037" s="5" t="str">
        <f>RIGHT(N1037, LEN(N1037) - SEARCH("/",N1037))</f>
        <v>electronic music</v>
      </c>
      <c r="S1037" s="16">
        <f>(((J1037/60)/60)/24)+DATE(1970,1,1)+(-8/24)</f>
        <v>42016.30810185185</v>
      </c>
      <c r="T1037" s="16">
        <f>(((I1037/60)/60)/24)+DATE(1970,1,1)+(-8/24)</f>
        <v>42046.30810185185</v>
      </c>
    </row>
    <row r="1038" spans="1:20" ht="45" x14ac:dyDescent="0.25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2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7">
        <f>E1038/D1038</f>
        <v>1.1236044444444444</v>
      </c>
      <c r="P1038" s="9">
        <f>IF(L1038 = 0, 0, E1038/L1038)</f>
        <v>23.963127962085309</v>
      </c>
      <c r="Q1038" s="5" t="str">
        <f>LEFT(N1038,SEARCH("/",N1038) - 1)</f>
        <v>music</v>
      </c>
      <c r="R1038" s="5" t="str">
        <f>RIGHT(N1038, LEN(N1038) - SEARCH("/",N1038))</f>
        <v>electronic music</v>
      </c>
      <c r="S1038" s="16">
        <f>(((J1038/60)/60)/24)+DATE(1970,1,1)+(-8/24)</f>
        <v>41249.115624999999</v>
      </c>
      <c r="T1038" s="16">
        <f>(((I1038/60)/60)/24)+DATE(1970,1,1)+(-8/24)</f>
        <v>41281</v>
      </c>
    </row>
    <row r="1039" spans="1:20" ht="60" x14ac:dyDescent="0.25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2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7">
        <f>E1039/D1039</f>
        <v>1.0209999999999999</v>
      </c>
      <c r="P1039" s="9">
        <f>IF(L1039 = 0, 0, E1039/L1039)</f>
        <v>48.61904761904762</v>
      </c>
      <c r="Q1039" s="5" t="str">
        <f>LEFT(N1039,SEARCH("/",N1039) - 1)</f>
        <v>music</v>
      </c>
      <c r="R1039" s="5" t="str">
        <f>RIGHT(N1039, LEN(N1039) - SEARCH("/",N1039))</f>
        <v>electronic music</v>
      </c>
      <c r="S1039" s="16">
        <f>(((J1039/60)/60)/24)+DATE(1970,1,1)+(-8/24)</f>
        <v>42119.48914351852</v>
      </c>
      <c r="T1039" s="16">
        <f>(((I1039/60)/60)/24)+DATE(1970,1,1)+(-8/24)</f>
        <v>42141.874999999993</v>
      </c>
    </row>
    <row r="1040" spans="1:20" ht="45" x14ac:dyDescent="0.25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2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7">
        <f>E1040/D1040</f>
        <v>1.4533333333333334</v>
      </c>
      <c r="P1040" s="9">
        <f>IF(L1040 = 0, 0, E1040/L1040)</f>
        <v>35.73770491803279</v>
      </c>
      <c r="Q1040" s="5" t="str">
        <f>LEFT(N1040,SEARCH("/",N1040) - 1)</f>
        <v>music</v>
      </c>
      <c r="R1040" s="5" t="str">
        <f>RIGHT(N1040, LEN(N1040) - SEARCH("/",N1040))</f>
        <v>electronic music</v>
      </c>
      <c r="S1040" s="16">
        <f>(((J1040/60)/60)/24)+DATE(1970,1,1)+(-8/24)</f>
        <v>42417.898414351854</v>
      </c>
      <c r="T1040" s="16">
        <f>(((I1040/60)/60)/24)+DATE(1970,1,1)+(-8/24)</f>
        <v>42447.856747685182</v>
      </c>
    </row>
    <row r="1041" spans="1:20" ht="60" x14ac:dyDescent="0.25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2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7">
        <f>E1041/D1041</f>
        <v>1.282</v>
      </c>
      <c r="P1041" s="9">
        <f>IF(L1041 = 0, 0, E1041/L1041)</f>
        <v>21.366666666666667</v>
      </c>
      <c r="Q1041" s="5" t="str">
        <f>LEFT(N1041,SEARCH("/",N1041) - 1)</f>
        <v>music</v>
      </c>
      <c r="R1041" s="5" t="str">
        <f>RIGHT(N1041, LEN(N1041) - SEARCH("/",N1041))</f>
        <v>electronic music</v>
      </c>
      <c r="S1041" s="16">
        <f>(((J1041/60)/60)/24)+DATE(1970,1,1)+(-8/24)</f>
        <v>42691.775995370372</v>
      </c>
      <c r="T1041" s="16">
        <f>(((I1041/60)/60)/24)+DATE(1970,1,1)+(-8/24)</f>
        <v>42716.999305555553</v>
      </c>
    </row>
    <row r="1042" spans="1:20" ht="60" x14ac:dyDescent="0.25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2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7">
        <f>E1042/D1042</f>
        <v>2.9411764705882353E-3</v>
      </c>
      <c r="P1042" s="9">
        <f>IF(L1042 = 0, 0, E1042/L1042)</f>
        <v>250</v>
      </c>
      <c r="Q1042" s="5" t="str">
        <f>LEFT(N1042,SEARCH("/",N1042) - 1)</f>
        <v>journalism</v>
      </c>
      <c r="R1042" s="5" t="str">
        <f>RIGHT(N1042, LEN(N1042) - SEARCH("/",N1042))</f>
        <v>audio</v>
      </c>
      <c r="S1042" s="16">
        <f>(((J1042/60)/60)/24)+DATE(1970,1,1)+(-8/24)</f>
        <v>42579.375104166662</v>
      </c>
      <c r="T1042" s="16">
        <f>(((I1042/60)/60)/24)+DATE(1970,1,1)+(-8/24)</f>
        <v>42609.375104166662</v>
      </c>
    </row>
    <row r="1043" spans="1:20" ht="45" x14ac:dyDescent="0.2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2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7">
        <f>E1043/D1043</f>
        <v>0</v>
      </c>
      <c r="P1043" s="9">
        <f>IF(L1043 = 0, 0, E1043/L1043)</f>
        <v>0</v>
      </c>
      <c r="Q1043" s="5" t="str">
        <f>LEFT(N1043,SEARCH("/",N1043) - 1)</f>
        <v>journalism</v>
      </c>
      <c r="R1043" s="5" t="str">
        <f>RIGHT(N1043, LEN(N1043) - SEARCH("/",N1043))</f>
        <v>audio</v>
      </c>
      <c r="S1043" s="16">
        <f>(((J1043/60)/60)/24)+DATE(1970,1,1)+(-8/24)</f>
        <v>41830.726759259262</v>
      </c>
      <c r="T1043" s="16">
        <f>(((I1043/60)/60)/24)+DATE(1970,1,1)+(-8/24)</f>
        <v>41850.726759259262</v>
      </c>
    </row>
    <row r="1044" spans="1:20" ht="60" x14ac:dyDescent="0.25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2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7">
        <f>E1044/D1044</f>
        <v>1.5384615384615385E-2</v>
      </c>
      <c r="P1044" s="9">
        <f>IF(L1044 = 0, 0, E1044/L1044)</f>
        <v>10</v>
      </c>
      <c r="Q1044" s="5" t="str">
        <f>LEFT(N1044,SEARCH("/",N1044) - 1)</f>
        <v>journalism</v>
      </c>
      <c r="R1044" s="5" t="str">
        <f>RIGHT(N1044, LEN(N1044) - SEARCH("/",N1044))</f>
        <v>audio</v>
      </c>
      <c r="S1044" s="16">
        <f>(((J1044/60)/60)/24)+DATE(1970,1,1)+(-8/24)</f>
        <v>41851.362824074073</v>
      </c>
      <c r="T1044" s="16">
        <f>(((I1044/60)/60)/24)+DATE(1970,1,1)+(-8/24)</f>
        <v>41894.083333333328</v>
      </c>
    </row>
    <row r="1045" spans="1:20" ht="45" x14ac:dyDescent="0.2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2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7">
        <f>E1045/D1045</f>
        <v>8.5370000000000001E-2</v>
      </c>
      <c r="P1045" s="9">
        <f>IF(L1045 = 0, 0, E1045/L1045)</f>
        <v>29.236301369863014</v>
      </c>
      <c r="Q1045" s="5" t="str">
        <f>LEFT(N1045,SEARCH("/",N1045) - 1)</f>
        <v>journalism</v>
      </c>
      <c r="R1045" s="5" t="str">
        <f>RIGHT(N1045, LEN(N1045) - SEARCH("/",N1045))</f>
        <v>audio</v>
      </c>
      <c r="S1045" s="16">
        <f>(((J1045/60)/60)/24)+DATE(1970,1,1)+(-8/24)</f>
        <v>42113.919618055552</v>
      </c>
      <c r="T1045" s="16">
        <f>(((I1045/60)/60)/24)+DATE(1970,1,1)+(-8/24)</f>
        <v>42143.919618055552</v>
      </c>
    </row>
    <row r="1046" spans="1:20" ht="60" x14ac:dyDescent="0.25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2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7">
        <f>E1046/D1046</f>
        <v>8.571428571428571E-4</v>
      </c>
      <c r="P1046" s="9">
        <f>IF(L1046 = 0, 0, E1046/L1046)</f>
        <v>3</v>
      </c>
      <c r="Q1046" s="5" t="str">
        <f>LEFT(N1046,SEARCH("/",N1046) - 1)</f>
        <v>journalism</v>
      </c>
      <c r="R1046" s="5" t="str">
        <f>RIGHT(N1046, LEN(N1046) - SEARCH("/",N1046))</f>
        <v>audio</v>
      </c>
      <c r="S1046" s="16">
        <f>(((J1046/60)/60)/24)+DATE(1970,1,1)+(-8/24)</f>
        <v>42011.592604166661</v>
      </c>
      <c r="T1046" s="16">
        <f>(((I1046/60)/60)/24)+DATE(1970,1,1)+(-8/24)</f>
        <v>42068.518749999996</v>
      </c>
    </row>
    <row r="1047" spans="1:20" ht="45" x14ac:dyDescent="0.2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2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7">
        <f>E1047/D1047</f>
        <v>2.6599999999999999E-2</v>
      </c>
      <c r="P1047" s="9">
        <f>IF(L1047 = 0, 0, E1047/L1047)</f>
        <v>33.25</v>
      </c>
      <c r="Q1047" s="5" t="str">
        <f>LEFT(N1047,SEARCH("/",N1047) - 1)</f>
        <v>journalism</v>
      </c>
      <c r="R1047" s="5" t="str">
        <f>RIGHT(N1047, LEN(N1047) - SEARCH("/",N1047))</f>
        <v>audio</v>
      </c>
      <c r="S1047" s="16">
        <f>(((J1047/60)/60)/24)+DATE(1970,1,1)+(-8/24)</f>
        <v>41844.541087962964</v>
      </c>
      <c r="T1047" s="16">
        <f>(((I1047/60)/60)/24)+DATE(1970,1,1)+(-8/24)</f>
        <v>41874.541087962964</v>
      </c>
    </row>
    <row r="1048" spans="1:20" ht="60" x14ac:dyDescent="0.25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2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7">
        <f>E1048/D1048</f>
        <v>0</v>
      </c>
      <c r="P1048" s="9">
        <f>IF(L1048 = 0, 0, E1048/L1048)</f>
        <v>0</v>
      </c>
      <c r="Q1048" s="5" t="str">
        <f>LEFT(N1048,SEARCH("/",N1048) - 1)</f>
        <v>journalism</v>
      </c>
      <c r="R1048" s="5" t="str">
        <f>RIGHT(N1048, LEN(N1048) - SEARCH("/",N1048))</f>
        <v>audio</v>
      </c>
      <c r="S1048" s="16">
        <f>(((J1048/60)/60)/24)+DATE(1970,1,1)+(-8/24)</f>
        <v>42319.518055555549</v>
      </c>
      <c r="T1048" s="16">
        <f>(((I1048/60)/60)/24)+DATE(1970,1,1)+(-8/24)</f>
        <v>42364.518055555549</v>
      </c>
    </row>
    <row r="1049" spans="1:20" ht="45" x14ac:dyDescent="0.2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2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7">
        <f>E1049/D1049</f>
        <v>5.0000000000000001E-4</v>
      </c>
      <c r="P1049" s="9">
        <f>IF(L1049 = 0, 0, E1049/L1049)</f>
        <v>1</v>
      </c>
      <c r="Q1049" s="5" t="str">
        <f>LEFT(N1049,SEARCH("/",N1049) - 1)</f>
        <v>journalism</v>
      </c>
      <c r="R1049" s="5" t="str">
        <f>RIGHT(N1049, LEN(N1049) - SEARCH("/",N1049))</f>
        <v>audio</v>
      </c>
      <c r="S1049" s="16">
        <f>(((J1049/60)/60)/24)+DATE(1970,1,1)+(-8/24)</f>
        <v>41918.485127314809</v>
      </c>
      <c r="T1049" s="16">
        <f>(((I1049/60)/60)/24)+DATE(1970,1,1)+(-8/24)</f>
        <v>41948.52679398148</v>
      </c>
    </row>
    <row r="1050" spans="1:20" ht="60" x14ac:dyDescent="0.25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2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7">
        <f>E1050/D1050</f>
        <v>1.4133333333333333E-2</v>
      </c>
      <c r="P1050" s="9">
        <f>IF(L1050 = 0, 0, E1050/L1050)</f>
        <v>53</v>
      </c>
      <c r="Q1050" s="5" t="str">
        <f>LEFT(N1050,SEARCH("/",N1050) - 1)</f>
        <v>journalism</v>
      </c>
      <c r="R1050" s="5" t="str">
        <f>RIGHT(N1050, LEN(N1050) - SEARCH("/",N1050))</f>
        <v>audio</v>
      </c>
      <c r="S1050" s="16">
        <f>(((J1050/60)/60)/24)+DATE(1970,1,1)+(-8/24)</f>
        <v>42597.719780092586</v>
      </c>
      <c r="T1050" s="16">
        <f>(((I1050/60)/60)/24)+DATE(1970,1,1)+(-8/24)</f>
        <v>42637.719780092586</v>
      </c>
    </row>
    <row r="1051" spans="1:20" x14ac:dyDescent="0.25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2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7">
        <f>E1051/D1051</f>
        <v>0</v>
      </c>
      <c r="P1051" s="9">
        <f>IF(L1051 = 0, 0, E1051/L1051)</f>
        <v>0</v>
      </c>
      <c r="Q1051" s="5" t="str">
        <f>LEFT(N1051,SEARCH("/",N1051) - 1)</f>
        <v>journalism</v>
      </c>
      <c r="R1051" s="5" t="str">
        <f>RIGHT(N1051, LEN(N1051) - SEARCH("/",N1051))</f>
        <v>audio</v>
      </c>
      <c r="S1051" s="16">
        <f>(((J1051/60)/60)/24)+DATE(1970,1,1)+(-8/24)</f>
        <v>42382.097743055558</v>
      </c>
      <c r="T1051" s="16">
        <f>(((I1051/60)/60)/24)+DATE(1970,1,1)+(-8/24)</f>
        <v>42412.097743055558</v>
      </c>
    </row>
    <row r="1052" spans="1:20" ht="30" x14ac:dyDescent="0.25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2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7">
        <f>E1052/D1052</f>
        <v>0</v>
      </c>
      <c r="P1052" s="9">
        <f>IF(L1052 = 0, 0, E1052/L1052)</f>
        <v>0</v>
      </c>
      <c r="Q1052" s="5" t="str">
        <f>LEFT(N1052,SEARCH("/",N1052) - 1)</f>
        <v>journalism</v>
      </c>
      <c r="R1052" s="5" t="str">
        <f>RIGHT(N1052, LEN(N1052) - SEARCH("/",N1052))</f>
        <v>audio</v>
      </c>
      <c r="S1052" s="16">
        <f>(((J1052/60)/60)/24)+DATE(1970,1,1)+(-8/24)</f>
        <v>42231.463854166665</v>
      </c>
      <c r="T1052" s="16">
        <f>(((I1052/60)/60)/24)+DATE(1970,1,1)+(-8/24)</f>
        <v>42261.463854166665</v>
      </c>
    </row>
    <row r="1053" spans="1:20" ht="60" x14ac:dyDescent="0.2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2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7">
        <f>E1053/D1053</f>
        <v>0</v>
      </c>
      <c r="P1053" s="9">
        <f>IF(L1053 = 0, 0, E1053/L1053)</f>
        <v>0</v>
      </c>
      <c r="Q1053" s="5" t="str">
        <f>LEFT(N1053,SEARCH("/",N1053) - 1)</f>
        <v>journalism</v>
      </c>
      <c r="R1053" s="5" t="str">
        <f>RIGHT(N1053, LEN(N1053) - SEARCH("/",N1053))</f>
        <v>audio</v>
      </c>
      <c r="S1053" s="16">
        <f>(((J1053/60)/60)/24)+DATE(1970,1,1)+(-8/24)</f>
        <v>41849.680844907409</v>
      </c>
      <c r="T1053" s="16">
        <f>(((I1053/60)/60)/24)+DATE(1970,1,1)+(-8/24)</f>
        <v>41877.680844907409</v>
      </c>
    </row>
    <row r="1054" spans="1:20" ht="75" x14ac:dyDescent="0.25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2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7">
        <f>E1054/D1054</f>
        <v>0</v>
      </c>
      <c r="P1054" s="9">
        <f>IF(L1054 = 0, 0, E1054/L1054)</f>
        <v>0</v>
      </c>
      <c r="Q1054" s="5" t="str">
        <f>LEFT(N1054,SEARCH("/",N1054) - 1)</f>
        <v>journalism</v>
      </c>
      <c r="R1054" s="5" t="str">
        <f>RIGHT(N1054, LEN(N1054) - SEARCH("/",N1054))</f>
        <v>audio</v>
      </c>
      <c r="S1054" s="16">
        <f>(((J1054/60)/60)/24)+DATE(1970,1,1)+(-8/24)</f>
        <v>42483.464062499996</v>
      </c>
      <c r="T1054" s="16">
        <f>(((I1054/60)/60)/24)+DATE(1970,1,1)+(-8/24)</f>
        <v>42527.506249999999</v>
      </c>
    </row>
    <row r="1055" spans="1:20" ht="60" x14ac:dyDescent="0.2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2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7">
        <f>E1055/D1055</f>
        <v>0.01</v>
      </c>
      <c r="P1055" s="9">
        <f>IF(L1055 = 0, 0, E1055/L1055)</f>
        <v>15</v>
      </c>
      <c r="Q1055" s="5" t="str">
        <f>LEFT(N1055,SEARCH("/",N1055) - 1)</f>
        <v>journalism</v>
      </c>
      <c r="R1055" s="5" t="str">
        <f>RIGHT(N1055, LEN(N1055) - SEARCH("/",N1055))</f>
        <v>audio</v>
      </c>
      <c r="S1055" s="16">
        <f>(((J1055/60)/60)/24)+DATE(1970,1,1)+(-8/24)</f>
        <v>42774.839490740742</v>
      </c>
      <c r="T1055" s="16">
        <f>(((I1055/60)/60)/24)+DATE(1970,1,1)+(-8/24)</f>
        <v>42799.839490740742</v>
      </c>
    </row>
    <row r="1056" spans="1:20" ht="60" x14ac:dyDescent="0.25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2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7">
        <f>E1056/D1056</f>
        <v>0</v>
      </c>
      <c r="P1056" s="9">
        <f>IF(L1056 = 0, 0, E1056/L1056)</f>
        <v>0</v>
      </c>
      <c r="Q1056" s="5" t="str">
        <f>LEFT(N1056,SEARCH("/",N1056) - 1)</f>
        <v>journalism</v>
      </c>
      <c r="R1056" s="5" t="str">
        <f>RIGHT(N1056, LEN(N1056) - SEARCH("/",N1056))</f>
        <v>audio</v>
      </c>
      <c r="S1056" s="16">
        <f>(((J1056/60)/60)/24)+DATE(1970,1,1)+(-8/24)</f>
        <v>41831.518506944441</v>
      </c>
      <c r="T1056" s="16">
        <f>(((I1056/60)/60)/24)+DATE(1970,1,1)+(-8/24)</f>
        <v>41861.583333333328</v>
      </c>
    </row>
    <row r="1057" spans="1:20" ht="60" x14ac:dyDescent="0.2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2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7">
        <f>E1057/D1057</f>
        <v>0</v>
      </c>
      <c r="P1057" s="9">
        <f>IF(L1057 = 0, 0, E1057/L1057)</f>
        <v>0</v>
      </c>
      <c r="Q1057" s="5" t="str">
        <f>LEFT(N1057,SEARCH("/",N1057) - 1)</f>
        <v>journalism</v>
      </c>
      <c r="R1057" s="5" t="str">
        <f>RIGHT(N1057, LEN(N1057) - SEARCH("/",N1057))</f>
        <v>audio</v>
      </c>
      <c r="S1057" s="16">
        <f>(((J1057/60)/60)/24)+DATE(1970,1,1)+(-8/24)</f>
        <v>42406.659085648142</v>
      </c>
      <c r="T1057" s="16">
        <f>(((I1057/60)/60)/24)+DATE(1970,1,1)+(-8/24)</f>
        <v>42436.659085648142</v>
      </c>
    </row>
    <row r="1058" spans="1:20" ht="60" x14ac:dyDescent="0.25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2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7">
        <f>E1058/D1058</f>
        <v>0</v>
      </c>
      <c r="P1058" s="9">
        <f>IF(L1058 = 0, 0, E1058/L1058)</f>
        <v>0</v>
      </c>
      <c r="Q1058" s="5" t="str">
        <f>LEFT(N1058,SEARCH("/",N1058) - 1)</f>
        <v>journalism</v>
      </c>
      <c r="R1058" s="5" t="str">
        <f>RIGHT(N1058, LEN(N1058) - SEARCH("/",N1058))</f>
        <v>audio</v>
      </c>
      <c r="S1058" s="16">
        <f>(((J1058/60)/60)/24)+DATE(1970,1,1)+(-8/24)</f>
        <v>42058.386307870365</v>
      </c>
      <c r="T1058" s="16">
        <f>(((I1058/60)/60)/24)+DATE(1970,1,1)+(-8/24)</f>
        <v>42118.344641203708</v>
      </c>
    </row>
    <row r="1059" spans="1:20" ht="45" x14ac:dyDescent="0.2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2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7">
        <f>E1059/D1059</f>
        <v>0</v>
      </c>
      <c r="P1059" s="9">
        <f>IF(L1059 = 0, 0, E1059/L1059)</f>
        <v>0</v>
      </c>
      <c r="Q1059" s="5" t="str">
        <f>LEFT(N1059,SEARCH("/",N1059) - 1)</f>
        <v>journalism</v>
      </c>
      <c r="R1059" s="5" t="str">
        <f>RIGHT(N1059, LEN(N1059) - SEARCH("/",N1059))</f>
        <v>audio</v>
      </c>
      <c r="S1059" s="16">
        <f>(((J1059/60)/60)/24)+DATE(1970,1,1)+(-8/24)</f>
        <v>42678.537997685176</v>
      </c>
      <c r="T1059" s="16">
        <f>(((I1059/60)/60)/24)+DATE(1970,1,1)+(-8/24)</f>
        <v>42708.579664351848</v>
      </c>
    </row>
    <row r="1060" spans="1:20" ht="60" x14ac:dyDescent="0.25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2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7">
        <f>E1060/D1060</f>
        <v>0</v>
      </c>
      <c r="P1060" s="9">
        <f>IF(L1060 = 0, 0, E1060/L1060)</f>
        <v>0</v>
      </c>
      <c r="Q1060" s="5" t="str">
        <f>LEFT(N1060,SEARCH("/",N1060) - 1)</f>
        <v>journalism</v>
      </c>
      <c r="R1060" s="5" t="str">
        <f>RIGHT(N1060, LEN(N1060) - SEARCH("/",N1060))</f>
        <v>audio</v>
      </c>
      <c r="S1060" s="16">
        <f>(((J1060/60)/60)/24)+DATE(1970,1,1)+(-8/24)</f>
        <v>42047.567627314813</v>
      </c>
      <c r="T1060" s="16">
        <f>(((I1060/60)/60)/24)+DATE(1970,1,1)+(-8/24)</f>
        <v>42088.666666666664</v>
      </c>
    </row>
    <row r="1061" spans="1:20" x14ac:dyDescent="0.25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2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7">
        <f>E1061/D1061</f>
        <v>0</v>
      </c>
      <c r="P1061" s="9">
        <f>IF(L1061 = 0, 0, E1061/L1061)</f>
        <v>0</v>
      </c>
      <c r="Q1061" s="5" t="str">
        <f>LEFT(N1061,SEARCH("/",N1061) - 1)</f>
        <v>journalism</v>
      </c>
      <c r="R1061" s="5" t="str">
        <f>RIGHT(N1061, LEN(N1061) - SEARCH("/",N1061))</f>
        <v>audio</v>
      </c>
      <c r="S1061" s="16">
        <f>(((J1061/60)/60)/24)+DATE(1970,1,1)+(-8/24)</f>
        <v>42046.456666666665</v>
      </c>
      <c r="T1061" s="16">
        <f>(((I1061/60)/60)/24)+DATE(1970,1,1)+(-8/24)</f>
        <v>42076.415000000001</v>
      </c>
    </row>
    <row r="1062" spans="1:20" ht="60" x14ac:dyDescent="0.25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2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7">
        <f>E1062/D1062</f>
        <v>0.01</v>
      </c>
      <c r="P1062" s="9">
        <f>IF(L1062 = 0, 0, E1062/L1062)</f>
        <v>50</v>
      </c>
      <c r="Q1062" s="5" t="str">
        <f>LEFT(N1062,SEARCH("/",N1062) - 1)</f>
        <v>journalism</v>
      </c>
      <c r="R1062" s="5" t="str">
        <f>RIGHT(N1062, LEN(N1062) - SEARCH("/",N1062))</f>
        <v>audio</v>
      </c>
      <c r="S1062" s="16">
        <f>(((J1062/60)/60)/24)+DATE(1970,1,1)+(-8/24)</f>
        <v>42079.579780092587</v>
      </c>
      <c r="T1062" s="16">
        <f>(((I1062/60)/60)/24)+DATE(1970,1,1)+(-8/24)</f>
        <v>42109.579780092587</v>
      </c>
    </row>
    <row r="1063" spans="1:20" ht="45" x14ac:dyDescent="0.2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2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7">
        <f>E1063/D1063</f>
        <v>0</v>
      </c>
      <c r="P1063" s="9">
        <f>IF(L1063 = 0, 0, E1063/L1063)</f>
        <v>0</v>
      </c>
      <c r="Q1063" s="5" t="str">
        <f>LEFT(N1063,SEARCH("/",N1063) - 1)</f>
        <v>journalism</v>
      </c>
      <c r="R1063" s="5" t="str">
        <f>RIGHT(N1063, LEN(N1063) - SEARCH("/",N1063))</f>
        <v>audio</v>
      </c>
      <c r="S1063" s="16">
        <f>(((J1063/60)/60)/24)+DATE(1970,1,1)+(-8/24)</f>
        <v>42431.943379629629</v>
      </c>
      <c r="T1063" s="16">
        <f>(((I1063/60)/60)/24)+DATE(1970,1,1)+(-8/24)</f>
        <v>42491.708333333336</v>
      </c>
    </row>
    <row r="1064" spans="1:20" ht="30" x14ac:dyDescent="0.25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2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7">
        <f>E1064/D1064</f>
        <v>0.95477386934673369</v>
      </c>
      <c r="P1064" s="9">
        <f>IF(L1064 = 0, 0, E1064/L1064)</f>
        <v>47.5</v>
      </c>
      <c r="Q1064" s="5" t="str">
        <f>LEFT(N1064,SEARCH("/",N1064) - 1)</f>
        <v>journalism</v>
      </c>
      <c r="R1064" s="5" t="str">
        <f>RIGHT(N1064, LEN(N1064) - SEARCH("/",N1064))</f>
        <v>audio</v>
      </c>
      <c r="S1064" s="16">
        <f>(((J1064/60)/60)/24)+DATE(1970,1,1)+(-8/24)</f>
        <v>42556.473854166667</v>
      </c>
      <c r="T1064" s="16">
        <f>(((I1064/60)/60)/24)+DATE(1970,1,1)+(-8/24)</f>
        <v>42563.473854166667</v>
      </c>
    </row>
    <row r="1065" spans="1:20" ht="60" x14ac:dyDescent="0.2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2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7">
        <f>E1065/D1065</f>
        <v>0</v>
      </c>
      <c r="P1065" s="9">
        <f>IF(L1065 = 0, 0, E1065/L1065)</f>
        <v>0</v>
      </c>
      <c r="Q1065" s="5" t="str">
        <f>LEFT(N1065,SEARCH("/",N1065) - 1)</f>
        <v>journalism</v>
      </c>
      <c r="R1065" s="5" t="str">
        <f>RIGHT(N1065, LEN(N1065) - SEARCH("/",N1065))</f>
        <v>audio</v>
      </c>
      <c r="S1065" s="16">
        <f>(((J1065/60)/60)/24)+DATE(1970,1,1)+(-8/24)</f>
        <v>42582.697476851848</v>
      </c>
      <c r="T1065" s="16">
        <f>(((I1065/60)/60)/24)+DATE(1970,1,1)+(-8/24)</f>
        <v>42612.697476851848</v>
      </c>
    </row>
    <row r="1066" spans="1:20" ht="60" x14ac:dyDescent="0.25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2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7">
        <f>E1066/D1066</f>
        <v>8.9744444444444446E-2</v>
      </c>
      <c r="P1066" s="9">
        <f>IF(L1066 = 0, 0, E1066/L1066)</f>
        <v>65.666666666666671</v>
      </c>
      <c r="Q1066" s="5" t="str">
        <f>LEFT(N1066,SEARCH("/",N1066) - 1)</f>
        <v>games</v>
      </c>
      <c r="R1066" s="5" t="str">
        <f>RIGHT(N1066, LEN(N1066) - SEARCH("/",N1066))</f>
        <v>video games</v>
      </c>
      <c r="S1066" s="16">
        <f>(((J1066/60)/60)/24)+DATE(1970,1,1)+(-8/24)</f>
        <v>41416.894710648143</v>
      </c>
      <c r="T1066" s="16">
        <f>(((I1066/60)/60)/24)+DATE(1970,1,1)+(-8/24)</f>
        <v>41461.894710648143</v>
      </c>
    </row>
    <row r="1067" spans="1:20" ht="60" x14ac:dyDescent="0.2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2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7">
        <f>E1067/D1067</f>
        <v>2.7E-2</v>
      </c>
      <c r="P1067" s="9">
        <f>IF(L1067 = 0, 0, E1067/L1067)</f>
        <v>16.2</v>
      </c>
      <c r="Q1067" s="5" t="str">
        <f>LEFT(N1067,SEARCH("/",N1067) - 1)</f>
        <v>games</v>
      </c>
      <c r="R1067" s="5" t="str">
        <f>RIGHT(N1067, LEN(N1067) - SEARCH("/",N1067))</f>
        <v>video games</v>
      </c>
      <c r="S1067" s="16">
        <f>(((J1067/60)/60)/24)+DATE(1970,1,1)+(-8/24)</f>
        <v>41661.047708333332</v>
      </c>
      <c r="T1067" s="16">
        <f>(((I1067/60)/60)/24)+DATE(1970,1,1)+(-8/24)</f>
        <v>41689.047708333332</v>
      </c>
    </row>
    <row r="1068" spans="1:20" ht="45" x14ac:dyDescent="0.25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2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7">
        <f>E1068/D1068</f>
        <v>3.3673333333333333E-2</v>
      </c>
      <c r="P1068" s="9">
        <f>IF(L1068 = 0, 0, E1068/L1068)</f>
        <v>34.128378378378379</v>
      </c>
      <c r="Q1068" s="5" t="str">
        <f>LEFT(N1068,SEARCH("/",N1068) - 1)</f>
        <v>games</v>
      </c>
      <c r="R1068" s="5" t="str">
        <f>RIGHT(N1068, LEN(N1068) - SEARCH("/",N1068))</f>
        <v>video games</v>
      </c>
      <c r="S1068" s="16">
        <f>(((J1068/60)/60)/24)+DATE(1970,1,1)+(-8/24)</f>
        <v>41445.629421296297</v>
      </c>
      <c r="T1068" s="16">
        <f>(((I1068/60)/60)/24)+DATE(1970,1,1)+(-8/24)</f>
        <v>41490.629421296297</v>
      </c>
    </row>
    <row r="1069" spans="1:20" ht="60" x14ac:dyDescent="0.2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2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7">
        <f>E1069/D1069</f>
        <v>0.26</v>
      </c>
      <c r="P1069" s="9">
        <f>IF(L1069 = 0, 0, E1069/L1069)</f>
        <v>13</v>
      </c>
      <c r="Q1069" s="5" t="str">
        <f>LEFT(N1069,SEARCH("/",N1069) - 1)</f>
        <v>games</v>
      </c>
      <c r="R1069" s="5" t="str">
        <f>RIGHT(N1069, LEN(N1069) - SEARCH("/",N1069))</f>
        <v>video games</v>
      </c>
      <c r="S1069" s="16">
        <f>(((J1069/60)/60)/24)+DATE(1970,1,1)+(-8/24)</f>
        <v>41599.522349537037</v>
      </c>
      <c r="T1069" s="16">
        <f>(((I1069/60)/60)/24)+DATE(1970,1,1)+(-8/24)</f>
        <v>41629.522349537037</v>
      </c>
    </row>
    <row r="1070" spans="1:20" ht="60" x14ac:dyDescent="0.25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2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7">
        <f>E1070/D1070</f>
        <v>1.5E-3</v>
      </c>
      <c r="P1070" s="9">
        <f>IF(L1070 = 0, 0, E1070/L1070)</f>
        <v>11.25</v>
      </c>
      <c r="Q1070" s="5" t="str">
        <f>LEFT(N1070,SEARCH("/",N1070) - 1)</f>
        <v>games</v>
      </c>
      <c r="R1070" s="5" t="str">
        <f>RIGHT(N1070, LEN(N1070) - SEARCH("/",N1070))</f>
        <v>video games</v>
      </c>
      <c r="S1070" s="16">
        <f>(((J1070/60)/60)/24)+DATE(1970,1,1)+(-8/24)</f>
        <v>42440.037777777768</v>
      </c>
      <c r="T1070" s="16">
        <f>(((I1070/60)/60)/24)+DATE(1970,1,1)+(-8/24)</f>
        <v>42469.996111111112</v>
      </c>
    </row>
    <row r="1071" spans="1:20" ht="45" x14ac:dyDescent="0.2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2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7">
        <f>E1071/D1071</f>
        <v>0.38636363636363635</v>
      </c>
      <c r="P1071" s="9">
        <f>IF(L1071 = 0, 0, E1071/L1071)</f>
        <v>40.476190476190474</v>
      </c>
      <c r="Q1071" s="5" t="str">
        <f>LEFT(N1071,SEARCH("/",N1071) - 1)</f>
        <v>games</v>
      </c>
      <c r="R1071" s="5" t="str">
        <f>RIGHT(N1071, LEN(N1071) - SEARCH("/",N1071))</f>
        <v>video games</v>
      </c>
      <c r="S1071" s="16">
        <f>(((J1071/60)/60)/24)+DATE(1970,1,1)+(-8/24)</f>
        <v>41571.896516203698</v>
      </c>
      <c r="T1071" s="16">
        <f>(((I1071/60)/60)/24)+DATE(1970,1,1)+(-8/24)</f>
        <v>41603.93818287037</v>
      </c>
    </row>
    <row r="1072" spans="1:20" ht="45" x14ac:dyDescent="0.25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2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7">
        <f>E1072/D1072</f>
        <v>7.0000000000000001E-3</v>
      </c>
      <c r="P1072" s="9">
        <f>IF(L1072 = 0, 0, E1072/L1072)</f>
        <v>35</v>
      </c>
      <c r="Q1072" s="5" t="str">
        <f>LEFT(N1072,SEARCH("/",N1072) - 1)</f>
        <v>games</v>
      </c>
      <c r="R1072" s="5" t="str">
        <f>RIGHT(N1072, LEN(N1072) - SEARCH("/",N1072))</f>
        <v>video games</v>
      </c>
      <c r="S1072" s="16">
        <f>(((J1072/60)/60)/24)+DATE(1970,1,1)+(-8/24)</f>
        <v>41162.678495370368</v>
      </c>
      <c r="T1072" s="16">
        <f>(((I1072/60)/60)/24)+DATE(1970,1,1)+(-8/24)</f>
        <v>41182.678495370368</v>
      </c>
    </row>
    <row r="1073" spans="1:20" ht="60" x14ac:dyDescent="0.2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2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7">
        <f>E1073/D1073</f>
        <v>0</v>
      </c>
      <c r="P1073" s="9">
        <f>IF(L1073 = 0, 0, E1073/L1073)</f>
        <v>0</v>
      </c>
      <c r="Q1073" s="5" t="str">
        <f>LEFT(N1073,SEARCH("/",N1073) - 1)</f>
        <v>games</v>
      </c>
      <c r="R1073" s="5" t="str">
        <f>RIGHT(N1073, LEN(N1073) - SEARCH("/",N1073))</f>
        <v>video games</v>
      </c>
      <c r="S1073" s="16">
        <f>(((J1073/60)/60)/24)+DATE(1970,1,1)+(-8/24)</f>
        <v>42295.420057870368</v>
      </c>
      <c r="T1073" s="16">
        <f>(((I1073/60)/60)/24)+DATE(1970,1,1)+(-8/24)</f>
        <v>42325.461724537039</v>
      </c>
    </row>
    <row r="1074" spans="1:20" ht="60" x14ac:dyDescent="0.25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2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7">
        <f>E1074/D1074</f>
        <v>6.8000000000000005E-4</v>
      </c>
      <c r="P1074" s="9">
        <f>IF(L1074 = 0, 0, E1074/L1074)</f>
        <v>12.75</v>
      </c>
      <c r="Q1074" s="5" t="str">
        <f>LEFT(N1074,SEARCH("/",N1074) - 1)</f>
        <v>games</v>
      </c>
      <c r="R1074" s="5" t="str">
        <f>RIGHT(N1074, LEN(N1074) - SEARCH("/",N1074))</f>
        <v>video games</v>
      </c>
      <c r="S1074" s="16">
        <f>(((J1074/60)/60)/24)+DATE(1970,1,1)+(-8/24)</f>
        <v>41645.498807870368</v>
      </c>
      <c r="T1074" s="16">
        <f>(((I1074/60)/60)/24)+DATE(1970,1,1)+(-8/24)</f>
        <v>41675.498807870368</v>
      </c>
    </row>
    <row r="1075" spans="1:20" ht="45" x14ac:dyDescent="0.2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2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7">
        <f>E1075/D1075</f>
        <v>1.3333333333333334E-2</v>
      </c>
      <c r="P1075" s="9">
        <f>IF(L1075 = 0, 0, E1075/L1075)</f>
        <v>10</v>
      </c>
      <c r="Q1075" s="5" t="str">
        <f>LEFT(N1075,SEARCH("/",N1075) - 1)</f>
        <v>games</v>
      </c>
      <c r="R1075" s="5" t="str">
        <f>RIGHT(N1075, LEN(N1075) - SEARCH("/",N1075))</f>
        <v>video games</v>
      </c>
      <c r="S1075" s="16">
        <f>(((J1075/60)/60)/24)+DATE(1970,1,1)+(-8/24)</f>
        <v>40802.631261574068</v>
      </c>
      <c r="T1075" s="16">
        <f>(((I1075/60)/60)/24)+DATE(1970,1,1)+(-8/24)</f>
        <v>40832.631261574068</v>
      </c>
    </row>
    <row r="1076" spans="1:20" ht="60" x14ac:dyDescent="0.25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2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7">
        <f>E1076/D1076</f>
        <v>6.3092592592592589E-2</v>
      </c>
      <c r="P1076" s="9">
        <f>IF(L1076 = 0, 0, E1076/L1076)</f>
        <v>113.56666666666666</v>
      </c>
      <c r="Q1076" s="5" t="str">
        <f>LEFT(N1076,SEARCH("/",N1076) - 1)</f>
        <v>games</v>
      </c>
      <c r="R1076" s="5" t="str">
        <f>RIGHT(N1076, LEN(N1076) - SEARCH("/",N1076))</f>
        <v>video games</v>
      </c>
      <c r="S1076" s="16">
        <f>(((J1076/60)/60)/24)+DATE(1970,1,1)+(-8/24)</f>
        <v>41612.839641203704</v>
      </c>
      <c r="T1076" s="16">
        <f>(((I1076/60)/60)/24)+DATE(1970,1,1)+(-8/24)</f>
        <v>41642.839641203704</v>
      </c>
    </row>
    <row r="1077" spans="1:20" ht="45" x14ac:dyDescent="0.2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2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7">
        <f>E1077/D1077</f>
        <v>4.4999999999999998E-2</v>
      </c>
      <c r="P1077" s="9">
        <f>IF(L1077 = 0, 0, E1077/L1077)</f>
        <v>15</v>
      </c>
      <c r="Q1077" s="5" t="str">
        <f>LEFT(N1077,SEARCH("/",N1077) - 1)</f>
        <v>games</v>
      </c>
      <c r="R1077" s="5" t="str">
        <f>RIGHT(N1077, LEN(N1077) - SEARCH("/",N1077))</f>
        <v>video games</v>
      </c>
      <c r="S1077" s="16">
        <f>(((J1077/60)/60)/24)+DATE(1970,1,1)+(-8/24)</f>
        <v>41005.570787037032</v>
      </c>
      <c r="T1077" s="16">
        <f>(((I1077/60)/60)/24)+DATE(1970,1,1)+(-8/24)</f>
        <v>41035.570787037032</v>
      </c>
    </row>
    <row r="1078" spans="1:20" ht="45" x14ac:dyDescent="0.25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2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7">
        <f>E1078/D1078</f>
        <v>0.62765333333333329</v>
      </c>
      <c r="P1078" s="9">
        <f>IF(L1078 = 0, 0, E1078/L1078)</f>
        <v>48.281025641025643</v>
      </c>
      <c r="Q1078" s="5" t="str">
        <f>LEFT(N1078,SEARCH("/",N1078) - 1)</f>
        <v>games</v>
      </c>
      <c r="R1078" s="5" t="str">
        <f>RIGHT(N1078, LEN(N1078) - SEARCH("/",N1078))</f>
        <v>video games</v>
      </c>
      <c r="S1078" s="16">
        <f>(((J1078/60)/60)/24)+DATE(1970,1,1)+(-8/24)</f>
        <v>41838.044560185182</v>
      </c>
      <c r="T1078" s="16">
        <f>(((I1078/60)/60)/24)+DATE(1970,1,1)+(-8/24)</f>
        <v>41893.044560185182</v>
      </c>
    </row>
    <row r="1079" spans="1:20" ht="45" x14ac:dyDescent="0.2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2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7">
        <f>E1079/D1079</f>
        <v>0.29376000000000002</v>
      </c>
      <c r="P1079" s="9">
        <f>IF(L1079 = 0, 0, E1079/L1079)</f>
        <v>43.976047904191617</v>
      </c>
      <c r="Q1079" s="5" t="str">
        <f>LEFT(N1079,SEARCH("/",N1079) - 1)</f>
        <v>games</v>
      </c>
      <c r="R1079" s="5" t="str">
        <f>RIGHT(N1079, LEN(N1079) - SEARCH("/",N1079))</f>
        <v>video games</v>
      </c>
      <c r="S1079" s="16">
        <f>(((J1079/60)/60)/24)+DATE(1970,1,1)+(-8/24)</f>
        <v>42352.833460648144</v>
      </c>
      <c r="T1079" s="16">
        <f>(((I1079/60)/60)/24)+DATE(1970,1,1)+(-8/24)</f>
        <v>42382.833460648144</v>
      </c>
    </row>
    <row r="1080" spans="1:20" ht="60" x14ac:dyDescent="0.25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2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7">
        <f>E1080/D1080</f>
        <v>7.4999999999999997E-2</v>
      </c>
      <c r="P1080" s="9">
        <f>IF(L1080 = 0, 0, E1080/L1080)</f>
        <v>9</v>
      </c>
      <c r="Q1080" s="5" t="str">
        <f>LEFT(N1080,SEARCH("/",N1080) - 1)</f>
        <v>games</v>
      </c>
      <c r="R1080" s="5" t="str">
        <f>RIGHT(N1080, LEN(N1080) - SEARCH("/",N1080))</f>
        <v>video games</v>
      </c>
      <c r="S1080" s="16">
        <f>(((J1080/60)/60)/24)+DATE(1970,1,1)+(-8/24)</f>
        <v>40700.862511574072</v>
      </c>
      <c r="T1080" s="16">
        <f>(((I1080/60)/60)/24)+DATE(1970,1,1)+(-8/24)</f>
        <v>40745.862511574072</v>
      </c>
    </row>
    <row r="1081" spans="1:20" ht="60" x14ac:dyDescent="0.2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2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7">
        <f>E1081/D1081</f>
        <v>2.6076923076923077E-2</v>
      </c>
      <c r="P1081" s="9">
        <f>IF(L1081 = 0, 0, E1081/L1081)</f>
        <v>37.666666666666664</v>
      </c>
      <c r="Q1081" s="5" t="str">
        <f>LEFT(N1081,SEARCH("/",N1081) - 1)</f>
        <v>games</v>
      </c>
      <c r="R1081" s="5" t="str">
        <f>RIGHT(N1081, LEN(N1081) - SEARCH("/",N1081))</f>
        <v>video games</v>
      </c>
      <c r="S1081" s="16">
        <f>(((J1081/60)/60)/24)+DATE(1970,1,1)+(-8/24)</f>
        <v>42479.23305555556</v>
      </c>
      <c r="T1081" s="16">
        <f>(((I1081/60)/60)/24)+DATE(1970,1,1)+(-8/24)</f>
        <v>42504.23305555556</v>
      </c>
    </row>
    <row r="1082" spans="1:20" ht="45" x14ac:dyDescent="0.25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2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7">
        <f>E1082/D1082</f>
        <v>9.1050000000000006E-2</v>
      </c>
      <c r="P1082" s="9">
        <f>IF(L1082 = 0, 0, E1082/L1082)</f>
        <v>18.581632653061224</v>
      </c>
      <c r="Q1082" s="5" t="str">
        <f>LEFT(N1082,SEARCH("/",N1082) - 1)</f>
        <v>games</v>
      </c>
      <c r="R1082" s="5" t="str">
        <f>RIGHT(N1082, LEN(N1082) - SEARCH("/",N1082))</f>
        <v>video games</v>
      </c>
      <c r="S1082" s="16">
        <f>(((J1082/60)/60)/24)+DATE(1970,1,1)+(-8/24)</f>
        <v>41739.804780092592</v>
      </c>
      <c r="T1082" s="16">
        <f>(((I1082/60)/60)/24)+DATE(1970,1,1)+(-8/24)</f>
        <v>41769.804780092592</v>
      </c>
    </row>
    <row r="1083" spans="1:20" ht="45" x14ac:dyDescent="0.2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2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7">
        <f>E1083/D1083</f>
        <v>1.7647058823529413E-4</v>
      </c>
      <c r="P1083" s="9">
        <f>IF(L1083 = 0, 0, E1083/L1083)</f>
        <v>3</v>
      </c>
      <c r="Q1083" s="5" t="str">
        <f>LEFT(N1083,SEARCH("/",N1083) - 1)</f>
        <v>games</v>
      </c>
      <c r="R1083" s="5" t="str">
        <f>RIGHT(N1083, LEN(N1083) - SEARCH("/",N1083))</f>
        <v>video games</v>
      </c>
      <c r="S1083" s="16">
        <f>(((J1083/60)/60)/24)+DATE(1970,1,1)+(-8/24)</f>
        <v>42002.593657407408</v>
      </c>
      <c r="T1083" s="16">
        <f>(((I1083/60)/60)/24)+DATE(1970,1,1)+(-8/24)</f>
        <v>42032.593657407408</v>
      </c>
    </row>
    <row r="1084" spans="1:20" ht="45" x14ac:dyDescent="0.25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2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7">
        <f>E1084/D1084</f>
        <v>5.5999999999999999E-3</v>
      </c>
      <c r="P1084" s="9">
        <f>IF(L1084 = 0, 0, E1084/L1084)</f>
        <v>18.666666666666668</v>
      </c>
      <c r="Q1084" s="5" t="str">
        <f>LEFT(N1084,SEARCH("/",N1084) - 1)</f>
        <v>games</v>
      </c>
      <c r="R1084" s="5" t="str">
        <f>RIGHT(N1084, LEN(N1084) - SEARCH("/",N1084))</f>
        <v>video games</v>
      </c>
      <c r="S1084" s="16">
        <f>(((J1084/60)/60)/24)+DATE(1970,1,1)+(-8/24)</f>
        <v>41101.572777777779</v>
      </c>
      <c r="T1084" s="16">
        <f>(((I1084/60)/60)/24)+DATE(1970,1,1)+(-8/24)</f>
        <v>41131.572777777779</v>
      </c>
    </row>
    <row r="1085" spans="1:20" ht="60" x14ac:dyDescent="0.2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2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7">
        <f>E1085/D1085</f>
        <v>8.2000000000000007E-3</v>
      </c>
      <c r="P1085" s="9">
        <f>IF(L1085 = 0, 0, E1085/L1085)</f>
        <v>410</v>
      </c>
      <c r="Q1085" s="5" t="str">
        <f>LEFT(N1085,SEARCH("/",N1085) - 1)</f>
        <v>games</v>
      </c>
      <c r="R1085" s="5" t="str">
        <f>RIGHT(N1085, LEN(N1085) - SEARCH("/",N1085))</f>
        <v>video games</v>
      </c>
      <c r="S1085" s="16">
        <f>(((J1085/60)/60)/24)+DATE(1970,1,1)+(-8/24)</f>
        <v>41793.326192129629</v>
      </c>
      <c r="T1085" s="16">
        <f>(((I1085/60)/60)/24)+DATE(1970,1,1)+(-8/24)</f>
        <v>41853.326192129629</v>
      </c>
    </row>
    <row r="1086" spans="1:20" x14ac:dyDescent="0.25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2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7">
        <f>E1086/D1086</f>
        <v>0</v>
      </c>
      <c r="P1086" s="9">
        <f>IF(L1086 = 0, 0, E1086/L1086)</f>
        <v>0</v>
      </c>
      <c r="Q1086" s="5" t="str">
        <f>LEFT(N1086,SEARCH("/",N1086) - 1)</f>
        <v>games</v>
      </c>
      <c r="R1086" s="5" t="str">
        <f>RIGHT(N1086, LEN(N1086) - SEARCH("/",N1086))</f>
        <v>video games</v>
      </c>
      <c r="S1086" s="16">
        <f>(((J1086/60)/60)/24)+DATE(1970,1,1)+(-8/24)</f>
        <v>41829.578749999993</v>
      </c>
      <c r="T1086" s="16">
        <f>(((I1086/60)/60)/24)+DATE(1970,1,1)+(-8/24)</f>
        <v>41859.578749999993</v>
      </c>
    </row>
    <row r="1087" spans="1:20" ht="45" x14ac:dyDescent="0.2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2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7">
        <f>E1087/D1087</f>
        <v>3.4200000000000001E-2</v>
      </c>
      <c r="P1087" s="9">
        <f>IF(L1087 = 0, 0, E1087/L1087)</f>
        <v>114</v>
      </c>
      <c r="Q1087" s="5" t="str">
        <f>LEFT(N1087,SEARCH("/",N1087) - 1)</f>
        <v>games</v>
      </c>
      <c r="R1087" s="5" t="str">
        <f>RIGHT(N1087, LEN(N1087) - SEARCH("/",N1087))</f>
        <v>video games</v>
      </c>
      <c r="S1087" s="16">
        <f>(((J1087/60)/60)/24)+DATE(1970,1,1)+(-8/24)</f>
        <v>42413.337673611109</v>
      </c>
      <c r="T1087" s="16">
        <f>(((I1087/60)/60)/24)+DATE(1970,1,1)+(-8/24)</f>
        <v>42443.296006944445</v>
      </c>
    </row>
    <row r="1088" spans="1:20" x14ac:dyDescent="0.25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2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7">
        <f>E1088/D1088</f>
        <v>8.3333333333333339E-4</v>
      </c>
      <c r="P1088" s="9">
        <f>IF(L1088 = 0, 0, E1088/L1088)</f>
        <v>7.5</v>
      </c>
      <c r="Q1088" s="5" t="str">
        <f>LEFT(N1088,SEARCH("/",N1088) - 1)</f>
        <v>games</v>
      </c>
      <c r="R1088" s="5" t="str">
        <f>RIGHT(N1088, LEN(N1088) - SEARCH("/",N1088))</f>
        <v>video games</v>
      </c>
      <c r="S1088" s="16">
        <f>(((J1088/60)/60)/24)+DATE(1970,1,1)+(-8/24)</f>
        <v>41845.533460648148</v>
      </c>
      <c r="T1088" s="16">
        <f>(((I1088/60)/60)/24)+DATE(1970,1,1)+(-8/24)</f>
        <v>41875.533460648148</v>
      </c>
    </row>
    <row r="1089" spans="1:20" ht="60" x14ac:dyDescent="0.2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2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7">
        <f>E1089/D1089</f>
        <v>0</v>
      </c>
      <c r="P1089" s="9">
        <f>IF(L1089 = 0, 0, E1089/L1089)</f>
        <v>0</v>
      </c>
      <c r="Q1089" s="5" t="str">
        <f>LEFT(N1089,SEARCH("/",N1089) - 1)</f>
        <v>games</v>
      </c>
      <c r="R1089" s="5" t="str">
        <f>RIGHT(N1089, LEN(N1089) - SEARCH("/",N1089))</f>
        <v>video games</v>
      </c>
      <c r="S1089" s="16">
        <f>(((J1089/60)/60)/24)+DATE(1970,1,1)+(-8/24)</f>
        <v>41775.380636574075</v>
      </c>
      <c r="T1089" s="16">
        <f>(((I1089/60)/60)/24)+DATE(1970,1,1)+(-8/24)</f>
        <v>41805.380636574075</v>
      </c>
    </row>
    <row r="1090" spans="1:20" ht="45" x14ac:dyDescent="0.25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2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7">
        <f>E1090/D1090</f>
        <v>0.14182977777777778</v>
      </c>
      <c r="P1090" s="9">
        <f>IF(L1090 = 0, 0, E1090/L1090)</f>
        <v>43.41727891156463</v>
      </c>
      <c r="Q1090" s="5" t="str">
        <f>LEFT(N1090,SEARCH("/",N1090) - 1)</f>
        <v>games</v>
      </c>
      <c r="R1090" s="5" t="str">
        <f>RIGHT(N1090, LEN(N1090) - SEARCH("/",N1090))</f>
        <v>video games</v>
      </c>
      <c r="S1090" s="16">
        <f>(((J1090/60)/60)/24)+DATE(1970,1,1)+(-8/24)</f>
        <v>41723.466053240736</v>
      </c>
      <c r="T1090" s="16">
        <f>(((I1090/60)/60)/24)+DATE(1970,1,1)+(-8/24)</f>
        <v>41753.466053240736</v>
      </c>
    </row>
    <row r="1091" spans="1:20" ht="30" x14ac:dyDescent="0.2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2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7">
        <f>E1091/D1091</f>
        <v>7.8266666666666665E-2</v>
      </c>
      <c r="P1091" s="9">
        <f>IF(L1091 = 0, 0, E1091/L1091)</f>
        <v>23.959183673469386</v>
      </c>
      <c r="Q1091" s="5" t="str">
        <f>LEFT(N1091,SEARCH("/",N1091) - 1)</f>
        <v>games</v>
      </c>
      <c r="R1091" s="5" t="str">
        <f>RIGHT(N1091, LEN(N1091) - SEARCH("/",N1091))</f>
        <v>video games</v>
      </c>
      <c r="S1091" s="16">
        <f>(((J1091/60)/60)/24)+DATE(1970,1,1)+(-8/24)</f>
        <v>42150.856192129628</v>
      </c>
      <c r="T1091" s="16">
        <f>(((I1091/60)/60)/24)+DATE(1970,1,1)+(-8/24)</f>
        <v>42180.856192129628</v>
      </c>
    </row>
    <row r="1092" spans="1:20" ht="60" x14ac:dyDescent="0.25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2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7">
        <f>E1092/D1092</f>
        <v>3.8464497269020693E-4</v>
      </c>
      <c r="P1092" s="9">
        <f>IF(L1092 = 0, 0, E1092/L1092)</f>
        <v>5</v>
      </c>
      <c r="Q1092" s="5" t="str">
        <f>LEFT(N1092,SEARCH("/",N1092) - 1)</f>
        <v>games</v>
      </c>
      <c r="R1092" s="5" t="str">
        <f>RIGHT(N1092, LEN(N1092) - SEARCH("/",N1092))</f>
        <v>video games</v>
      </c>
      <c r="S1092" s="16">
        <f>(((J1092/60)/60)/24)+DATE(1970,1,1)+(-8/24)</f>
        <v>42122.852465277778</v>
      </c>
      <c r="T1092" s="16">
        <f>(((I1092/60)/60)/24)+DATE(1970,1,1)+(-8/24)</f>
        <v>42152.852465277778</v>
      </c>
    </row>
    <row r="1093" spans="1:20" ht="60" x14ac:dyDescent="0.2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2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7">
        <f>E1093/D1093</f>
        <v>0.125</v>
      </c>
      <c r="P1093" s="9">
        <f>IF(L1093 = 0, 0, E1093/L1093)</f>
        <v>12.5</v>
      </c>
      <c r="Q1093" s="5" t="str">
        <f>LEFT(N1093,SEARCH("/",N1093) - 1)</f>
        <v>games</v>
      </c>
      <c r="R1093" s="5" t="str">
        <f>RIGHT(N1093, LEN(N1093) - SEARCH("/",N1093))</f>
        <v>video games</v>
      </c>
      <c r="S1093" s="16">
        <f>(((J1093/60)/60)/24)+DATE(1970,1,1)+(-8/24)</f>
        <v>42440.486944444441</v>
      </c>
      <c r="T1093" s="16">
        <f>(((I1093/60)/60)/24)+DATE(1970,1,1)+(-8/24)</f>
        <v>42470.44527777777</v>
      </c>
    </row>
    <row r="1094" spans="1:20" ht="60" x14ac:dyDescent="0.25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2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7">
        <f>E1094/D1094</f>
        <v>1.0500000000000001E-2</v>
      </c>
      <c r="P1094" s="9">
        <f>IF(L1094 = 0, 0, E1094/L1094)</f>
        <v>3</v>
      </c>
      <c r="Q1094" s="5" t="str">
        <f>LEFT(N1094,SEARCH("/",N1094) - 1)</f>
        <v>games</v>
      </c>
      <c r="R1094" s="5" t="str">
        <f>RIGHT(N1094, LEN(N1094) - SEARCH("/",N1094))</f>
        <v>video games</v>
      </c>
      <c r="S1094" s="16">
        <f>(((J1094/60)/60)/24)+DATE(1970,1,1)+(-8/24)</f>
        <v>41249.692569444444</v>
      </c>
      <c r="T1094" s="16">
        <f>(((I1094/60)/60)/24)+DATE(1970,1,1)+(-8/24)</f>
        <v>41279.692569444444</v>
      </c>
    </row>
    <row r="1095" spans="1:20" ht="45" x14ac:dyDescent="0.2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2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7">
        <f>E1095/D1095</f>
        <v>0.14083333333333334</v>
      </c>
      <c r="P1095" s="9">
        <f>IF(L1095 = 0, 0, E1095/L1095)</f>
        <v>10.5625</v>
      </c>
      <c r="Q1095" s="5" t="str">
        <f>LEFT(N1095,SEARCH("/",N1095) - 1)</f>
        <v>games</v>
      </c>
      <c r="R1095" s="5" t="str">
        <f>RIGHT(N1095, LEN(N1095) - SEARCH("/",N1095))</f>
        <v>video games</v>
      </c>
      <c r="S1095" s="16">
        <f>(((J1095/60)/60)/24)+DATE(1970,1,1)+(-8/24)</f>
        <v>42396.640474537031</v>
      </c>
      <c r="T1095" s="16">
        <f>(((I1095/60)/60)/24)+DATE(1970,1,1)+(-8/24)</f>
        <v>42411.640474537031</v>
      </c>
    </row>
    <row r="1096" spans="1:20" ht="60" x14ac:dyDescent="0.25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2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7">
        <f>E1096/D1096</f>
        <v>0.18300055555555556</v>
      </c>
      <c r="P1096" s="9">
        <f>IF(L1096 = 0, 0, E1096/L1096)</f>
        <v>122.00037037037038</v>
      </c>
      <c r="Q1096" s="5" t="str">
        <f>LEFT(N1096,SEARCH("/",N1096) - 1)</f>
        <v>games</v>
      </c>
      <c r="R1096" s="5" t="str">
        <f>RIGHT(N1096, LEN(N1096) - SEARCH("/",N1096))</f>
        <v>video games</v>
      </c>
      <c r="S1096" s="16">
        <f>(((J1096/60)/60)/24)+DATE(1970,1,1)+(-8/24)</f>
        <v>40795.380011574067</v>
      </c>
      <c r="T1096" s="16">
        <f>(((I1096/60)/60)/24)+DATE(1970,1,1)+(-8/24)</f>
        <v>40825.380011574067</v>
      </c>
    </row>
    <row r="1097" spans="1:20" ht="60" x14ac:dyDescent="0.2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2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7">
        <f>E1097/D1097</f>
        <v>5.0347999999999997E-2</v>
      </c>
      <c r="P1097" s="9">
        <f>IF(L1097 = 0, 0, E1097/L1097)</f>
        <v>267.80851063829789</v>
      </c>
      <c r="Q1097" s="5" t="str">
        <f>LEFT(N1097,SEARCH("/",N1097) - 1)</f>
        <v>games</v>
      </c>
      <c r="R1097" s="5" t="str">
        <f>RIGHT(N1097, LEN(N1097) - SEARCH("/",N1097))</f>
        <v>video games</v>
      </c>
      <c r="S1097" s="16">
        <f>(((J1097/60)/60)/24)+DATE(1970,1,1)+(-8/24)</f>
        <v>41486.203935185185</v>
      </c>
      <c r="T1097" s="16">
        <f>(((I1097/60)/60)/24)+DATE(1970,1,1)+(-8/24)</f>
        <v>41516.203935185185</v>
      </c>
    </row>
    <row r="1098" spans="1:20" ht="60" x14ac:dyDescent="0.25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2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7">
        <f>E1098/D1098</f>
        <v>0.17933333333333334</v>
      </c>
      <c r="P1098" s="9">
        <f>IF(L1098 = 0, 0, E1098/L1098)</f>
        <v>74.206896551724142</v>
      </c>
      <c r="Q1098" s="5" t="str">
        <f>LEFT(N1098,SEARCH("/",N1098) - 1)</f>
        <v>games</v>
      </c>
      <c r="R1098" s="5" t="str">
        <f>RIGHT(N1098, LEN(N1098) - SEARCH("/",N1098))</f>
        <v>video games</v>
      </c>
      <c r="S1098" s="16">
        <f>(((J1098/60)/60)/24)+DATE(1970,1,1)+(-8/24)</f>
        <v>41885.184652777774</v>
      </c>
      <c r="T1098" s="16">
        <f>(((I1098/60)/60)/24)+DATE(1970,1,1)+(-8/24)</f>
        <v>41915.8125</v>
      </c>
    </row>
    <row r="1099" spans="1:20" ht="45" x14ac:dyDescent="0.2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2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7">
        <f>E1099/D1099</f>
        <v>4.6999999999999999E-4</v>
      </c>
      <c r="P1099" s="9">
        <f>IF(L1099 = 0, 0, E1099/L1099)</f>
        <v>6.7142857142857144</v>
      </c>
      <c r="Q1099" s="5" t="str">
        <f>LEFT(N1099,SEARCH("/",N1099) - 1)</f>
        <v>games</v>
      </c>
      <c r="R1099" s="5" t="str">
        <f>RIGHT(N1099, LEN(N1099) - SEARCH("/",N1099))</f>
        <v>video games</v>
      </c>
      <c r="S1099" s="16">
        <f>(((J1099/60)/60)/24)+DATE(1970,1,1)+(-8/24)</f>
        <v>41660.459224537037</v>
      </c>
      <c r="T1099" s="16">
        <f>(((I1099/60)/60)/24)+DATE(1970,1,1)+(-8/24)</f>
        <v>41700.459224537037</v>
      </c>
    </row>
    <row r="1100" spans="1:20" ht="30" x14ac:dyDescent="0.25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2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7">
        <f>E1100/D1100</f>
        <v>7.2120000000000004E-2</v>
      </c>
      <c r="P1100" s="9">
        <f>IF(L1100 = 0, 0, E1100/L1100)</f>
        <v>81.954545454545453</v>
      </c>
      <c r="Q1100" s="5" t="str">
        <f>LEFT(N1100,SEARCH("/",N1100) - 1)</f>
        <v>games</v>
      </c>
      <c r="R1100" s="5" t="str">
        <f>RIGHT(N1100, LEN(N1100) - SEARCH("/",N1100))</f>
        <v>video games</v>
      </c>
      <c r="S1100" s="16">
        <f>(((J1100/60)/60)/24)+DATE(1970,1,1)+(-8/24)</f>
        <v>41712.429340277777</v>
      </c>
      <c r="T1100" s="16">
        <f>(((I1100/60)/60)/24)+DATE(1970,1,1)+(-8/24)</f>
        <v>41742.429340277777</v>
      </c>
    </row>
    <row r="1101" spans="1:20" ht="60" x14ac:dyDescent="0.2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2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7">
        <f>E1101/D1101</f>
        <v>5.0000000000000001E-3</v>
      </c>
      <c r="P1101" s="9">
        <f>IF(L1101 = 0, 0, E1101/L1101)</f>
        <v>25</v>
      </c>
      <c r="Q1101" s="5" t="str">
        <f>LEFT(N1101,SEARCH("/",N1101) - 1)</f>
        <v>games</v>
      </c>
      <c r="R1101" s="5" t="str">
        <f>RIGHT(N1101, LEN(N1101) - SEARCH("/",N1101))</f>
        <v>video games</v>
      </c>
      <c r="S1101" s="16">
        <f>(((J1101/60)/60)/24)+DATE(1970,1,1)+(-8/24)</f>
        <v>42107.503101851849</v>
      </c>
      <c r="T1101" s="16">
        <f>(((I1101/60)/60)/24)+DATE(1970,1,1)+(-8/24)</f>
        <v>42137.503101851849</v>
      </c>
    </row>
    <row r="1102" spans="1:20" ht="45" x14ac:dyDescent="0.25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2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7">
        <f>E1102/D1102</f>
        <v>2.5000000000000001E-2</v>
      </c>
      <c r="P1102" s="9">
        <f>IF(L1102 = 0, 0, E1102/L1102)</f>
        <v>10</v>
      </c>
      <c r="Q1102" s="5" t="str">
        <f>LEFT(N1102,SEARCH("/",N1102) - 1)</f>
        <v>games</v>
      </c>
      <c r="R1102" s="5" t="str">
        <f>RIGHT(N1102, LEN(N1102) - SEARCH("/",N1102))</f>
        <v>video games</v>
      </c>
      <c r="S1102" s="16">
        <f>(((J1102/60)/60)/24)+DATE(1970,1,1)+(-8/24)</f>
        <v>42383.777442129627</v>
      </c>
      <c r="T1102" s="16">
        <f>(((I1102/60)/60)/24)+DATE(1970,1,1)+(-8/24)</f>
        <v>42413.777442129627</v>
      </c>
    </row>
    <row r="1103" spans="1:20" ht="45" x14ac:dyDescent="0.2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2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7">
        <f>E1103/D1103</f>
        <v>4.0999999999999999E-4</v>
      </c>
      <c r="P1103" s="9">
        <f>IF(L1103 = 0, 0, E1103/L1103)</f>
        <v>6.833333333333333</v>
      </c>
      <c r="Q1103" s="5" t="str">
        <f>LEFT(N1103,SEARCH("/",N1103) - 1)</f>
        <v>games</v>
      </c>
      <c r="R1103" s="5" t="str">
        <f>RIGHT(N1103, LEN(N1103) - SEARCH("/",N1103))</f>
        <v>video games</v>
      </c>
      <c r="S1103" s="16">
        <f>(((J1103/60)/60)/24)+DATE(1970,1,1)+(-8/24)</f>
        <v>42538.439097222225</v>
      </c>
      <c r="T1103" s="16">
        <f>(((I1103/60)/60)/24)+DATE(1970,1,1)+(-8/24)</f>
        <v>42565.424999999996</v>
      </c>
    </row>
    <row r="1104" spans="1:20" ht="60" x14ac:dyDescent="0.25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2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7">
        <f>E1104/D1104</f>
        <v>5.3124999999999999E-2</v>
      </c>
      <c r="P1104" s="9">
        <f>IF(L1104 = 0, 0, E1104/L1104)</f>
        <v>17.708333333333332</v>
      </c>
      <c r="Q1104" s="5" t="str">
        <f>LEFT(N1104,SEARCH("/",N1104) - 1)</f>
        <v>games</v>
      </c>
      <c r="R1104" s="5" t="str">
        <f>RIGHT(N1104, LEN(N1104) - SEARCH("/",N1104))</f>
        <v>video games</v>
      </c>
      <c r="S1104" s="16">
        <f>(((J1104/60)/60)/24)+DATE(1970,1,1)+(-8/24)</f>
        <v>41576.712094907409</v>
      </c>
      <c r="T1104" s="16">
        <f>(((I1104/60)/60)/24)+DATE(1970,1,1)+(-8/24)</f>
        <v>41616.915972222218</v>
      </c>
    </row>
    <row r="1105" spans="1:20" ht="45" x14ac:dyDescent="0.2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2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7">
        <f>E1105/D1105</f>
        <v>1.6199999999999999E-2</v>
      </c>
      <c r="P1105" s="9">
        <f>IF(L1105 = 0, 0, E1105/L1105)</f>
        <v>16.2</v>
      </c>
      <c r="Q1105" s="5" t="str">
        <f>LEFT(N1105,SEARCH("/",N1105) - 1)</f>
        <v>games</v>
      </c>
      <c r="R1105" s="5" t="str">
        <f>RIGHT(N1105, LEN(N1105) - SEARCH("/",N1105))</f>
        <v>video games</v>
      </c>
      <c r="S1105" s="16">
        <f>(((J1105/60)/60)/24)+DATE(1970,1,1)+(-8/24)</f>
        <v>42478.888773148145</v>
      </c>
      <c r="T1105" s="16">
        <f>(((I1105/60)/60)/24)+DATE(1970,1,1)+(-8/24)</f>
        <v>42538.888773148145</v>
      </c>
    </row>
    <row r="1106" spans="1:20" ht="60" x14ac:dyDescent="0.25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2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7">
        <f>E1106/D1106</f>
        <v>4.9516666666666667E-2</v>
      </c>
      <c r="P1106" s="9">
        <f>IF(L1106 = 0, 0, E1106/L1106)</f>
        <v>80.297297297297291</v>
      </c>
      <c r="Q1106" s="5" t="str">
        <f>LEFT(N1106,SEARCH("/",N1106) - 1)</f>
        <v>games</v>
      </c>
      <c r="R1106" s="5" t="str">
        <f>RIGHT(N1106, LEN(N1106) - SEARCH("/",N1106))</f>
        <v>video games</v>
      </c>
      <c r="S1106" s="16">
        <f>(((J1106/60)/60)/24)+DATE(1970,1,1)+(-8/24)</f>
        <v>41771.076631944445</v>
      </c>
      <c r="T1106" s="16">
        <f>(((I1106/60)/60)/24)+DATE(1970,1,1)+(-8/24)</f>
        <v>41801.076631944445</v>
      </c>
    </row>
    <row r="1107" spans="1:20" ht="60" x14ac:dyDescent="0.2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2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7">
        <f>E1107/D1107</f>
        <v>1.5900000000000001E-3</v>
      </c>
      <c r="P1107" s="9">
        <f>IF(L1107 = 0, 0, E1107/L1107)</f>
        <v>71.55</v>
      </c>
      <c r="Q1107" s="5" t="str">
        <f>LEFT(N1107,SEARCH("/",N1107) - 1)</f>
        <v>games</v>
      </c>
      <c r="R1107" s="5" t="str">
        <f>RIGHT(N1107, LEN(N1107) - SEARCH("/",N1107))</f>
        <v>video games</v>
      </c>
      <c r="S1107" s="16">
        <f>(((J1107/60)/60)/24)+DATE(1970,1,1)+(-8/24)</f>
        <v>41691.802395833329</v>
      </c>
      <c r="T1107" s="16">
        <f>(((I1107/60)/60)/24)+DATE(1970,1,1)+(-8/24)</f>
        <v>41721.760729166665</v>
      </c>
    </row>
    <row r="1108" spans="1:20" ht="45" x14ac:dyDescent="0.25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2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7">
        <f>E1108/D1108</f>
        <v>0.41249999999999998</v>
      </c>
      <c r="P1108" s="9">
        <f>IF(L1108 = 0, 0, E1108/L1108)</f>
        <v>23.571428571428573</v>
      </c>
      <c r="Q1108" s="5" t="str">
        <f>LEFT(N1108,SEARCH("/",N1108) - 1)</f>
        <v>games</v>
      </c>
      <c r="R1108" s="5" t="str">
        <f>RIGHT(N1108, LEN(N1108) - SEARCH("/",N1108))</f>
        <v>video games</v>
      </c>
      <c r="S1108" s="16">
        <f>(((J1108/60)/60)/24)+DATE(1970,1,1)+(-8/24)</f>
        <v>40973.407118055555</v>
      </c>
      <c r="T1108" s="16">
        <f>(((I1108/60)/60)/24)+DATE(1970,1,1)+(-8/24)</f>
        <v>41003.365451388883</v>
      </c>
    </row>
    <row r="1109" spans="1:20" ht="60" x14ac:dyDescent="0.2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2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7">
        <f>E1109/D1109</f>
        <v>0</v>
      </c>
      <c r="P1109" s="9">
        <f>IF(L1109 = 0, 0, E1109/L1109)</f>
        <v>0</v>
      </c>
      <c r="Q1109" s="5" t="str">
        <f>LEFT(N1109,SEARCH("/",N1109) - 1)</f>
        <v>games</v>
      </c>
      <c r="R1109" s="5" t="str">
        <f>RIGHT(N1109, LEN(N1109) - SEARCH("/",N1109))</f>
        <v>video games</v>
      </c>
      <c r="S1109" s="16">
        <f>(((J1109/60)/60)/24)+DATE(1970,1,1)+(-8/24)</f>
        <v>41813.528055555551</v>
      </c>
      <c r="T1109" s="16">
        <f>(((I1109/60)/60)/24)+DATE(1970,1,1)+(-8/24)</f>
        <v>41843.528055555551</v>
      </c>
    </row>
    <row r="1110" spans="1:20" ht="60" x14ac:dyDescent="0.25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2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7">
        <f>E1110/D1110</f>
        <v>2.93E-2</v>
      </c>
      <c r="P1110" s="9">
        <f>IF(L1110 = 0, 0, E1110/L1110)</f>
        <v>34.88095238095238</v>
      </c>
      <c r="Q1110" s="5" t="str">
        <f>LEFT(N1110,SEARCH("/",N1110) - 1)</f>
        <v>games</v>
      </c>
      <c r="R1110" s="5" t="str">
        <f>RIGHT(N1110, LEN(N1110) - SEARCH("/",N1110))</f>
        <v>video games</v>
      </c>
      <c r="S1110" s="16">
        <f>(((J1110/60)/60)/24)+DATE(1970,1,1)+(-8/24)</f>
        <v>40952.30364583333</v>
      </c>
      <c r="T1110" s="16">
        <f>(((I1110/60)/60)/24)+DATE(1970,1,1)+(-8/24)</f>
        <v>41012.261979166666</v>
      </c>
    </row>
    <row r="1111" spans="1:20" ht="60" x14ac:dyDescent="0.2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2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7">
        <f>E1111/D1111</f>
        <v>4.4999999999999997E-3</v>
      </c>
      <c r="P1111" s="9">
        <f>IF(L1111 = 0, 0, E1111/L1111)</f>
        <v>15</v>
      </c>
      <c r="Q1111" s="5" t="str">
        <f>LEFT(N1111,SEARCH("/",N1111) - 1)</f>
        <v>games</v>
      </c>
      <c r="R1111" s="5" t="str">
        <f>RIGHT(N1111, LEN(N1111) - SEARCH("/",N1111))</f>
        <v>video games</v>
      </c>
      <c r="S1111" s="16">
        <f>(((J1111/60)/60)/24)+DATE(1970,1,1)+(-8/24)</f>
        <v>42662.418865740743</v>
      </c>
      <c r="T1111" s="16">
        <f>(((I1111/60)/60)/24)+DATE(1970,1,1)+(-8/24)</f>
        <v>42692.4605324074</v>
      </c>
    </row>
    <row r="1112" spans="1:20" ht="60" x14ac:dyDescent="0.25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2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7">
        <f>E1112/D1112</f>
        <v>5.1000000000000004E-3</v>
      </c>
      <c r="P1112" s="9">
        <f>IF(L1112 = 0, 0, E1112/L1112)</f>
        <v>23.181818181818183</v>
      </c>
      <c r="Q1112" s="5" t="str">
        <f>LEFT(N1112,SEARCH("/",N1112) - 1)</f>
        <v>games</v>
      </c>
      <c r="R1112" s="5" t="str">
        <f>RIGHT(N1112, LEN(N1112) - SEARCH("/",N1112))</f>
        <v>video games</v>
      </c>
      <c r="S1112" s="16">
        <f>(((J1112/60)/60)/24)+DATE(1970,1,1)+(-8/24)</f>
        <v>41220.59979166666</v>
      </c>
      <c r="T1112" s="16">
        <f>(((I1112/60)/60)/24)+DATE(1970,1,1)+(-8/24)</f>
        <v>41250.59979166666</v>
      </c>
    </row>
    <row r="1113" spans="1:20" ht="60" x14ac:dyDescent="0.2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2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7">
        <f>E1113/D1113</f>
        <v>4.0000000000000002E-4</v>
      </c>
      <c r="P1113" s="9">
        <f>IF(L1113 = 0, 0, E1113/L1113)</f>
        <v>1</v>
      </c>
      <c r="Q1113" s="5" t="str">
        <f>LEFT(N1113,SEARCH("/",N1113) - 1)</f>
        <v>games</v>
      </c>
      <c r="R1113" s="5" t="str">
        <f>RIGHT(N1113, LEN(N1113) - SEARCH("/",N1113))</f>
        <v>video games</v>
      </c>
      <c r="S1113" s="16">
        <f>(((J1113/60)/60)/24)+DATE(1970,1,1)+(-8/24)</f>
        <v>42346.870254629634</v>
      </c>
      <c r="T1113" s="16">
        <f>(((I1113/60)/60)/24)+DATE(1970,1,1)+(-8/24)</f>
        <v>42376.870254629634</v>
      </c>
    </row>
    <row r="1114" spans="1:20" ht="45" x14ac:dyDescent="0.25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2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7">
        <f>E1114/D1114</f>
        <v>0.35537409090909089</v>
      </c>
      <c r="P1114" s="9">
        <f>IF(L1114 = 0, 0, E1114/L1114)</f>
        <v>100.23371794871794</v>
      </c>
      <c r="Q1114" s="5" t="str">
        <f>LEFT(N1114,SEARCH("/",N1114) - 1)</f>
        <v>games</v>
      </c>
      <c r="R1114" s="5" t="str">
        <f>RIGHT(N1114, LEN(N1114) - SEARCH("/",N1114))</f>
        <v>video games</v>
      </c>
      <c r="S1114" s="16">
        <f>(((J1114/60)/60)/24)+DATE(1970,1,1)+(-8/24)</f>
        <v>41963.426053240742</v>
      </c>
      <c r="T1114" s="16">
        <f>(((I1114/60)/60)/24)+DATE(1970,1,1)+(-8/24)</f>
        <v>42023.020833333336</v>
      </c>
    </row>
    <row r="1115" spans="1:20" ht="60" x14ac:dyDescent="0.2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2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7">
        <f>E1115/D1115</f>
        <v>5.0000000000000001E-3</v>
      </c>
      <c r="P1115" s="9">
        <f>IF(L1115 = 0, 0, E1115/L1115)</f>
        <v>5</v>
      </c>
      <c r="Q1115" s="5" t="str">
        <f>LEFT(N1115,SEARCH("/",N1115) - 1)</f>
        <v>games</v>
      </c>
      <c r="R1115" s="5" t="str">
        <f>RIGHT(N1115, LEN(N1115) - SEARCH("/",N1115))</f>
        <v>video games</v>
      </c>
      <c r="S1115" s="16">
        <f>(((J1115/60)/60)/24)+DATE(1970,1,1)+(-8/24)</f>
        <v>41835.643749999996</v>
      </c>
      <c r="T1115" s="16">
        <f>(((I1115/60)/60)/24)+DATE(1970,1,1)+(-8/24)</f>
        <v>41865.643749999996</v>
      </c>
    </row>
    <row r="1116" spans="1:20" ht="60" x14ac:dyDescent="0.25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2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7">
        <f>E1116/D1116</f>
        <v>1.6666666666666668E-3</v>
      </c>
      <c r="P1116" s="9">
        <f>IF(L1116 = 0, 0, E1116/L1116)</f>
        <v>3.3333333333333335</v>
      </c>
      <c r="Q1116" s="5" t="str">
        <f>LEFT(N1116,SEARCH("/",N1116) - 1)</f>
        <v>games</v>
      </c>
      <c r="R1116" s="5" t="str">
        <f>RIGHT(N1116, LEN(N1116) - SEARCH("/",N1116))</f>
        <v>video games</v>
      </c>
      <c r="S1116" s="16">
        <f>(((J1116/60)/60)/24)+DATE(1970,1,1)+(-8/24)</f>
        <v>41526.01258101852</v>
      </c>
      <c r="T1116" s="16">
        <f>(((I1116/60)/60)/24)+DATE(1970,1,1)+(-8/24)</f>
        <v>41556.01258101852</v>
      </c>
    </row>
    <row r="1117" spans="1:20" ht="60" x14ac:dyDescent="0.2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2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7">
        <f>E1117/D1117</f>
        <v>1.325E-3</v>
      </c>
      <c r="P1117" s="9">
        <f>IF(L1117 = 0, 0, E1117/L1117)</f>
        <v>13.25</v>
      </c>
      <c r="Q1117" s="5" t="str">
        <f>LEFT(N1117,SEARCH("/",N1117) - 1)</f>
        <v>games</v>
      </c>
      <c r="R1117" s="5" t="str">
        <f>RIGHT(N1117, LEN(N1117) - SEARCH("/",N1117))</f>
        <v>video games</v>
      </c>
      <c r="S1117" s="16">
        <f>(((J1117/60)/60)/24)+DATE(1970,1,1)+(-8/24)</f>
        <v>42429.362210648142</v>
      </c>
      <c r="T1117" s="16">
        <f>(((I1117/60)/60)/24)+DATE(1970,1,1)+(-8/24)</f>
        <v>42459.320543981477</v>
      </c>
    </row>
    <row r="1118" spans="1:20" ht="45" x14ac:dyDescent="0.25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2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7">
        <f>E1118/D1118</f>
        <v>3.5704000000000004E-4</v>
      </c>
      <c r="P1118" s="9">
        <f>IF(L1118 = 0, 0, E1118/L1118)</f>
        <v>17.852</v>
      </c>
      <c r="Q1118" s="5" t="str">
        <f>LEFT(N1118,SEARCH("/",N1118) - 1)</f>
        <v>games</v>
      </c>
      <c r="R1118" s="5" t="str">
        <f>RIGHT(N1118, LEN(N1118) - SEARCH("/",N1118))</f>
        <v>video games</v>
      </c>
      <c r="S1118" s="16">
        <f>(((J1118/60)/60)/24)+DATE(1970,1,1)+(-8/24)</f>
        <v>41009.513981481476</v>
      </c>
      <c r="T1118" s="16">
        <f>(((I1118/60)/60)/24)+DATE(1970,1,1)+(-8/24)</f>
        <v>41069.513981481476</v>
      </c>
    </row>
    <row r="1119" spans="1:20" ht="45" x14ac:dyDescent="0.2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2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7">
        <f>E1119/D1119</f>
        <v>8.3000000000000004E-2</v>
      </c>
      <c r="P1119" s="9">
        <f>IF(L1119 = 0, 0, E1119/L1119)</f>
        <v>10.375</v>
      </c>
      <c r="Q1119" s="5" t="str">
        <f>LEFT(N1119,SEARCH("/",N1119) - 1)</f>
        <v>games</v>
      </c>
      <c r="R1119" s="5" t="str">
        <f>RIGHT(N1119, LEN(N1119) - SEARCH("/",N1119))</f>
        <v>video games</v>
      </c>
      <c r="S1119" s="16">
        <f>(((J1119/60)/60)/24)+DATE(1970,1,1)+(-8/24)</f>
        <v>42333.265196759261</v>
      </c>
      <c r="T1119" s="16">
        <f>(((I1119/60)/60)/24)+DATE(1970,1,1)+(-8/24)</f>
        <v>42363.265196759261</v>
      </c>
    </row>
    <row r="1120" spans="1:20" ht="60" x14ac:dyDescent="0.25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2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7">
        <f>E1120/D1120</f>
        <v>2.4222222222222221E-2</v>
      </c>
      <c r="P1120" s="9">
        <f>IF(L1120 = 0, 0, E1120/L1120)</f>
        <v>36.333333333333336</v>
      </c>
      <c r="Q1120" s="5" t="str">
        <f>LEFT(N1120,SEARCH("/",N1120) - 1)</f>
        <v>games</v>
      </c>
      <c r="R1120" s="5" t="str">
        <f>RIGHT(N1120, LEN(N1120) - SEARCH("/",N1120))</f>
        <v>video games</v>
      </c>
      <c r="S1120" s="16">
        <f>(((J1120/60)/60)/24)+DATE(1970,1,1)+(-8/24)</f>
        <v>41703.833090277774</v>
      </c>
      <c r="T1120" s="16">
        <f>(((I1120/60)/60)/24)+DATE(1970,1,1)+(-8/24)</f>
        <v>41733.79142361111</v>
      </c>
    </row>
    <row r="1121" spans="1:20" ht="60" x14ac:dyDescent="0.2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2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7">
        <f>E1121/D1121</f>
        <v>2.3809523809523812E-3</v>
      </c>
      <c r="P1121" s="9">
        <f>IF(L1121 = 0, 0, E1121/L1121)</f>
        <v>5</v>
      </c>
      <c r="Q1121" s="5" t="str">
        <f>LEFT(N1121,SEARCH("/",N1121) - 1)</f>
        <v>games</v>
      </c>
      <c r="R1121" s="5" t="str">
        <f>RIGHT(N1121, LEN(N1121) - SEARCH("/",N1121))</f>
        <v>video games</v>
      </c>
      <c r="S1121" s="16">
        <f>(((J1121/60)/60)/24)+DATE(1970,1,1)+(-8/24)</f>
        <v>41722.459074074075</v>
      </c>
      <c r="T1121" s="16">
        <f>(((I1121/60)/60)/24)+DATE(1970,1,1)+(-8/24)</f>
        <v>41735.459074074075</v>
      </c>
    </row>
    <row r="1122" spans="1:20" ht="45" x14ac:dyDescent="0.25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2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7">
        <f>E1122/D1122</f>
        <v>0</v>
      </c>
      <c r="P1122" s="9">
        <f>IF(L1122 = 0, 0, E1122/L1122)</f>
        <v>0</v>
      </c>
      <c r="Q1122" s="5" t="str">
        <f>LEFT(N1122,SEARCH("/",N1122) - 1)</f>
        <v>games</v>
      </c>
      <c r="R1122" s="5" t="str">
        <f>RIGHT(N1122, LEN(N1122) - SEARCH("/",N1122))</f>
        <v>video games</v>
      </c>
      <c r="S1122" s="16">
        <f>(((J1122/60)/60)/24)+DATE(1970,1,1)+(-8/24)</f>
        <v>40799.539351851847</v>
      </c>
      <c r="T1122" s="16">
        <f>(((I1122/60)/60)/24)+DATE(1970,1,1)+(-8/24)</f>
        <v>40844.539351851847</v>
      </c>
    </row>
    <row r="1123" spans="1:20" ht="45" x14ac:dyDescent="0.2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2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7">
        <f>E1123/D1123</f>
        <v>1.16E-4</v>
      </c>
      <c r="P1123" s="9">
        <f>IF(L1123 = 0, 0, E1123/L1123)</f>
        <v>5.8</v>
      </c>
      <c r="Q1123" s="5" t="str">
        <f>LEFT(N1123,SEARCH("/",N1123) - 1)</f>
        <v>games</v>
      </c>
      <c r="R1123" s="5" t="str">
        <f>RIGHT(N1123, LEN(N1123) - SEARCH("/",N1123))</f>
        <v>video games</v>
      </c>
      <c r="S1123" s="16">
        <f>(((J1123/60)/60)/24)+DATE(1970,1,1)+(-8/24)</f>
        <v>42412.60087962963</v>
      </c>
      <c r="T1123" s="16">
        <f>(((I1123/60)/60)/24)+DATE(1970,1,1)+(-8/24)</f>
        <v>42442.559212962959</v>
      </c>
    </row>
    <row r="1124" spans="1:20" ht="60" x14ac:dyDescent="0.25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2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7">
        <f>E1124/D1124</f>
        <v>0</v>
      </c>
      <c r="P1124" s="9">
        <f>IF(L1124 = 0, 0, E1124/L1124)</f>
        <v>0</v>
      </c>
      <c r="Q1124" s="5" t="str">
        <f>LEFT(N1124,SEARCH("/",N1124) - 1)</f>
        <v>games</v>
      </c>
      <c r="R1124" s="5" t="str">
        <f>RIGHT(N1124, LEN(N1124) - SEARCH("/",N1124))</f>
        <v>video games</v>
      </c>
      <c r="S1124" s="16">
        <f>(((J1124/60)/60)/24)+DATE(1970,1,1)+(-8/24)</f>
        <v>41410.370659722219</v>
      </c>
      <c r="T1124" s="16">
        <f>(((I1124/60)/60)/24)+DATE(1970,1,1)+(-8/24)</f>
        <v>41424.370659722219</v>
      </c>
    </row>
    <row r="1125" spans="1:20" ht="60" x14ac:dyDescent="0.2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2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7">
        <f>E1125/D1125</f>
        <v>2.2000000000000001E-3</v>
      </c>
      <c r="P1125" s="9">
        <f>IF(L1125 = 0, 0, E1125/L1125)</f>
        <v>3.6666666666666665</v>
      </c>
      <c r="Q1125" s="5" t="str">
        <f>LEFT(N1125,SEARCH("/",N1125) - 1)</f>
        <v>games</v>
      </c>
      <c r="R1125" s="5" t="str">
        <f>RIGHT(N1125, LEN(N1125) - SEARCH("/",N1125))</f>
        <v>video games</v>
      </c>
      <c r="S1125" s="16">
        <f>(((J1125/60)/60)/24)+DATE(1970,1,1)+(-8/24)</f>
        <v>41718.190370370365</v>
      </c>
      <c r="T1125" s="16">
        <f>(((I1125/60)/60)/24)+DATE(1970,1,1)+(-8/24)</f>
        <v>41748.190370370365</v>
      </c>
    </row>
    <row r="1126" spans="1:20" ht="60" x14ac:dyDescent="0.25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2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7">
        <f>E1126/D1126</f>
        <v>4.7222222222222223E-3</v>
      </c>
      <c r="P1126" s="9">
        <f>IF(L1126 = 0, 0, E1126/L1126)</f>
        <v>60.714285714285715</v>
      </c>
      <c r="Q1126" s="5" t="str">
        <f>LEFT(N1126,SEARCH("/",N1126) - 1)</f>
        <v>games</v>
      </c>
      <c r="R1126" s="5" t="str">
        <f>RIGHT(N1126, LEN(N1126) - SEARCH("/",N1126))</f>
        <v>mobile games</v>
      </c>
      <c r="S1126" s="16">
        <f>(((J1126/60)/60)/24)+DATE(1970,1,1)+(-8/24)</f>
        <v>42094.333923611113</v>
      </c>
      <c r="T1126" s="16">
        <f>(((I1126/60)/60)/24)+DATE(1970,1,1)+(-8/24)</f>
        <v>42124.333923611113</v>
      </c>
    </row>
    <row r="1127" spans="1:20" ht="60" x14ac:dyDescent="0.2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2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7">
        <f>E1127/D1127</f>
        <v>0</v>
      </c>
      <c r="P1127" s="9">
        <f>IF(L1127 = 0, 0, E1127/L1127)</f>
        <v>0</v>
      </c>
      <c r="Q1127" s="5" t="str">
        <f>LEFT(N1127,SEARCH("/",N1127) - 1)</f>
        <v>games</v>
      </c>
      <c r="R1127" s="5" t="str">
        <f>RIGHT(N1127, LEN(N1127) - SEARCH("/",N1127))</f>
        <v>mobile games</v>
      </c>
      <c r="S1127" s="16">
        <f>(((J1127/60)/60)/24)+DATE(1970,1,1)+(-8/24)</f>
        <v>42212.290856481479</v>
      </c>
      <c r="T1127" s="16">
        <f>(((I1127/60)/60)/24)+DATE(1970,1,1)+(-8/24)</f>
        <v>42272.290856481479</v>
      </c>
    </row>
    <row r="1128" spans="1:20" ht="45" x14ac:dyDescent="0.25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2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7">
        <f>E1128/D1128</f>
        <v>5.0000000000000001E-3</v>
      </c>
      <c r="P1128" s="9">
        <f>IF(L1128 = 0, 0, E1128/L1128)</f>
        <v>5</v>
      </c>
      <c r="Q1128" s="5" t="str">
        <f>LEFT(N1128,SEARCH("/",N1128) - 1)</f>
        <v>games</v>
      </c>
      <c r="R1128" s="5" t="str">
        <f>RIGHT(N1128, LEN(N1128) - SEARCH("/",N1128))</f>
        <v>mobile games</v>
      </c>
      <c r="S1128" s="16">
        <f>(((J1128/60)/60)/24)+DATE(1970,1,1)+(-8/24)</f>
        <v>42534.99414351851</v>
      </c>
      <c r="T1128" s="16">
        <f>(((I1128/60)/60)/24)+DATE(1970,1,1)+(-8/24)</f>
        <v>42564.99414351851</v>
      </c>
    </row>
    <row r="1129" spans="1:20" ht="60" x14ac:dyDescent="0.2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2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7">
        <f>E1129/D1129</f>
        <v>1.6714285714285713E-2</v>
      </c>
      <c r="P1129" s="9">
        <f>IF(L1129 = 0, 0, E1129/L1129)</f>
        <v>25.434782608695652</v>
      </c>
      <c r="Q1129" s="5" t="str">
        <f>LEFT(N1129,SEARCH("/",N1129) - 1)</f>
        <v>games</v>
      </c>
      <c r="R1129" s="5" t="str">
        <f>RIGHT(N1129, LEN(N1129) - SEARCH("/",N1129))</f>
        <v>mobile games</v>
      </c>
      <c r="S1129" s="16">
        <f>(((J1129/60)/60)/24)+DATE(1970,1,1)+(-8/24)</f>
        <v>41926.520833333328</v>
      </c>
      <c r="T1129" s="16">
        <f>(((I1129/60)/60)/24)+DATE(1970,1,1)+(-8/24)</f>
        <v>41957.562499999993</v>
      </c>
    </row>
    <row r="1130" spans="1:20" x14ac:dyDescent="0.25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2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7">
        <f>E1130/D1130</f>
        <v>1E-3</v>
      </c>
      <c r="P1130" s="9">
        <f>IF(L1130 = 0, 0, E1130/L1130)</f>
        <v>1</v>
      </c>
      <c r="Q1130" s="5" t="str">
        <f>LEFT(N1130,SEARCH("/",N1130) - 1)</f>
        <v>games</v>
      </c>
      <c r="R1130" s="5" t="str">
        <f>RIGHT(N1130, LEN(N1130) - SEARCH("/",N1130))</f>
        <v>mobile games</v>
      </c>
      <c r="S1130" s="16">
        <f>(((J1130/60)/60)/24)+DATE(1970,1,1)+(-8/24)</f>
        <v>41828.316168981481</v>
      </c>
      <c r="T1130" s="16">
        <f>(((I1130/60)/60)/24)+DATE(1970,1,1)+(-8/24)</f>
        <v>41858.316168981481</v>
      </c>
    </row>
    <row r="1131" spans="1:20" ht="45" x14ac:dyDescent="0.2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2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7">
        <f>E1131/D1131</f>
        <v>1.0499999999999999E-3</v>
      </c>
      <c r="P1131" s="9">
        <f>IF(L1131 = 0, 0, E1131/L1131)</f>
        <v>10.5</v>
      </c>
      <c r="Q1131" s="5" t="str">
        <f>LEFT(N1131,SEARCH("/",N1131) - 1)</f>
        <v>games</v>
      </c>
      <c r="R1131" s="5" t="str">
        <f>RIGHT(N1131, LEN(N1131) - SEARCH("/",N1131))</f>
        <v>mobile games</v>
      </c>
      <c r="S1131" s="16">
        <f>(((J1131/60)/60)/24)+DATE(1970,1,1)+(-8/24)</f>
        <v>42495.931631944441</v>
      </c>
      <c r="T1131" s="16">
        <f>(((I1131/60)/60)/24)+DATE(1970,1,1)+(-8/24)</f>
        <v>42525.931631944441</v>
      </c>
    </row>
    <row r="1132" spans="1:20" ht="60" x14ac:dyDescent="0.25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2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7">
        <f>E1132/D1132</f>
        <v>2.2000000000000001E-3</v>
      </c>
      <c r="P1132" s="9">
        <f>IF(L1132 = 0, 0, E1132/L1132)</f>
        <v>3.6666666666666665</v>
      </c>
      <c r="Q1132" s="5" t="str">
        <f>LEFT(N1132,SEARCH("/",N1132) - 1)</f>
        <v>games</v>
      </c>
      <c r="R1132" s="5" t="str">
        <f>RIGHT(N1132, LEN(N1132) - SEARCH("/",N1132))</f>
        <v>mobile games</v>
      </c>
      <c r="S1132" s="16">
        <f>(((J1132/60)/60)/24)+DATE(1970,1,1)+(-8/24)</f>
        <v>41908.663194444445</v>
      </c>
      <c r="T1132" s="16">
        <f>(((I1132/60)/60)/24)+DATE(1970,1,1)+(-8/24)</f>
        <v>41968.704861111109</v>
      </c>
    </row>
    <row r="1133" spans="1:20" ht="60" x14ac:dyDescent="0.2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2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7">
        <f>E1133/D1133</f>
        <v>0</v>
      </c>
      <c r="P1133" s="9">
        <f>IF(L1133 = 0, 0, E1133/L1133)</f>
        <v>0</v>
      </c>
      <c r="Q1133" s="5" t="str">
        <f>LEFT(N1133,SEARCH("/",N1133) - 1)</f>
        <v>games</v>
      </c>
      <c r="R1133" s="5" t="str">
        <f>RIGHT(N1133, LEN(N1133) - SEARCH("/",N1133))</f>
        <v>mobile games</v>
      </c>
      <c r="S1133" s="16">
        <f>(((J1133/60)/60)/24)+DATE(1970,1,1)+(-8/24)</f>
        <v>42332.574861111112</v>
      </c>
      <c r="T1133" s="16">
        <f>(((I1133/60)/60)/24)+DATE(1970,1,1)+(-8/24)</f>
        <v>42362.574861111112</v>
      </c>
    </row>
    <row r="1134" spans="1:20" ht="45" x14ac:dyDescent="0.25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2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7">
        <f>E1134/D1134</f>
        <v>0.14380000000000001</v>
      </c>
      <c r="P1134" s="9">
        <f>IF(L1134 = 0, 0, E1134/L1134)</f>
        <v>110.61538461538461</v>
      </c>
      <c r="Q1134" s="5" t="str">
        <f>LEFT(N1134,SEARCH("/",N1134) - 1)</f>
        <v>games</v>
      </c>
      <c r="R1134" s="5" t="str">
        <f>RIGHT(N1134, LEN(N1134) - SEARCH("/",N1134))</f>
        <v>mobile games</v>
      </c>
      <c r="S1134" s="16">
        <f>(((J1134/60)/60)/24)+DATE(1970,1,1)+(-8/24)</f>
        <v>42705.782071759262</v>
      </c>
      <c r="T1134" s="16">
        <f>(((I1134/60)/60)/24)+DATE(1970,1,1)+(-8/24)</f>
        <v>42735.782071759262</v>
      </c>
    </row>
    <row r="1135" spans="1:20" ht="60" x14ac:dyDescent="0.2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2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7">
        <f>E1135/D1135</f>
        <v>6.6666666666666671E-3</v>
      </c>
      <c r="P1135" s="9">
        <f>IF(L1135 = 0, 0, E1135/L1135)</f>
        <v>20</v>
      </c>
      <c r="Q1135" s="5" t="str">
        <f>LEFT(N1135,SEARCH("/",N1135) - 1)</f>
        <v>games</v>
      </c>
      <c r="R1135" s="5" t="str">
        <f>RIGHT(N1135, LEN(N1135) - SEARCH("/",N1135))</f>
        <v>mobile games</v>
      </c>
      <c r="S1135" s="16">
        <f>(((J1135/60)/60)/24)+DATE(1970,1,1)+(-8/24)</f>
        <v>41821.073854166665</v>
      </c>
      <c r="T1135" s="16">
        <f>(((I1135/60)/60)/24)+DATE(1970,1,1)+(-8/24)</f>
        <v>41851.073854166665</v>
      </c>
    </row>
    <row r="1136" spans="1:20" ht="45" x14ac:dyDescent="0.25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2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7">
        <f>E1136/D1136</f>
        <v>4.0000000000000003E-5</v>
      </c>
      <c r="P1136" s="9">
        <f>IF(L1136 = 0, 0, E1136/L1136)</f>
        <v>1</v>
      </c>
      <c r="Q1136" s="5" t="str">
        <f>LEFT(N1136,SEARCH("/",N1136) - 1)</f>
        <v>games</v>
      </c>
      <c r="R1136" s="5" t="str">
        <f>RIGHT(N1136, LEN(N1136) - SEARCH("/",N1136))</f>
        <v>mobile games</v>
      </c>
      <c r="S1136" s="16">
        <f>(((J1136/60)/60)/24)+DATE(1970,1,1)+(-8/24)</f>
        <v>41957.95171296296</v>
      </c>
      <c r="T1136" s="16">
        <f>(((I1136/60)/60)/24)+DATE(1970,1,1)+(-8/24)</f>
        <v>41971.856249999997</v>
      </c>
    </row>
    <row r="1137" spans="1:20" ht="60" x14ac:dyDescent="0.2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2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7">
        <f>E1137/D1137</f>
        <v>0.05</v>
      </c>
      <c r="P1137" s="9">
        <f>IF(L1137 = 0, 0, E1137/L1137)</f>
        <v>50</v>
      </c>
      <c r="Q1137" s="5" t="str">
        <f>LEFT(N1137,SEARCH("/",N1137) - 1)</f>
        <v>games</v>
      </c>
      <c r="R1137" s="5" t="str">
        <f>RIGHT(N1137, LEN(N1137) - SEARCH("/",N1137))</f>
        <v>mobile games</v>
      </c>
      <c r="S1137" s="16">
        <f>(((J1137/60)/60)/24)+DATE(1970,1,1)+(-8/24)</f>
        <v>42558.656180555547</v>
      </c>
      <c r="T1137" s="16">
        <f>(((I1137/60)/60)/24)+DATE(1970,1,1)+(-8/24)</f>
        <v>42588.656180555547</v>
      </c>
    </row>
    <row r="1138" spans="1:20" ht="45" x14ac:dyDescent="0.25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2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7">
        <f>E1138/D1138</f>
        <v>6.4439140811455853E-2</v>
      </c>
      <c r="P1138" s="9">
        <f>IF(L1138 = 0, 0, E1138/L1138)</f>
        <v>45</v>
      </c>
      <c r="Q1138" s="5" t="str">
        <f>LEFT(N1138,SEARCH("/",N1138) - 1)</f>
        <v>games</v>
      </c>
      <c r="R1138" s="5" t="str">
        <f>RIGHT(N1138, LEN(N1138) - SEARCH("/",N1138))</f>
        <v>mobile games</v>
      </c>
      <c r="S1138" s="16">
        <f>(((J1138/60)/60)/24)+DATE(1970,1,1)+(-8/24)</f>
        <v>42327.338298611103</v>
      </c>
      <c r="T1138" s="16">
        <f>(((I1138/60)/60)/24)+DATE(1970,1,1)+(-8/24)</f>
        <v>42357.338298611103</v>
      </c>
    </row>
    <row r="1139" spans="1:20" ht="60" x14ac:dyDescent="0.2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2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7">
        <f>E1139/D1139</f>
        <v>0.39500000000000002</v>
      </c>
      <c r="P1139" s="9">
        <f>IF(L1139 = 0, 0, E1139/L1139)</f>
        <v>253.2051282051282</v>
      </c>
      <c r="Q1139" s="5" t="str">
        <f>LEFT(N1139,SEARCH("/",N1139) - 1)</f>
        <v>games</v>
      </c>
      <c r="R1139" s="5" t="str">
        <f>RIGHT(N1139, LEN(N1139) - SEARCH("/",N1139))</f>
        <v>mobile games</v>
      </c>
      <c r="S1139" s="16">
        <f>(((J1139/60)/60)/24)+DATE(1970,1,1)+(-8/24)</f>
        <v>42453.486354166664</v>
      </c>
      <c r="T1139" s="16">
        <f>(((I1139/60)/60)/24)+DATE(1970,1,1)+(-8/24)</f>
        <v>42483.486354166664</v>
      </c>
    </row>
    <row r="1140" spans="1:20" ht="60" x14ac:dyDescent="0.25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2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7">
        <f>E1140/D1140</f>
        <v>3.5714285714285713E-3</v>
      </c>
      <c r="P1140" s="9">
        <f>IF(L1140 = 0, 0, E1140/L1140)</f>
        <v>31.25</v>
      </c>
      <c r="Q1140" s="5" t="str">
        <f>LEFT(N1140,SEARCH("/",N1140) - 1)</f>
        <v>games</v>
      </c>
      <c r="R1140" s="5" t="str">
        <f>RIGHT(N1140, LEN(N1140) - SEARCH("/",N1140))</f>
        <v>mobile games</v>
      </c>
      <c r="S1140" s="16">
        <f>(((J1140/60)/60)/24)+DATE(1970,1,1)+(-8/24)</f>
        <v>42736.573275462964</v>
      </c>
      <c r="T1140" s="16">
        <f>(((I1140/60)/60)/24)+DATE(1970,1,1)+(-8/24)</f>
        <v>42756.573275462964</v>
      </c>
    </row>
    <row r="1141" spans="1:20" ht="60" x14ac:dyDescent="0.2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2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7">
        <f>E1141/D1141</f>
        <v>6.2500000000000001E-4</v>
      </c>
      <c r="P1141" s="9">
        <f>IF(L1141 = 0, 0, E1141/L1141)</f>
        <v>5</v>
      </c>
      <c r="Q1141" s="5" t="str">
        <f>LEFT(N1141,SEARCH("/",N1141) - 1)</f>
        <v>games</v>
      </c>
      <c r="R1141" s="5" t="str">
        <f>RIGHT(N1141, LEN(N1141) - SEARCH("/",N1141))</f>
        <v>mobile games</v>
      </c>
      <c r="S1141" s="16">
        <f>(((J1141/60)/60)/24)+DATE(1970,1,1)+(-8/24)</f>
        <v>41975.014189814807</v>
      </c>
      <c r="T1141" s="16">
        <f>(((I1141/60)/60)/24)+DATE(1970,1,1)+(-8/24)</f>
        <v>42005.014189814807</v>
      </c>
    </row>
    <row r="1142" spans="1:20" ht="45" x14ac:dyDescent="0.25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2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7">
        <f>E1142/D1142</f>
        <v>0</v>
      </c>
      <c r="P1142" s="9">
        <f>IF(L1142 = 0, 0, E1142/L1142)</f>
        <v>0</v>
      </c>
      <c r="Q1142" s="5" t="str">
        <f>LEFT(N1142,SEARCH("/",N1142) - 1)</f>
        <v>games</v>
      </c>
      <c r="R1142" s="5" t="str">
        <f>RIGHT(N1142, LEN(N1142) - SEARCH("/",N1142))</f>
        <v>mobile games</v>
      </c>
      <c r="S1142" s="16">
        <f>(((J1142/60)/60)/24)+DATE(1970,1,1)+(-8/24)</f>
        <v>42192.128715277773</v>
      </c>
      <c r="T1142" s="16">
        <f>(((I1142/60)/60)/24)+DATE(1970,1,1)+(-8/24)</f>
        <v>42222.128715277773</v>
      </c>
    </row>
    <row r="1143" spans="1:20" x14ac:dyDescent="0.25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2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7">
        <f>E1143/D1143</f>
        <v>0</v>
      </c>
      <c r="P1143" s="9">
        <f>IF(L1143 = 0, 0, E1143/L1143)</f>
        <v>0</v>
      </c>
      <c r="Q1143" s="5" t="str">
        <f>LEFT(N1143,SEARCH("/",N1143) - 1)</f>
        <v>games</v>
      </c>
      <c r="R1143" s="5" t="str">
        <f>RIGHT(N1143, LEN(N1143) - SEARCH("/",N1143))</f>
        <v>mobile games</v>
      </c>
      <c r="S1143" s="16">
        <f>(((J1143/60)/60)/24)+DATE(1970,1,1)+(-8/24)</f>
        <v>42164.366319444445</v>
      </c>
      <c r="T1143" s="16">
        <f>(((I1143/60)/60)/24)+DATE(1970,1,1)+(-8/24)</f>
        <v>42194.366319444445</v>
      </c>
    </row>
    <row r="1144" spans="1:20" ht="45" x14ac:dyDescent="0.25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2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7">
        <f>E1144/D1144</f>
        <v>0</v>
      </c>
      <c r="P1144" s="9">
        <f>IF(L1144 = 0, 0, E1144/L1144)</f>
        <v>0</v>
      </c>
      <c r="Q1144" s="5" t="str">
        <f>LEFT(N1144,SEARCH("/",N1144) - 1)</f>
        <v>games</v>
      </c>
      <c r="R1144" s="5" t="str">
        <f>RIGHT(N1144, LEN(N1144) - SEARCH("/",N1144))</f>
        <v>mobile games</v>
      </c>
      <c r="S1144" s="16">
        <f>(((J1144/60)/60)/24)+DATE(1970,1,1)+(-8/24)</f>
        <v>42021.672766203708</v>
      </c>
      <c r="T1144" s="16">
        <f>(((I1144/60)/60)/24)+DATE(1970,1,1)+(-8/24)</f>
        <v>42051.672766203708</v>
      </c>
    </row>
    <row r="1145" spans="1:20" ht="60" x14ac:dyDescent="0.2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2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7">
        <f>E1145/D1145</f>
        <v>4.1333333333333335E-3</v>
      </c>
      <c r="P1145" s="9">
        <f>IF(L1145 = 0, 0, E1145/L1145)</f>
        <v>23.25</v>
      </c>
      <c r="Q1145" s="5" t="str">
        <f>LEFT(N1145,SEARCH("/",N1145) - 1)</f>
        <v>games</v>
      </c>
      <c r="R1145" s="5" t="str">
        <f>RIGHT(N1145, LEN(N1145) - SEARCH("/",N1145))</f>
        <v>mobile games</v>
      </c>
      <c r="S1145" s="16">
        <f>(((J1145/60)/60)/24)+DATE(1970,1,1)+(-8/24)</f>
        <v>42324.860254629624</v>
      </c>
      <c r="T1145" s="16">
        <f>(((I1145/60)/60)/24)+DATE(1970,1,1)+(-8/24)</f>
        <v>42354.860254629624</v>
      </c>
    </row>
    <row r="1146" spans="1:20" ht="45" x14ac:dyDescent="0.25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2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7">
        <f>E1146/D1146</f>
        <v>0</v>
      </c>
      <c r="P1146" s="9">
        <f>IF(L1146 = 0, 0, E1146/L1146)</f>
        <v>0</v>
      </c>
      <c r="Q1146" s="5" t="str">
        <f>LEFT(N1146,SEARCH("/",N1146) - 1)</f>
        <v>food</v>
      </c>
      <c r="R1146" s="5" t="str">
        <f>RIGHT(N1146, LEN(N1146) - SEARCH("/",N1146))</f>
        <v>food trucks</v>
      </c>
      <c r="S1146" s="16">
        <f>(((J1146/60)/60)/24)+DATE(1970,1,1)+(-8/24)</f>
        <v>42092.848611111105</v>
      </c>
      <c r="T1146" s="16">
        <f>(((I1146/60)/60)/24)+DATE(1970,1,1)+(-8/24)</f>
        <v>42122.848611111105</v>
      </c>
    </row>
    <row r="1147" spans="1:20" ht="45" x14ac:dyDescent="0.2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2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7">
        <f>E1147/D1147</f>
        <v>1.25E-3</v>
      </c>
      <c r="P1147" s="9">
        <f>IF(L1147 = 0, 0, E1147/L1147)</f>
        <v>100</v>
      </c>
      <c r="Q1147" s="5" t="str">
        <f>LEFT(N1147,SEARCH("/",N1147) - 1)</f>
        <v>food</v>
      </c>
      <c r="R1147" s="5" t="str">
        <f>RIGHT(N1147, LEN(N1147) - SEARCH("/",N1147))</f>
        <v>food trucks</v>
      </c>
      <c r="S1147" s="16">
        <f>(((J1147/60)/60)/24)+DATE(1970,1,1)+(-8/24)</f>
        <v>41854.414259259262</v>
      </c>
      <c r="T1147" s="16">
        <f>(((I1147/60)/60)/24)+DATE(1970,1,1)+(-8/24)</f>
        <v>41914.414259259262</v>
      </c>
    </row>
    <row r="1148" spans="1:20" ht="45" x14ac:dyDescent="0.25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2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7">
        <f>E1148/D1148</f>
        <v>8.8333333333333333E-2</v>
      </c>
      <c r="P1148" s="9">
        <f>IF(L1148 = 0, 0, E1148/L1148)</f>
        <v>44.166666666666664</v>
      </c>
      <c r="Q1148" s="5" t="str">
        <f>LEFT(N1148,SEARCH("/",N1148) - 1)</f>
        <v>food</v>
      </c>
      <c r="R1148" s="5" t="str">
        <f>RIGHT(N1148, LEN(N1148) - SEARCH("/",N1148))</f>
        <v>food trucks</v>
      </c>
      <c r="S1148" s="16">
        <f>(((J1148/60)/60)/24)+DATE(1970,1,1)+(-8/24)</f>
        <v>41723.620057870365</v>
      </c>
      <c r="T1148" s="16">
        <f>(((I1148/60)/60)/24)+DATE(1970,1,1)+(-8/24)</f>
        <v>41761.620057870365</v>
      </c>
    </row>
    <row r="1149" spans="1:20" ht="60" x14ac:dyDescent="0.2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2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7">
        <f>E1149/D1149</f>
        <v>0</v>
      </c>
      <c r="P1149" s="9">
        <f>IF(L1149 = 0, 0, E1149/L1149)</f>
        <v>0</v>
      </c>
      <c r="Q1149" s="5" t="str">
        <f>LEFT(N1149,SEARCH("/",N1149) - 1)</f>
        <v>food</v>
      </c>
      <c r="R1149" s="5" t="str">
        <f>RIGHT(N1149, LEN(N1149) - SEARCH("/",N1149))</f>
        <v>food trucks</v>
      </c>
      <c r="S1149" s="16">
        <f>(((J1149/60)/60)/24)+DATE(1970,1,1)+(-8/24)</f>
        <v>41871.638692129629</v>
      </c>
      <c r="T1149" s="16">
        <f>(((I1149/60)/60)/24)+DATE(1970,1,1)+(-8/24)</f>
        <v>41931.638692129629</v>
      </c>
    </row>
    <row r="1150" spans="1:20" ht="30" x14ac:dyDescent="0.25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2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7">
        <f>E1150/D1150</f>
        <v>4.8666666666666667E-3</v>
      </c>
      <c r="P1150" s="9">
        <f>IF(L1150 = 0, 0, E1150/L1150)</f>
        <v>24.333333333333332</v>
      </c>
      <c r="Q1150" s="5" t="str">
        <f>LEFT(N1150,SEARCH("/",N1150) - 1)</f>
        <v>food</v>
      </c>
      <c r="R1150" s="5" t="str">
        <f>RIGHT(N1150, LEN(N1150) - SEARCH("/",N1150))</f>
        <v>food trucks</v>
      </c>
      <c r="S1150" s="16">
        <f>(((J1150/60)/60)/24)+DATE(1970,1,1)+(-8/24)</f>
        <v>42674.837743055548</v>
      </c>
      <c r="T1150" s="16">
        <f>(((I1150/60)/60)/24)+DATE(1970,1,1)+(-8/24)</f>
        <v>42704.87940972222</v>
      </c>
    </row>
    <row r="1151" spans="1:20" ht="30" x14ac:dyDescent="0.2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2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7">
        <f>E1151/D1151</f>
        <v>1.5E-3</v>
      </c>
      <c r="P1151" s="9">
        <f>IF(L1151 = 0, 0, E1151/L1151)</f>
        <v>37.5</v>
      </c>
      <c r="Q1151" s="5" t="str">
        <f>LEFT(N1151,SEARCH("/",N1151) - 1)</f>
        <v>food</v>
      </c>
      <c r="R1151" s="5" t="str">
        <f>RIGHT(N1151, LEN(N1151) - SEARCH("/",N1151))</f>
        <v>food trucks</v>
      </c>
      <c r="S1151" s="16">
        <f>(((J1151/60)/60)/24)+DATE(1970,1,1)+(-8/24)</f>
        <v>42507.376921296294</v>
      </c>
      <c r="T1151" s="16">
        <f>(((I1151/60)/60)/24)+DATE(1970,1,1)+(-8/24)</f>
        <v>42537.376921296294</v>
      </c>
    </row>
    <row r="1152" spans="1:20" ht="30" x14ac:dyDescent="0.25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2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7">
        <f>E1152/D1152</f>
        <v>0.1008</v>
      </c>
      <c r="P1152" s="9">
        <f>IF(L1152 = 0, 0, E1152/L1152)</f>
        <v>42</v>
      </c>
      <c r="Q1152" s="5" t="str">
        <f>LEFT(N1152,SEARCH("/",N1152) - 1)</f>
        <v>food</v>
      </c>
      <c r="R1152" s="5" t="str">
        <f>RIGHT(N1152, LEN(N1152) - SEARCH("/",N1152))</f>
        <v>food trucks</v>
      </c>
      <c r="S1152" s="16">
        <f>(((J1152/60)/60)/24)+DATE(1970,1,1)+(-8/24)</f>
        <v>42317.62123842592</v>
      </c>
      <c r="T1152" s="16">
        <f>(((I1152/60)/60)/24)+DATE(1970,1,1)+(-8/24)</f>
        <v>42377.62123842592</v>
      </c>
    </row>
    <row r="1153" spans="1:20" ht="60" x14ac:dyDescent="0.2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2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7">
        <f>E1153/D1153</f>
        <v>0</v>
      </c>
      <c r="P1153" s="9">
        <f>IF(L1153 = 0, 0, E1153/L1153)</f>
        <v>0</v>
      </c>
      <c r="Q1153" s="5" t="str">
        <f>LEFT(N1153,SEARCH("/",N1153) - 1)</f>
        <v>food</v>
      </c>
      <c r="R1153" s="5" t="str">
        <f>RIGHT(N1153, LEN(N1153) - SEARCH("/",N1153))</f>
        <v>food trucks</v>
      </c>
      <c r="S1153" s="16">
        <f>(((J1153/60)/60)/24)+DATE(1970,1,1)+(-8/24)</f>
        <v>42223.769247685181</v>
      </c>
      <c r="T1153" s="16">
        <f>(((I1153/60)/60)/24)+DATE(1970,1,1)+(-8/24)</f>
        <v>42253.769247685181</v>
      </c>
    </row>
    <row r="1154" spans="1:20" x14ac:dyDescent="0.25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2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7">
        <f>E1154/D1154</f>
        <v>5.6937500000000002E-2</v>
      </c>
      <c r="P1154" s="9">
        <f>IF(L1154 = 0, 0, E1154/L1154)</f>
        <v>60.733333333333334</v>
      </c>
      <c r="Q1154" s="5" t="str">
        <f>LEFT(N1154,SEARCH("/",N1154) - 1)</f>
        <v>food</v>
      </c>
      <c r="R1154" s="5" t="str">
        <f>RIGHT(N1154, LEN(N1154) - SEARCH("/",N1154))</f>
        <v>food trucks</v>
      </c>
      <c r="S1154" s="16">
        <f>(((J1154/60)/60)/24)+DATE(1970,1,1)+(-8/24)</f>
        <v>42109.376296296294</v>
      </c>
      <c r="T1154" s="16">
        <f>(((I1154/60)/60)/24)+DATE(1970,1,1)+(-8/24)</f>
        <v>42139.376296296294</v>
      </c>
    </row>
    <row r="1155" spans="1:20" ht="30" x14ac:dyDescent="0.2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2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7">
        <f>E1155/D1155</f>
        <v>6.2500000000000003E-3</v>
      </c>
      <c r="P1155" s="9">
        <f>IF(L1155 = 0, 0, E1155/L1155)</f>
        <v>50</v>
      </c>
      <c r="Q1155" s="5" t="str">
        <f>LEFT(N1155,SEARCH("/",N1155) - 1)</f>
        <v>food</v>
      </c>
      <c r="R1155" s="5" t="str">
        <f>RIGHT(N1155, LEN(N1155) - SEARCH("/",N1155))</f>
        <v>food trucks</v>
      </c>
      <c r="S1155" s="16">
        <f>(((J1155/60)/60)/24)+DATE(1970,1,1)+(-8/24)</f>
        <v>42143.380844907406</v>
      </c>
      <c r="T1155" s="16">
        <f>(((I1155/60)/60)/24)+DATE(1970,1,1)+(-8/24)</f>
        <v>42173.380844907406</v>
      </c>
    </row>
    <row r="1156" spans="1:20" ht="45" x14ac:dyDescent="0.25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2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7">
        <f>E1156/D1156</f>
        <v>6.5000000000000002E-2</v>
      </c>
      <c r="P1156" s="9">
        <f>IF(L1156 = 0, 0, E1156/L1156)</f>
        <v>108.33333333333333</v>
      </c>
      <c r="Q1156" s="5" t="str">
        <f>LEFT(N1156,SEARCH("/",N1156) - 1)</f>
        <v>food</v>
      </c>
      <c r="R1156" s="5" t="str">
        <f>RIGHT(N1156, LEN(N1156) - SEARCH("/",N1156))</f>
        <v>food trucks</v>
      </c>
      <c r="S1156" s="16">
        <f>(((J1156/60)/60)/24)+DATE(1970,1,1)+(-8/24)</f>
        <v>42222.775532407402</v>
      </c>
      <c r="T1156" s="16">
        <f>(((I1156/60)/60)/24)+DATE(1970,1,1)+(-8/24)</f>
        <v>42252.775532407402</v>
      </c>
    </row>
    <row r="1157" spans="1:20" ht="60" x14ac:dyDescent="0.2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2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7">
        <f>E1157/D1157</f>
        <v>7.5199999999999998E-3</v>
      </c>
      <c r="P1157" s="9">
        <f>IF(L1157 = 0, 0, E1157/L1157)</f>
        <v>23.5</v>
      </c>
      <c r="Q1157" s="5" t="str">
        <f>LEFT(N1157,SEARCH("/",N1157) - 1)</f>
        <v>food</v>
      </c>
      <c r="R1157" s="5" t="str">
        <f>RIGHT(N1157, LEN(N1157) - SEARCH("/",N1157))</f>
        <v>food trucks</v>
      </c>
      <c r="S1157" s="16">
        <f>(((J1157/60)/60)/24)+DATE(1970,1,1)+(-8/24)</f>
        <v>41835.430648148147</v>
      </c>
      <c r="T1157" s="16">
        <f>(((I1157/60)/60)/24)+DATE(1970,1,1)+(-8/24)</f>
        <v>41865.430648148147</v>
      </c>
    </row>
    <row r="1158" spans="1:20" ht="45" x14ac:dyDescent="0.25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2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7">
        <f>E1158/D1158</f>
        <v>0</v>
      </c>
      <c r="P1158" s="9">
        <f>IF(L1158 = 0, 0, E1158/L1158)</f>
        <v>0</v>
      </c>
      <c r="Q1158" s="5" t="str">
        <f>LEFT(N1158,SEARCH("/",N1158) - 1)</f>
        <v>food</v>
      </c>
      <c r="R1158" s="5" t="str">
        <f>RIGHT(N1158, LEN(N1158) - SEARCH("/",N1158))</f>
        <v>food trucks</v>
      </c>
      <c r="S1158" s="16">
        <f>(((J1158/60)/60)/24)+DATE(1970,1,1)+(-8/24)</f>
        <v>42028.737986111104</v>
      </c>
      <c r="T1158" s="16">
        <f>(((I1158/60)/60)/24)+DATE(1970,1,1)+(-8/24)</f>
        <v>42058.737986111104</v>
      </c>
    </row>
    <row r="1159" spans="1:20" ht="60" x14ac:dyDescent="0.2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2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7">
        <f>E1159/D1159</f>
        <v>1.5100000000000001E-2</v>
      </c>
      <c r="P1159" s="9">
        <f>IF(L1159 = 0, 0, E1159/L1159)</f>
        <v>50.333333333333336</v>
      </c>
      <c r="Q1159" s="5" t="str">
        <f>LEFT(N1159,SEARCH("/",N1159) - 1)</f>
        <v>food</v>
      </c>
      <c r="R1159" s="5" t="str">
        <f>RIGHT(N1159, LEN(N1159) - SEARCH("/",N1159))</f>
        <v>food trucks</v>
      </c>
      <c r="S1159" s="16">
        <f>(((J1159/60)/60)/24)+DATE(1970,1,1)+(-8/24)</f>
        <v>41918.294907407406</v>
      </c>
      <c r="T1159" s="16">
        <f>(((I1159/60)/60)/24)+DATE(1970,1,1)+(-8/24)</f>
        <v>41978.336574074077</v>
      </c>
    </row>
    <row r="1160" spans="1:20" ht="60" x14ac:dyDescent="0.25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2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7">
        <f>E1160/D1160</f>
        <v>4.6666666666666671E-3</v>
      </c>
      <c r="P1160" s="9">
        <f>IF(L1160 = 0, 0, E1160/L1160)</f>
        <v>11.666666666666666</v>
      </c>
      <c r="Q1160" s="5" t="str">
        <f>LEFT(N1160,SEARCH("/",N1160) - 1)</f>
        <v>food</v>
      </c>
      <c r="R1160" s="5" t="str">
        <f>RIGHT(N1160, LEN(N1160) - SEARCH("/",N1160))</f>
        <v>food trucks</v>
      </c>
      <c r="S1160" s="16">
        <f>(((J1160/60)/60)/24)+DATE(1970,1,1)+(-8/24)</f>
        <v>41951.758425925924</v>
      </c>
      <c r="T1160" s="16">
        <f>(((I1160/60)/60)/24)+DATE(1970,1,1)+(-8/24)</f>
        <v>41981.758425925924</v>
      </c>
    </row>
    <row r="1161" spans="1:20" ht="60" x14ac:dyDescent="0.2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2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7">
        <f>E1161/D1161</f>
        <v>0</v>
      </c>
      <c r="P1161" s="9">
        <f>IF(L1161 = 0, 0, E1161/L1161)</f>
        <v>0</v>
      </c>
      <c r="Q1161" s="5" t="str">
        <f>LEFT(N1161,SEARCH("/",N1161) - 1)</f>
        <v>food</v>
      </c>
      <c r="R1161" s="5" t="str">
        <f>RIGHT(N1161, LEN(N1161) - SEARCH("/",N1161))</f>
        <v>food trucks</v>
      </c>
      <c r="S1161" s="16">
        <f>(((J1161/60)/60)/24)+DATE(1970,1,1)+(-8/24)</f>
        <v>42154.393113425926</v>
      </c>
      <c r="T1161" s="16">
        <f>(((I1161/60)/60)/24)+DATE(1970,1,1)+(-8/24)</f>
        <v>42185.322916666664</v>
      </c>
    </row>
    <row r="1162" spans="1:20" ht="45" x14ac:dyDescent="0.25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2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7">
        <f>E1162/D1162</f>
        <v>3.85E-2</v>
      </c>
      <c r="P1162" s="9">
        <f>IF(L1162 = 0, 0, E1162/L1162)</f>
        <v>60.789473684210527</v>
      </c>
      <c r="Q1162" s="5" t="str">
        <f>LEFT(N1162,SEARCH("/",N1162) - 1)</f>
        <v>food</v>
      </c>
      <c r="R1162" s="5" t="str">
        <f>RIGHT(N1162, LEN(N1162) - SEARCH("/",N1162))</f>
        <v>food trucks</v>
      </c>
      <c r="S1162" s="16">
        <f>(((J1162/60)/60)/24)+DATE(1970,1,1)+(-8/24)</f>
        <v>42060.821597222217</v>
      </c>
      <c r="T1162" s="16">
        <f>(((I1162/60)/60)/24)+DATE(1970,1,1)+(-8/24)</f>
        <v>42090.77993055556</v>
      </c>
    </row>
    <row r="1163" spans="1:20" ht="60" x14ac:dyDescent="0.2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2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7">
        <f>E1163/D1163</f>
        <v>0</v>
      </c>
      <c r="P1163" s="9">
        <f>IF(L1163 = 0, 0, E1163/L1163)</f>
        <v>0</v>
      </c>
      <c r="Q1163" s="5" t="str">
        <f>LEFT(N1163,SEARCH("/",N1163) - 1)</f>
        <v>food</v>
      </c>
      <c r="R1163" s="5" t="str">
        <f>RIGHT(N1163, LEN(N1163) - SEARCH("/",N1163))</f>
        <v>food trucks</v>
      </c>
      <c r="S1163" s="16">
        <f>(((J1163/60)/60)/24)+DATE(1970,1,1)+(-8/24)</f>
        <v>42122.296168981477</v>
      </c>
      <c r="T1163" s="16">
        <f>(((I1163/60)/60)/24)+DATE(1970,1,1)+(-8/24)</f>
        <v>42143.296168981477</v>
      </c>
    </row>
    <row r="1164" spans="1:20" ht="60" x14ac:dyDescent="0.25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2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7">
        <f>E1164/D1164</f>
        <v>5.8333333333333338E-4</v>
      </c>
      <c r="P1164" s="9">
        <f>IF(L1164 = 0, 0, E1164/L1164)</f>
        <v>17.5</v>
      </c>
      <c r="Q1164" s="5" t="str">
        <f>LEFT(N1164,SEARCH("/",N1164) - 1)</f>
        <v>food</v>
      </c>
      <c r="R1164" s="5" t="str">
        <f>RIGHT(N1164, LEN(N1164) - SEARCH("/",N1164))</f>
        <v>food trucks</v>
      </c>
      <c r="S1164" s="16">
        <f>(((J1164/60)/60)/24)+DATE(1970,1,1)+(-8/24)</f>
        <v>41876.350277777776</v>
      </c>
      <c r="T1164" s="16">
        <f>(((I1164/60)/60)/24)+DATE(1970,1,1)+(-8/24)</f>
        <v>41907.350277777776</v>
      </c>
    </row>
    <row r="1165" spans="1:20" ht="60" x14ac:dyDescent="0.2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2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7">
        <f>E1165/D1165</f>
        <v>0</v>
      </c>
      <c r="P1165" s="9">
        <f>IF(L1165 = 0, 0, E1165/L1165)</f>
        <v>0</v>
      </c>
      <c r="Q1165" s="5" t="str">
        <f>LEFT(N1165,SEARCH("/",N1165) - 1)</f>
        <v>food</v>
      </c>
      <c r="R1165" s="5" t="str">
        <f>RIGHT(N1165, LEN(N1165) - SEARCH("/",N1165))</f>
        <v>food trucks</v>
      </c>
      <c r="S1165" s="16">
        <f>(((J1165/60)/60)/24)+DATE(1970,1,1)+(-8/24)</f>
        <v>41830.390277777777</v>
      </c>
      <c r="T1165" s="16">
        <f>(((I1165/60)/60)/24)+DATE(1970,1,1)+(-8/24)</f>
        <v>41860.390277777777</v>
      </c>
    </row>
    <row r="1166" spans="1:20" ht="60" x14ac:dyDescent="0.25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2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7">
        <f>E1166/D1166</f>
        <v>0</v>
      </c>
      <c r="P1166" s="9">
        <f>IF(L1166 = 0, 0, E1166/L1166)</f>
        <v>0</v>
      </c>
      <c r="Q1166" s="5" t="str">
        <f>LEFT(N1166,SEARCH("/",N1166) - 1)</f>
        <v>food</v>
      </c>
      <c r="R1166" s="5" t="str">
        <f>RIGHT(N1166, LEN(N1166) - SEARCH("/",N1166))</f>
        <v>food trucks</v>
      </c>
      <c r="S1166" s="16">
        <f>(((J1166/60)/60)/24)+DATE(1970,1,1)+(-8/24)</f>
        <v>42509.39099537037</v>
      </c>
      <c r="T1166" s="16">
        <f>(((I1166/60)/60)/24)+DATE(1970,1,1)+(-8/24)</f>
        <v>42539.39099537037</v>
      </c>
    </row>
    <row r="1167" spans="1:20" ht="60" x14ac:dyDescent="0.2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2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7">
        <f>E1167/D1167</f>
        <v>0.20705000000000001</v>
      </c>
      <c r="P1167" s="9">
        <f>IF(L1167 = 0, 0, E1167/L1167)</f>
        <v>82.82</v>
      </c>
      <c r="Q1167" s="5" t="str">
        <f>LEFT(N1167,SEARCH("/",N1167) - 1)</f>
        <v>food</v>
      </c>
      <c r="R1167" s="5" t="str">
        <f>RIGHT(N1167, LEN(N1167) - SEARCH("/",N1167))</f>
        <v>food trucks</v>
      </c>
      <c r="S1167" s="16">
        <f>(((J1167/60)/60)/24)+DATE(1970,1,1)+(-8/24)</f>
        <v>41791.881134259253</v>
      </c>
      <c r="T1167" s="16">
        <f>(((I1167/60)/60)/24)+DATE(1970,1,1)+(-8/24)</f>
        <v>41825.881134259253</v>
      </c>
    </row>
    <row r="1168" spans="1:20" ht="60" x14ac:dyDescent="0.25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2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7">
        <f>E1168/D1168</f>
        <v>0.19139999999999999</v>
      </c>
      <c r="P1168" s="9">
        <f>IF(L1168 = 0, 0, E1168/L1168)</f>
        <v>358.875</v>
      </c>
      <c r="Q1168" s="5" t="str">
        <f>LEFT(N1168,SEARCH("/",N1168) - 1)</f>
        <v>food</v>
      </c>
      <c r="R1168" s="5" t="str">
        <f>RIGHT(N1168, LEN(N1168) - SEARCH("/",N1168))</f>
        <v>food trucks</v>
      </c>
      <c r="S1168" s="16">
        <f>(((J1168/60)/60)/24)+DATE(1970,1,1)+(-8/24)</f>
        <v>42150.152106481481</v>
      </c>
      <c r="T1168" s="16">
        <f>(((I1168/60)/60)/24)+DATE(1970,1,1)+(-8/24)</f>
        <v>42180.833333333336</v>
      </c>
    </row>
    <row r="1169" spans="1:20" ht="45" x14ac:dyDescent="0.2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2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7">
        <f>E1169/D1169</f>
        <v>1.6316666666666667E-2</v>
      </c>
      <c r="P1169" s="9">
        <f>IF(L1169 = 0, 0, E1169/L1169)</f>
        <v>61.1875</v>
      </c>
      <c r="Q1169" s="5" t="str">
        <f>LEFT(N1169,SEARCH("/",N1169) - 1)</f>
        <v>food</v>
      </c>
      <c r="R1169" s="5" t="str">
        <f>RIGHT(N1169, LEN(N1169) - SEARCH("/",N1169))</f>
        <v>food trucks</v>
      </c>
      <c r="S1169" s="16">
        <f>(((J1169/60)/60)/24)+DATE(1970,1,1)+(-8/24)</f>
        <v>41863.401562499996</v>
      </c>
      <c r="T1169" s="16">
        <f>(((I1169/60)/60)/24)+DATE(1970,1,1)+(-8/24)</f>
        <v>41894.401562499996</v>
      </c>
    </row>
    <row r="1170" spans="1:20" ht="45" x14ac:dyDescent="0.25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2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7">
        <f>E1170/D1170</f>
        <v>5.6666666666666664E-2</v>
      </c>
      <c r="P1170" s="9">
        <f>IF(L1170 = 0, 0, E1170/L1170)</f>
        <v>340</v>
      </c>
      <c r="Q1170" s="5" t="str">
        <f>LEFT(N1170,SEARCH("/",N1170) - 1)</f>
        <v>food</v>
      </c>
      <c r="R1170" s="5" t="str">
        <f>RIGHT(N1170, LEN(N1170) - SEARCH("/",N1170))</f>
        <v>food trucks</v>
      </c>
      <c r="S1170" s="16">
        <f>(((J1170/60)/60)/24)+DATE(1970,1,1)+(-8/24)</f>
        <v>42604.720659722218</v>
      </c>
      <c r="T1170" s="16">
        <f>(((I1170/60)/60)/24)+DATE(1970,1,1)+(-8/24)</f>
        <v>42634.720659722218</v>
      </c>
    </row>
    <row r="1171" spans="1:20" ht="45" x14ac:dyDescent="0.2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2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7">
        <f>E1171/D1171</f>
        <v>1.6999999999999999E-3</v>
      </c>
      <c r="P1171" s="9">
        <f>IF(L1171 = 0, 0, E1171/L1171)</f>
        <v>5.666666666666667</v>
      </c>
      <c r="Q1171" s="5" t="str">
        <f>LEFT(N1171,SEARCH("/",N1171) - 1)</f>
        <v>food</v>
      </c>
      <c r="R1171" s="5" t="str">
        <f>RIGHT(N1171, LEN(N1171) - SEARCH("/",N1171))</f>
        <v>food trucks</v>
      </c>
      <c r="S1171" s="16">
        <f>(((J1171/60)/60)/24)+DATE(1970,1,1)+(-8/24)</f>
        <v>42027.020405092589</v>
      </c>
      <c r="T1171" s="16">
        <f>(((I1171/60)/60)/24)+DATE(1970,1,1)+(-8/24)</f>
        <v>42057.020405092589</v>
      </c>
    </row>
    <row r="1172" spans="1:20" ht="45" x14ac:dyDescent="0.25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2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7">
        <f>E1172/D1172</f>
        <v>4.0000000000000001E-3</v>
      </c>
      <c r="P1172" s="9">
        <f>IF(L1172 = 0, 0, E1172/L1172)</f>
        <v>50</v>
      </c>
      <c r="Q1172" s="5" t="str">
        <f>LEFT(N1172,SEARCH("/",N1172) - 1)</f>
        <v>food</v>
      </c>
      <c r="R1172" s="5" t="str">
        <f>RIGHT(N1172, LEN(N1172) - SEARCH("/",N1172))</f>
        <v>food trucks</v>
      </c>
      <c r="S1172" s="16">
        <f>(((J1172/60)/60)/24)+DATE(1970,1,1)+(-8/24)</f>
        <v>42124.559849537036</v>
      </c>
      <c r="T1172" s="16">
        <f>(((I1172/60)/60)/24)+DATE(1970,1,1)+(-8/24)</f>
        <v>42154.559849537036</v>
      </c>
    </row>
    <row r="1173" spans="1:20" ht="45" x14ac:dyDescent="0.2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2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7">
        <f>E1173/D1173</f>
        <v>1E-3</v>
      </c>
      <c r="P1173" s="9">
        <f>IF(L1173 = 0, 0, E1173/L1173)</f>
        <v>25</v>
      </c>
      <c r="Q1173" s="5" t="str">
        <f>LEFT(N1173,SEARCH("/",N1173) - 1)</f>
        <v>food</v>
      </c>
      <c r="R1173" s="5" t="str">
        <f>RIGHT(N1173, LEN(N1173) - SEARCH("/",N1173))</f>
        <v>food trucks</v>
      </c>
      <c r="S1173" s="16">
        <f>(((J1173/60)/60)/24)+DATE(1970,1,1)+(-8/24)</f>
        <v>41938.471377314811</v>
      </c>
      <c r="T1173" s="16">
        <f>(((I1173/60)/60)/24)+DATE(1970,1,1)+(-8/24)</f>
        <v>41956.513043981475</v>
      </c>
    </row>
    <row r="1174" spans="1:20" ht="30" x14ac:dyDescent="0.25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2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7">
        <f>E1174/D1174</f>
        <v>0</v>
      </c>
      <c r="P1174" s="9">
        <f>IF(L1174 = 0, 0, E1174/L1174)</f>
        <v>0</v>
      </c>
      <c r="Q1174" s="5" t="str">
        <f>LEFT(N1174,SEARCH("/",N1174) - 1)</f>
        <v>food</v>
      </c>
      <c r="R1174" s="5" t="str">
        <f>RIGHT(N1174, LEN(N1174) - SEARCH("/",N1174))</f>
        <v>food trucks</v>
      </c>
      <c r="S1174" s="16">
        <f>(((J1174/60)/60)/24)+DATE(1970,1,1)+(-8/24)</f>
        <v>41841.348981481482</v>
      </c>
      <c r="T1174" s="16">
        <f>(((I1174/60)/60)/24)+DATE(1970,1,1)+(-8/24)</f>
        <v>41871.348981481482</v>
      </c>
    </row>
    <row r="1175" spans="1:20" ht="60" x14ac:dyDescent="0.2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2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7">
        <f>E1175/D1175</f>
        <v>2.4000000000000001E-4</v>
      </c>
      <c r="P1175" s="9">
        <f>IF(L1175 = 0, 0, E1175/L1175)</f>
        <v>30</v>
      </c>
      <c r="Q1175" s="5" t="str">
        <f>LEFT(N1175,SEARCH("/",N1175) - 1)</f>
        <v>food</v>
      </c>
      <c r="R1175" s="5" t="str">
        <f>RIGHT(N1175, LEN(N1175) - SEARCH("/",N1175))</f>
        <v>food trucks</v>
      </c>
      <c r="S1175" s="16">
        <f>(((J1175/60)/60)/24)+DATE(1970,1,1)+(-8/24)</f>
        <v>42183.85251157407</v>
      </c>
      <c r="T1175" s="16">
        <f>(((I1175/60)/60)/24)+DATE(1970,1,1)+(-8/24)</f>
        <v>42218.85251157407</v>
      </c>
    </row>
    <row r="1176" spans="1:20" ht="45" x14ac:dyDescent="0.25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2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7">
        <f>E1176/D1176</f>
        <v>5.906666666666667E-2</v>
      </c>
      <c r="P1176" s="9">
        <f>IF(L1176 = 0, 0, E1176/L1176)</f>
        <v>46.631578947368418</v>
      </c>
      <c r="Q1176" s="5" t="str">
        <f>LEFT(N1176,SEARCH("/",N1176) - 1)</f>
        <v>food</v>
      </c>
      <c r="R1176" s="5" t="str">
        <f>RIGHT(N1176, LEN(N1176) - SEARCH("/",N1176))</f>
        <v>food trucks</v>
      </c>
      <c r="S1176" s="16">
        <f>(((J1176/60)/60)/24)+DATE(1970,1,1)+(-8/24)</f>
        <v>42468.508414351854</v>
      </c>
      <c r="T1176" s="16">
        <f>(((I1176/60)/60)/24)+DATE(1970,1,1)+(-8/24)</f>
        <v>42498.508414351854</v>
      </c>
    </row>
    <row r="1177" spans="1:20" ht="45" x14ac:dyDescent="0.2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2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7">
        <f>E1177/D1177</f>
        <v>2.9250000000000002E-2</v>
      </c>
      <c r="P1177" s="9">
        <f>IF(L1177 = 0, 0, E1177/L1177)</f>
        <v>65</v>
      </c>
      <c r="Q1177" s="5" t="str">
        <f>LEFT(N1177,SEARCH("/",N1177) - 1)</f>
        <v>food</v>
      </c>
      <c r="R1177" s="5" t="str">
        <f>RIGHT(N1177, LEN(N1177) - SEARCH("/",N1177))</f>
        <v>food trucks</v>
      </c>
      <c r="S1177" s="16">
        <f>(((J1177/60)/60)/24)+DATE(1970,1,1)+(-8/24)</f>
        <v>42170.395127314812</v>
      </c>
      <c r="T1177" s="16">
        <f>(((I1177/60)/60)/24)+DATE(1970,1,1)+(-8/24)</f>
        <v>42200.395127314812</v>
      </c>
    </row>
    <row r="1178" spans="1:20" ht="60" x14ac:dyDescent="0.25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2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7">
        <f>E1178/D1178</f>
        <v>5.7142857142857142E-5</v>
      </c>
      <c r="P1178" s="9">
        <f>IF(L1178 = 0, 0, E1178/L1178)</f>
        <v>10</v>
      </c>
      <c r="Q1178" s="5" t="str">
        <f>LEFT(N1178,SEARCH("/",N1178) - 1)</f>
        <v>food</v>
      </c>
      <c r="R1178" s="5" t="str">
        <f>RIGHT(N1178, LEN(N1178) - SEARCH("/",N1178))</f>
        <v>food trucks</v>
      </c>
      <c r="S1178" s="16">
        <f>(((J1178/60)/60)/24)+DATE(1970,1,1)+(-8/24)</f>
        <v>42745.686319444438</v>
      </c>
      <c r="T1178" s="16">
        <f>(((I1178/60)/60)/24)+DATE(1970,1,1)+(-8/24)</f>
        <v>42800.208333333336</v>
      </c>
    </row>
    <row r="1179" spans="1:20" ht="60" x14ac:dyDescent="0.2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2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7">
        <f>E1179/D1179</f>
        <v>0</v>
      </c>
      <c r="P1179" s="9">
        <f>IF(L1179 = 0, 0, E1179/L1179)</f>
        <v>0</v>
      </c>
      <c r="Q1179" s="5" t="str">
        <f>LEFT(N1179,SEARCH("/",N1179) - 1)</f>
        <v>food</v>
      </c>
      <c r="R1179" s="5" t="str">
        <f>RIGHT(N1179, LEN(N1179) - SEARCH("/",N1179))</f>
        <v>food trucks</v>
      </c>
      <c r="S1179" s="16">
        <f>(((J1179/60)/60)/24)+DATE(1970,1,1)+(-8/24)</f>
        <v>41897.327499999999</v>
      </c>
      <c r="T1179" s="16">
        <f>(((I1179/60)/60)/24)+DATE(1970,1,1)+(-8/24)</f>
        <v>41927.327499999999</v>
      </c>
    </row>
    <row r="1180" spans="1:20" ht="60" x14ac:dyDescent="0.25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2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7">
        <f>E1180/D1180</f>
        <v>6.666666666666667E-5</v>
      </c>
      <c r="P1180" s="9">
        <f>IF(L1180 = 0, 0, E1180/L1180)</f>
        <v>5</v>
      </c>
      <c r="Q1180" s="5" t="str">
        <f>LEFT(N1180,SEARCH("/",N1180) - 1)</f>
        <v>food</v>
      </c>
      <c r="R1180" s="5" t="str">
        <f>RIGHT(N1180, LEN(N1180) - SEARCH("/",N1180))</f>
        <v>food trucks</v>
      </c>
      <c r="S1180" s="16">
        <f>(((J1180/60)/60)/24)+DATE(1970,1,1)+(-8/24)</f>
        <v>41837.57236111111</v>
      </c>
      <c r="T1180" s="16">
        <f>(((I1180/60)/60)/24)+DATE(1970,1,1)+(-8/24)</f>
        <v>41867.57236111111</v>
      </c>
    </row>
    <row r="1181" spans="1:20" ht="45" x14ac:dyDescent="0.2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2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7">
        <f>E1181/D1181</f>
        <v>5.3333333333333337E-2</v>
      </c>
      <c r="P1181" s="9">
        <f>IF(L1181 = 0, 0, E1181/L1181)</f>
        <v>640</v>
      </c>
      <c r="Q1181" s="5" t="str">
        <f>LEFT(N1181,SEARCH("/",N1181) - 1)</f>
        <v>food</v>
      </c>
      <c r="R1181" s="5" t="str">
        <f>RIGHT(N1181, LEN(N1181) - SEARCH("/",N1181))</f>
        <v>food trucks</v>
      </c>
      <c r="S1181" s="16">
        <f>(((J1181/60)/60)/24)+DATE(1970,1,1)+(-8/24)</f>
        <v>42275.386886574073</v>
      </c>
      <c r="T1181" s="16">
        <f>(((I1181/60)/60)/24)+DATE(1970,1,1)+(-8/24)</f>
        <v>42305.386886574073</v>
      </c>
    </row>
    <row r="1182" spans="1:20" ht="45" x14ac:dyDescent="0.25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2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7">
        <f>E1182/D1182</f>
        <v>0.11749999999999999</v>
      </c>
      <c r="P1182" s="9">
        <f>IF(L1182 = 0, 0, E1182/L1182)</f>
        <v>69.117647058823536</v>
      </c>
      <c r="Q1182" s="5" t="str">
        <f>LEFT(N1182,SEARCH("/",N1182) - 1)</f>
        <v>food</v>
      </c>
      <c r="R1182" s="5" t="str">
        <f>RIGHT(N1182, LEN(N1182) - SEARCH("/",N1182))</f>
        <v>food trucks</v>
      </c>
      <c r="S1182" s="16">
        <f>(((J1182/60)/60)/24)+DATE(1970,1,1)+(-8/24)</f>
        <v>41781.473541666666</v>
      </c>
      <c r="T1182" s="16">
        <f>(((I1182/60)/60)/24)+DATE(1970,1,1)+(-8/24)</f>
        <v>41818.473541666666</v>
      </c>
    </row>
    <row r="1183" spans="1:20" ht="30" x14ac:dyDescent="0.25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2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7">
        <f>E1183/D1183</f>
        <v>8.0000000000000007E-5</v>
      </c>
      <c r="P1183" s="9">
        <f>IF(L1183 = 0, 0, E1183/L1183)</f>
        <v>1.3333333333333333</v>
      </c>
      <c r="Q1183" s="5" t="str">
        <f>LEFT(N1183,SEARCH("/",N1183) - 1)</f>
        <v>food</v>
      </c>
      <c r="R1183" s="5" t="str">
        <f>RIGHT(N1183, LEN(N1183) - SEARCH("/",N1183))</f>
        <v>food trucks</v>
      </c>
      <c r="S1183" s="16">
        <f>(((J1183/60)/60)/24)+DATE(1970,1,1)+(-8/24)</f>
        <v>42034.006030092591</v>
      </c>
      <c r="T1183" s="16">
        <f>(((I1183/60)/60)/24)+DATE(1970,1,1)+(-8/24)</f>
        <v>42064.006030092591</v>
      </c>
    </row>
    <row r="1184" spans="1:20" ht="60" x14ac:dyDescent="0.25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2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7">
        <f>E1184/D1184</f>
        <v>4.2000000000000003E-2</v>
      </c>
      <c r="P1184" s="9">
        <f>IF(L1184 = 0, 0, E1184/L1184)</f>
        <v>10.5</v>
      </c>
      <c r="Q1184" s="5" t="str">
        <f>LEFT(N1184,SEARCH("/",N1184) - 1)</f>
        <v>food</v>
      </c>
      <c r="R1184" s="5" t="str">
        <f>RIGHT(N1184, LEN(N1184) - SEARCH("/",N1184))</f>
        <v>food trucks</v>
      </c>
      <c r="S1184" s="16">
        <f>(((J1184/60)/60)/24)+DATE(1970,1,1)+(-8/24)</f>
        <v>42728.494074074071</v>
      </c>
      <c r="T1184" s="16">
        <f>(((I1184/60)/60)/24)+DATE(1970,1,1)+(-8/24)</f>
        <v>42747.362499999996</v>
      </c>
    </row>
    <row r="1185" spans="1:20" ht="60" x14ac:dyDescent="0.2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2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7">
        <f>E1185/D1185</f>
        <v>0.04</v>
      </c>
      <c r="P1185" s="9">
        <f>IF(L1185 = 0, 0, E1185/L1185)</f>
        <v>33.333333333333336</v>
      </c>
      <c r="Q1185" s="5" t="str">
        <f>LEFT(N1185,SEARCH("/",N1185) - 1)</f>
        <v>food</v>
      </c>
      <c r="R1185" s="5" t="str">
        <f>RIGHT(N1185, LEN(N1185) - SEARCH("/",N1185))</f>
        <v>food trucks</v>
      </c>
      <c r="S1185" s="16">
        <f>(((J1185/60)/60)/24)+DATE(1970,1,1)+(-8/24)</f>
        <v>42656.528043981474</v>
      </c>
      <c r="T1185" s="16">
        <f>(((I1185/60)/60)/24)+DATE(1970,1,1)+(-8/24)</f>
        <v>42675.832638888889</v>
      </c>
    </row>
    <row r="1186" spans="1:20" ht="60" x14ac:dyDescent="0.25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2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7">
        <f>E1186/D1186</f>
        <v>1.0493636363636363</v>
      </c>
      <c r="P1186" s="9">
        <f>IF(L1186 = 0, 0, E1186/L1186)</f>
        <v>61.562666666666665</v>
      </c>
      <c r="Q1186" s="5" t="str">
        <f>LEFT(N1186,SEARCH("/",N1186) - 1)</f>
        <v>photography</v>
      </c>
      <c r="R1186" s="5" t="str">
        <f>RIGHT(N1186, LEN(N1186) - SEARCH("/",N1186))</f>
        <v>photobooks</v>
      </c>
      <c r="S1186" s="16">
        <f>(((J1186/60)/60)/24)+DATE(1970,1,1)+(-8/24)</f>
        <v>42741.266331018516</v>
      </c>
      <c r="T1186" s="16">
        <f>(((I1186/60)/60)/24)+DATE(1970,1,1)+(-8/24)</f>
        <v>42772.266331018516</v>
      </c>
    </row>
    <row r="1187" spans="1:20" ht="60" x14ac:dyDescent="0.25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2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7">
        <f>E1187/D1187</f>
        <v>1.0544</v>
      </c>
      <c r="P1187" s="9">
        <f>IF(L1187 = 0, 0, E1187/L1187)</f>
        <v>118.73873873873873</v>
      </c>
      <c r="Q1187" s="5" t="str">
        <f>LEFT(N1187,SEARCH("/",N1187) - 1)</f>
        <v>photography</v>
      </c>
      <c r="R1187" s="5" t="str">
        <f>RIGHT(N1187, LEN(N1187) - SEARCH("/",N1187))</f>
        <v>photobooks</v>
      </c>
      <c r="S1187" s="16">
        <f>(((J1187/60)/60)/24)+DATE(1970,1,1)+(-8/24)</f>
        <v>42130.531817129631</v>
      </c>
      <c r="T1187" s="16">
        <f>(((I1187/60)/60)/24)+DATE(1970,1,1)+(-8/24)</f>
        <v>42162.833333333336</v>
      </c>
    </row>
    <row r="1188" spans="1:20" ht="60" x14ac:dyDescent="0.25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2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7">
        <f>E1188/D1188</f>
        <v>1.0673333333333332</v>
      </c>
      <c r="P1188" s="9">
        <f>IF(L1188 = 0, 0, E1188/L1188)</f>
        <v>65.081300813008127</v>
      </c>
      <c r="Q1188" s="5" t="str">
        <f>LEFT(N1188,SEARCH("/",N1188) - 1)</f>
        <v>photography</v>
      </c>
      <c r="R1188" s="5" t="str">
        <f>RIGHT(N1188, LEN(N1188) - SEARCH("/",N1188))</f>
        <v>photobooks</v>
      </c>
      <c r="S1188" s="16">
        <f>(((J1188/60)/60)/24)+DATE(1970,1,1)+(-8/24)</f>
        <v>42123.530034722215</v>
      </c>
      <c r="T1188" s="16">
        <f>(((I1188/60)/60)/24)+DATE(1970,1,1)+(-8/24)</f>
        <v>42156.612499999996</v>
      </c>
    </row>
    <row r="1189" spans="1:20" ht="60" x14ac:dyDescent="0.25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2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7">
        <f>E1189/D1189</f>
        <v>1.0412571428571429</v>
      </c>
      <c r="P1189" s="9">
        <f>IF(L1189 = 0, 0, E1189/L1189)</f>
        <v>130.15714285714284</v>
      </c>
      <c r="Q1189" s="5" t="str">
        <f>LEFT(N1189,SEARCH("/",N1189) - 1)</f>
        <v>photography</v>
      </c>
      <c r="R1189" s="5" t="str">
        <f>RIGHT(N1189, LEN(N1189) - SEARCH("/",N1189))</f>
        <v>photobooks</v>
      </c>
      <c r="S1189" s="16">
        <f>(((J1189/60)/60)/24)+DATE(1970,1,1)+(-8/24)</f>
        <v>42109.561608796292</v>
      </c>
      <c r="T1189" s="16">
        <f>(((I1189/60)/60)/24)+DATE(1970,1,1)+(-8/24)</f>
        <v>42141.416666666664</v>
      </c>
    </row>
    <row r="1190" spans="1:20" ht="45" x14ac:dyDescent="0.25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2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7">
        <f>E1190/D1190</f>
        <v>1.6054999999999999</v>
      </c>
      <c r="P1190" s="9">
        <f>IF(L1190 = 0, 0, E1190/L1190)</f>
        <v>37.776470588235291</v>
      </c>
      <c r="Q1190" s="5" t="str">
        <f>LEFT(N1190,SEARCH("/",N1190) - 1)</f>
        <v>photography</v>
      </c>
      <c r="R1190" s="5" t="str">
        <f>RIGHT(N1190, LEN(N1190) - SEARCH("/",N1190))</f>
        <v>photobooks</v>
      </c>
      <c r="S1190" s="16">
        <f>(((J1190/60)/60)/24)+DATE(1970,1,1)+(-8/24)</f>
        <v>42711.367361111108</v>
      </c>
      <c r="T1190" s="16">
        <f>(((I1190/60)/60)/24)+DATE(1970,1,1)+(-8/24)</f>
        <v>42732.367361111108</v>
      </c>
    </row>
    <row r="1191" spans="1:20" ht="60" x14ac:dyDescent="0.25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2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7">
        <f>E1191/D1191</f>
        <v>1.0777777777777777</v>
      </c>
      <c r="P1191" s="9">
        <f>IF(L1191 = 0, 0, E1191/L1191)</f>
        <v>112.79069767441861</v>
      </c>
      <c r="Q1191" s="5" t="str">
        <f>LEFT(N1191,SEARCH("/",N1191) - 1)</f>
        <v>photography</v>
      </c>
      <c r="R1191" s="5" t="str">
        <f>RIGHT(N1191, LEN(N1191) - SEARCH("/",N1191))</f>
        <v>photobooks</v>
      </c>
      <c r="S1191" s="16">
        <f>(((J1191/60)/60)/24)+DATE(1970,1,1)+(-8/24)</f>
        <v>42529.645775462959</v>
      </c>
      <c r="T1191" s="16">
        <f>(((I1191/60)/60)/24)+DATE(1970,1,1)+(-8/24)</f>
        <v>42550.645775462959</v>
      </c>
    </row>
    <row r="1192" spans="1:20" ht="45" x14ac:dyDescent="0.25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2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7">
        <f>E1192/D1192</f>
        <v>1.35</v>
      </c>
      <c r="P1192" s="9">
        <f>IF(L1192 = 0, 0, E1192/L1192)</f>
        <v>51.92307692307692</v>
      </c>
      <c r="Q1192" s="5" t="str">
        <f>LEFT(N1192,SEARCH("/",N1192) - 1)</f>
        <v>photography</v>
      </c>
      <c r="R1192" s="5" t="str">
        <f>RIGHT(N1192, LEN(N1192) - SEARCH("/",N1192))</f>
        <v>photobooks</v>
      </c>
      <c r="S1192" s="16">
        <f>(((J1192/60)/60)/24)+DATE(1970,1,1)+(-8/24)</f>
        <v>41852.332465277774</v>
      </c>
      <c r="T1192" s="16">
        <f>(((I1192/60)/60)/24)+DATE(1970,1,1)+(-8/24)</f>
        <v>41882.332465277774</v>
      </c>
    </row>
    <row r="1193" spans="1:20" ht="60" x14ac:dyDescent="0.25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2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7">
        <f>E1193/D1193</f>
        <v>1.0907407407407408</v>
      </c>
      <c r="P1193" s="9">
        <f>IF(L1193 = 0, 0, E1193/L1193)</f>
        <v>89.242424242424249</v>
      </c>
      <c r="Q1193" s="5" t="str">
        <f>LEFT(N1193,SEARCH("/",N1193) - 1)</f>
        <v>photography</v>
      </c>
      <c r="R1193" s="5" t="str">
        <f>RIGHT(N1193, LEN(N1193) - SEARCH("/",N1193))</f>
        <v>photobooks</v>
      </c>
      <c r="S1193" s="16">
        <f>(((J1193/60)/60)/24)+DATE(1970,1,1)+(-8/24)</f>
        <v>42419.270370370366</v>
      </c>
      <c r="T1193" s="16">
        <f>(((I1193/60)/60)/24)+DATE(1970,1,1)+(-8/24)</f>
        <v>42449.228703703695</v>
      </c>
    </row>
    <row r="1194" spans="1:20" ht="30" x14ac:dyDescent="0.25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2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7">
        <f>E1194/D1194</f>
        <v>2.9</v>
      </c>
      <c r="P1194" s="9">
        <f>IF(L1194 = 0, 0, E1194/L1194)</f>
        <v>19.333333333333332</v>
      </c>
      <c r="Q1194" s="5" t="str">
        <f>LEFT(N1194,SEARCH("/",N1194) - 1)</f>
        <v>photography</v>
      </c>
      <c r="R1194" s="5" t="str">
        <f>RIGHT(N1194, LEN(N1194) - SEARCH("/",N1194))</f>
        <v>photobooks</v>
      </c>
      <c r="S1194" s="16">
        <f>(((J1194/60)/60)/24)+DATE(1970,1,1)+(-8/24)</f>
        <v>42747.173356481479</v>
      </c>
      <c r="T1194" s="16">
        <f>(((I1194/60)/60)/24)+DATE(1970,1,1)+(-8/24)</f>
        <v>42777.173356481479</v>
      </c>
    </row>
    <row r="1195" spans="1:20" ht="60" x14ac:dyDescent="0.25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2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7">
        <f>E1195/D1195</f>
        <v>1.0395714285714286</v>
      </c>
      <c r="P1195" s="9">
        <f>IF(L1195 = 0, 0, E1195/L1195)</f>
        <v>79.967032967032964</v>
      </c>
      <c r="Q1195" s="5" t="str">
        <f>LEFT(N1195,SEARCH("/",N1195) - 1)</f>
        <v>photography</v>
      </c>
      <c r="R1195" s="5" t="str">
        <f>RIGHT(N1195, LEN(N1195) - SEARCH("/",N1195))</f>
        <v>photobooks</v>
      </c>
      <c r="S1195" s="16">
        <f>(((J1195/60)/60)/24)+DATE(1970,1,1)+(-8/24)</f>
        <v>42409.442743055559</v>
      </c>
      <c r="T1195" s="16">
        <f>(((I1195/60)/60)/24)+DATE(1970,1,1)+(-8/24)</f>
        <v>42469.401076388887</v>
      </c>
    </row>
    <row r="1196" spans="1:20" ht="60" x14ac:dyDescent="0.25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2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7">
        <f>E1196/D1196</f>
        <v>3.2223999999999999</v>
      </c>
      <c r="P1196" s="9">
        <f>IF(L1196 = 0, 0, E1196/L1196)</f>
        <v>56.414565826330531</v>
      </c>
      <c r="Q1196" s="5" t="str">
        <f>LEFT(N1196,SEARCH("/",N1196) - 1)</f>
        <v>photography</v>
      </c>
      <c r="R1196" s="5" t="str">
        <f>RIGHT(N1196, LEN(N1196) - SEARCH("/",N1196))</f>
        <v>photobooks</v>
      </c>
      <c r="S1196" s="16">
        <f>(((J1196/60)/60)/24)+DATE(1970,1,1)+(-8/24)</f>
        <v>42072.15484953703</v>
      </c>
      <c r="T1196" s="16">
        <f>(((I1196/60)/60)/24)+DATE(1970,1,1)+(-8/24)</f>
        <v>42102.15484953703</v>
      </c>
    </row>
    <row r="1197" spans="1:20" ht="60" x14ac:dyDescent="0.25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2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7">
        <f>E1197/D1197</f>
        <v>1.35</v>
      </c>
      <c r="P1197" s="9">
        <f>IF(L1197 = 0, 0, E1197/L1197)</f>
        <v>79.411764705882348</v>
      </c>
      <c r="Q1197" s="5" t="str">
        <f>LEFT(N1197,SEARCH("/",N1197) - 1)</f>
        <v>photography</v>
      </c>
      <c r="R1197" s="5" t="str">
        <f>RIGHT(N1197, LEN(N1197) - SEARCH("/",N1197))</f>
        <v>photobooks</v>
      </c>
      <c r="S1197" s="16">
        <f>(((J1197/60)/60)/24)+DATE(1970,1,1)+(-8/24)</f>
        <v>42298.014502314814</v>
      </c>
      <c r="T1197" s="16">
        <f>(((I1197/60)/60)/24)+DATE(1970,1,1)+(-8/24)</f>
        <v>42358.041666666664</v>
      </c>
    </row>
    <row r="1198" spans="1:20" ht="30" x14ac:dyDescent="0.25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2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7">
        <f>E1198/D1198</f>
        <v>2.6991034482758622</v>
      </c>
      <c r="P1198" s="9">
        <f>IF(L1198 = 0, 0, E1198/L1198)</f>
        <v>76.439453125</v>
      </c>
      <c r="Q1198" s="5" t="str">
        <f>LEFT(N1198,SEARCH("/",N1198) - 1)</f>
        <v>photography</v>
      </c>
      <c r="R1198" s="5" t="str">
        <f>RIGHT(N1198, LEN(N1198) - SEARCH("/",N1198))</f>
        <v>photobooks</v>
      </c>
      <c r="S1198" s="16">
        <f>(((J1198/60)/60)/24)+DATE(1970,1,1)+(-8/24)</f>
        <v>42326.485405092586</v>
      </c>
      <c r="T1198" s="16">
        <f>(((I1198/60)/60)/24)+DATE(1970,1,1)+(-8/24)</f>
        <v>42356.485405092586</v>
      </c>
    </row>
    <row r="1199" spans="1:20" ht="60" x14ac:dyDescent="0.25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2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7">
        <f>E1199/D1199</f>
        <v>2.5329333333333333</v>
      </c>
      <c r="P1199" s="9">
        <f>IF(L1199 = 0, 0, E1199/L1199)</f>
        <v>121</v>
      </c>
      <c r="Q1199" s="5" t="str">
        <f>LEFT(N1199,SEARCH("/",N1199) - 1)</f>
        <v>photography</v>
      </c>
      <c r="R1199" s="5" t="str">
        <f>RIGHT(N1199, LEN(N1199) - SEARCH("/",N1199))</f>
        <v>photobooks</v>
      </c>
      <c r="S1199" s="16">
        <f>(((J1199/60)/60)/24)+DATE(1970,1,1)+(-8/24)</f>
        <v>42503.331412037034</v>
      </c>
      <c r="T1199" s="16">
        <f>(((I1199/60)/60)/24)+DATE(1970,1,1)+(-8/24)</f>
        <v>42533.915972222218</v>
      </c>
    </row>
    <row r="1200" spans="1:20" ht="60" x14ac:dyDescent="0.25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2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7">
        <f>E1200/D1200</f>
        <v>2.6059999999999999</v>
      </c>
      <c r="P1200" s="9">
        <f>IF(L1200 = 0, 0, E1200/L1200)</f>
        <v>54.616766467065865</v>
      </c>
      <c r="Q1200" s="5" t="str">
        <f>LEFT(N1200,SEARCH("/",N1200) - 1)</f>
        <v>photography</v>
      </c>
      <c r="R1200" s="5" t="str">
        <f>RIGHT(N1200, LEN(N1200) - SEARCH("/",N1200))</f>
        <v>photobooks</v>
      </c>
      <c r="S1200" s="16">
        <f>(((J1200/60)/60)/24)+DATE(1970,1,1)+(-8/24)</f>
        <v>42333.285717592589</v>
      </c>
      <c r="T1200" s="16">
        <f>(((I1200/60)/60)/24)+DATE(1970,1,1)+(-8/24)</f>
        <v>42368.791666666664</v>
      </c>
    </row>
    <row r="1201" spans="1:20" ht="60" x14ac:dyDescent="0.25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2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7">
        <f>E1201/D1201</f>
        <v>1.0131677953348381</v>
      </c>
      <c r="P1201" s="9">
        <f>IF(L1201 = 0, 0, E1201/L1201)</f>
        <v>299.22222222222223</v>
      </c>
      <c r="Q1201" s="5" t="str">
        <f>LEFT(N1201,SEARCH("/",N1201) - 1)</f>
        <v>photography</v>
      </c>
      <c r="R1201" s="5" t="str">
        <f>RIGHT(N1201, LEN(N1201) - SEARCH("/",N1201))</f>
        <v>photobooks</v>
      </c>
      <c r="S1201" s="16">
        <f>(((J1201/60)/60)/24)+DATE(1970,1,1)+(-8/24)</f>
        <v>42161.437499999993</v>
      </c>
      <c r="T1201" s="16">
        <f>(((I1201/60)/60)/24)+DATE(1970,1,1)+(-8/24)</f>
        <v>42193.437499999993</v>
      </c>
    </row>
    <row r="1202" spans="1:20" ht="60" x14ac:dyDescent="0.25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2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7">
        <f>E1202/D1202</f>
        <v>1.2560416666666667</v>
      </c>
      <c r="P1202" s="9">
        <f>IF(L1202 = 0, 0, E1202/L1202)</f>
        <v>58.533980582524272</v>
      </c>
      <c r="Q1202" s="5" t="str">
        <f>LEFT(N1202,SEARCH("/",N1202) - 1)</f>
        <v>photography</v>
      </c>
      <c r="R1202" s="5" t="str">
        <f>RIGHT(N1202, LEN(N1202) - SEARCH("/",N1202))</f>
        <v>photobooks</v>
      </c>
      <c r="S1202" s="16">
        <f>(((J1202/60)/60)/24)+DATE(1970,1,1)+(-8/24)</f>
        <v>42089.144166666665</v>
      </c>
      <c r="T1202" s="16">
        <f>(((I1202/60)/60)/24)+DATE(1970,1,1)+(-8/24)</f>
        <v>42110.144166666665</v>
      </c>
    </row>
    <row r="1203" spans="1:20" ht="60" x14ac:dyDescent="0.25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2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7">
        <f>E1203/D1203</f>
        <v>1.0243783333333334</v>
      </c>
      <c r="P1203" s="9">
        <f>IF(L1203 = 0, 0, E1203/L1203)</f>
        <v>55.371801801801809</v>
      </c>
      <c r="Q1203" s="5" t="str">
        <f>LEFT(N1203,SEARCH("/",N1203) - 1)</f>
        <v>photography</v>
      </c>
      <c r="R1203" s="5" t="str">
        <f>RIGHT(N1203, LEN(N1203) - SEARCH("/",N1203))</f>
        <v>photobooks</v>
      </c>
      <c r="S1203" s="16">
        <f>(((J1203/60)/60)/24)+DATE(1970,1,1)+(-8/24)</f>
        <v>42536.273680555554</v>
      </c>
      <c r="T1203" s="16">
        <f>(((I1203/60)/60)/24)+DATE(1970,1,1)+(-8/24)</f>
        <v>42566.273680555554</v>
      </c>
    </row>
    <row r="1204" spans="1:20" ht="60" x14ac:dyDescent="0.25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2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7">
        <f>E1204/D1204</f>
        <v>1.99244</v>
      </c>
      <c r="P1204" s="9">
        <f>IF(L1204 = 0, 0, E1204/L1204)</f>
        <v>183.80442804428046</v>
      </c>
      <c r="Q1204" s="5" t="str">
        <f>LEFT(N1204,SEARCH("/",N1204) - 1)</f>
        <v>photography</v>
      </c>
      <c r="R1204" s="5" t="str">
        <f>RIGHT(N1204, LEN(N1204) - SEARCH("/",N1204))</f>
        <v>photobooks</v>
      </c>
      <c r="S1204" s="16">
        <f>(((J1204/60)/60)/24)+DATE(1970,1,1)+(-8/24)</f>
        <v>42151.955486111103</v>
      </c>
      <c r="T1204" s="16">
        <f>(((I1204/60)/60)/24)+DATE(1970,1,1)+(-8/24)</f>
        <v>42181.955486111103</v>
      </c>
    </row>
    <row r="1205" spans="1:20" ht="45" x14ac:dyDescent="0.25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2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7">
        <f>E1205/D1205</f>
        <v>1.0245398773006136</v>
      </c>
      <c r="P1205" s="9">
        <f>IF(L1205 = 0, 0, E1205/L1205)</f>
        <v>165.34653465346534</v>
      </c>
      <c r="Q1205" s="5" t="str">
        <f>LEFT(N1205,SEARCH("/",N1205) - 1)</f>
        <v>photography</v>
      </c>
      <c r="R1205" s="5" t="str">
        <f>RIGHT(N1205, LEN(N1205) - SEARCH("/",N1205))</f>
        <v>photobooks</v>
      </c>
      <c r="S1205" s="16">
        <f>(((J1205/60)/60)/24)+DATE(1970,1,1)+(-8/24)</f>
        <v>42125.2815625</v>
      </c>
      <c r="T1205" s="16">
        <f>(((I1205/60)/60)/24)+DATE(1970,1,1)+(-8/24)</f>
        <v>42155.2815625</v>
      </c>
    </row>
    <row r="1206" spans="1:20" ht="45" x14ac:dyDescent="0.25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2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7">
        <f>E1206/D1206</f>
        <v>1.0294615384615384</v>
      </c>
      <c r="P1206" s="9">
        <f>IF(L1206 = 0, 0, E1206/L1206)</f>
        <v>234.78947368421052</v>
      </c>
      <c r="Q1206" s="5" t="str">
        <f>LEFT(N1206,SEARCH("/",N1206) - 1)</f>
        <v>photography</v>
      </c>
      <c r="R1206" s="5" t="str">
        <f>RIGHT(N1206, LEN(N1206) - SEARCH("/",N1206))</f>
        <v>photobooks</v>
      </c>
      <c r="S1206" s="16">
        <f>(((J1206/60)/60)/24)+DATE(1970,1,1)+(-8/24)</f>
        <v>42297.414733796293</v>
      </c>
      <c r="T1206" s="16">
        <f>(((I1206/60)/60)/24)+DATE(1970,1,1)+(-8/24)</f>
        <v>42341.874999999993</v>
      </c>
    </row>
    <row r="1207" spans="1:20" ht="60" x14ac:dyDescent="0.25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2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7">
        <f>E1207/D1207</f>
        <v>1.0086153846153847</v>
      </c>
      <c r="P1207" s="9">
        <f>IF(L1207 = 0, 0, E1207/L1207)</f>
        <v>211.48387096774192</v>
      </c>
      <c r="Q1207" s="5" t="str">
        <f>LEFT(N1207,SEARCH("/",N1207) - 1)</f>
        <v>photography</v>
      </c>
      <c r="R1207" s="5" t="str">
        <f>RIGHT(N1207, LEN(N1207) - SEARCH("/",N1207))</f>
        <v>photobooks</v>
      </c>
      <c r="S1207" s="16">
        <f>(((J1207/60)/60)/24)+DATE(1970,1,1)+(-8/24)</f>
        <v>42138.173043981478</v>
      </c>
      <c r="T1207" s="16">
        <f>(((I1207/60)/60)/24)+DATE(1970,1,1)+(-8/24)</f>
        <v>42168.173043981478</v>
      </c>
    </row>
    <row r="1208" spans="1:20" ht="60" x14ac:dyDescent="0.25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2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7">
        <f>E1208/D1208</f>
        <v>1.1499999999999999</v>
      </c>
      <c r="P1208" s="9">
        <f>IF(L1208 = 0, 0, E1208/L1208)</f>
        <v>32.34375</v>
      </c>
      <c r="Q1208" s="5" t="str">
        <f>LEFT(N1208,SEARCH("/",N1208) - 1)</f>
        <v>photography</v>
      </c>
      <c r="R1208" s="5" t="str">
        <f>RIGHT(N1208, LEN(N1208) - SEARCH("/",N1208))</f>
        <v>photobooks</v>
      </c>
      <c r="S1208" s="16">
        <f>(((J1208/60)/60)/24)+DATE(1970,1,1)+(-8/24)</f>
        <v>42772.442743055559</v>
      </c>
      <c r="T1208" s="16">
        <f>(((I1208/60)/60)/24)+DATE(1970,1,1)+(-8/24)</f>
        <v>42805.228472222218</v>
      </c>
    </row>
    <row r="1209" spans="1:20" ht="30" x14ac:dyDescent="0.25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2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7">
        <f>E1209/D1209</f>
        <v>1.0416766467065868</v>
      </c>
      <c r="P1209" s="9">
        <f>IF(L1209 = 0, 0, E1209/L1209)</f>
        <v>123.37588652482269</v>
      </c>
      <c r="Q1209" s="5" t="str">
        <f>LEFT(N1209,SEARCH("/",N1209) - 1)</f>
        <v>photography</v>
      </c>
      <c r="R1209" s="5" t="str">
        <f>RIGHT(N1209, LEN(N1209) - SEARCH("/",N1209))</f>
        <v>photobooks</v>
      </c>
      <c r="S1209" s="16">
        <f>(((J1209/60)/60)/24)+DATE(1970,1,1)+(-8/24)</f>
        <v>42430.096909722219</v>
      </c>
      <c r="T1209" s="16">
        <f>(((I1209/60)/60)/24)+DATE(1970,1,1)+(-8/24)</f>
        <v>42460.083333333336</v>
      </c>
    </row>
    <row r="1210" spans="1:20" ht="60" x14ac:dyDescent="0.25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2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7">
        <f>E1210/D1210</f>
        <v>1.5529999999999999</v>
      </c>
      <c r="P1210" s="9">
        <f>IF(L1210 = 0, 0, E1210/L1210)</f>
        <v>207.06666666666666</v>
      </c>
      <c r="Q1210" s="5" t="str">
        <f>LEFT(N1210,SEARCH("/",N1210) - 1)</f>
        <v>photography</v>
      </c>
      <c r="R1210" s="5" t="str">
        <f>RIGHT(N1210, LEN(N1210) - SEARCH("/",N1210))</f>
        <v>photobooks</v>
      </c>
      <c r="S1210" s="16">
        <f>(((J1210/60)/60)/24)+DATE(1970,1,1)+(-8/24)</f>
        <v>42423.375740740739</v>
      </c>
      <c r="T1210" s="16">
        <f>(((I1210/60)/60)/24)+DATE(1970,1,1)+(-8/24)</f>
        <v>42453.334074074075</v>
      </c>
    </row>
    <row r="1211" spans="1:20" ht="60" x14ac:dyDescent="0.25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2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7">
        <f>E1211/D1211</f>
        <v>1.06</v>
      </c>
      <c r="P1211" s="9">
        <f>IF(L1211 = 0, 0, E1211/L1211)</f>
        <v>138.2608695652174</v>
      </c>
      <c r="Q1211" s="5" t="str">
        <f>LEFT(N1211,SEARCH("/",N1211) - 1)</f>
        <v>photography</v>
      </c>
      <c r="R1211" s="5" t="str">
        <f>RIGHT(N1211, LEN(N1211) - SEARCH("/",N1211))</f>
        <v>photobooks</v>
      </c>
      <c r="S1211" s="16">
        <f>(((J1211/60)/60)/24)+DATE(1970,1,1)+(-8/24)</f>
        <v>42761.512789351851</v>
      </c>
      <c r="T1211" s="16">
        <f>(((I1211/60)/60)/24)+DATE(1970,1,1)+(-8/24)</f>
        <v>42791.512789351851</v>
      </c>
    </row>
    <row r="1212" spans="1:20" ht="30" x14ac:dyDescent="0.25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2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7">
        <f>E1212/D1212</f>
        <v>2.5431499999999998</v>
      </c>
      <c r="P1212" s="9">
        <f>IF(L1212 = 0, 0, E1212/L1212)</f>
        <v>493.81553398058253</v>
      </c>
      <c r="Q1212" s="5" t="str">
        <f>LEFT(N1212,SEARCH("/",N1212) - 1)</f>
        <v>photography</v>
      </c>
      <c r="R1212" s="5" t="str">
        <f>RIGHT(N1212, LEN(N1212) - SEARCH("/",N1212))</f>
        <v>photobooks</v>
      </c>
      <c r="S1212" s="16">
        <f>(((J1212/60)/60)/24)+DATE(1970,1,1)+(-8/24)</f>
        <v>42132.608472222222</v>
      </c>
      <c r="T1212" s="16">
        <f>(((I1212/60)/60)/24)+DATE(1970,1,1)+(-8/24)</f>
        <v>42155.541666666664</v>
      </c>
    </row>
    <row r="1213" spans="1:20" ht="60" x14ac:dyDescent="0.25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2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7">
        <f>E1213/D1213</f>
        <v>1.0109999999999999</v>
      </c>
      <c r="P1213" s="9">
        <f>IF(L1213 = 0, 0, E1213/L1213)</f>
        <v>168.5</v>
      </c>
      <c r="Q1213" s="5" t="str">
        <f>LEFT(N1213,SEARCH("/",N1213) - 1)</f>
        <v>photography</v>
      </c>
      <c r="R1213" s="5" t="str">
        <f>RIGHT(N1213, LEN(N1213) - SEARCH("/",N1213))</f>
        <v>photobooks</v>
      </c>
      <c r="S1213" s="16">
        <f>(((J1213/60)/60)/24)+DATE(1970,1,1)+(-8/24)</f>
        <v>42515.533113425925</v>
      </c>
      <c r="T1213" s="16">
        <f>(((I1213/60)/60)/24)+DATE(1970,1,1)+(-8/24)</f>
        <v>42530.533113425925</v>
      </c>
    </row>
    <row r="1214" spans="1:20" ht="60" x14ac:dyDescent="0.25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2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7">
        <f>E1214/D1214</f>
        <v>1.2904</v>
      </c>
      <c r="P1214" s="9">
        <f>IF(L1214 = 0, 0, E1214/L1214)</f>
        <v>38.867469879518069</v>
      </c>
      <c r="Q1214" s="5" t="str">
        <f>LEFT(N1214,SEARCH("/",N1214) - 1)</f>
        <v>photography</v>
      </c>
      <c r="R1214" s="5" t="str">
        <f>RIGHT(N1214, LEN(N1214) - SEARCH("/",N1214))</f>
        <v>photobooks</v>
      </c>
      <c r="S1214" s="16">
        <f>(((J1214/60)/60)/24)+DATE(1970,1,1)+(-8/24)</f>
        <v>42318.616840277777</v>
      </c>
      <c r="T1214" s="16">
        <f>(((I1214/60)/60)/24)+DATE(1970,1,1)+(-8/24)</f>
        <v>42334.708333333336</v>
      </c>
    </row>
    <row r="1215" spans="1:20" ht="60" x14ac:dyDescent="0.25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2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7">
        <f>E1215/D1215</f>
        <v>1.0223076923076924</v>
      </c>
      <c r="P1215" s="9">
        <f>IF(L1215 = 0, 0, E1215/L1215)</f>
        <v>61.527777777777779</v>
      </c>
      <c r="Q1215" s="5" t="str">
        <f>LEFT(N1215,SEARCH("/",N1215) - 1)</f>
        <v>photography</v>
      </c>
      <c r="R1215" s="5" t="str">
        <f>RIGHT(N1215, LEN(N1215) - SEARCH("/",N1215))</f>
        <v>photobooks</v>
      </c>
      <c r="S1215" s="16">
        <f>(((J1215/60)/60)/24)+DATE(1970,1,1)+(-8/24)</f>
        <v>42731.422453703701</v>
      </c>
      <c r="T1215" s="16">
        <f>(((I1215/60)/60)/24)+DATE(1970,1,1)+(-8/24)</f>
        <v>42766.422453703701</v>
      </c>
    </row>
    <row r="1216" spans="1:20" ht="60" x14ac:dyDescent="0.25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2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7">
        <f>E1216/D1216</f>
        <v>1.3180000000000001</v>
      </c>
      <c r="P1216" s="9">
        <f>IF(L1216 = 0, 0, E1216/L1216)</f>
        <v>105.44</v>
      </c>
      <c r="Q1216" s="5" t="str">
        <f>LEFT(N1216,SEARCH("/",N1216) - 1)</f>
        <v>photography</v>
      </c>
      <c r="R1216" s="5" t="str">
        <f>RIGHT(N1216, LEN(N1216) - SEARCH("/",N1216))</f>
        <v>photobooks</v>
      </c>
      <c r="S1216" s="16">
        <f>(((J1216/60)/60)/24)+DATE(1970,1,1)+(-8/24)</f>
        <v>42104.507002314807</v>
      </c>
      <c r="T1216" s="16">
        <f>(((I1216/60)/60)/24)+DATE(1970,1,1)+(-8/24)</f>
        <v>42164.507002314807</v>
      </c>
    </row>
    <row r="1217" spans="1:20" ht="60" x14ac:dyDescent="0.25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2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7">
        <f>E1217/D1217</f>
        <v>7.8608020000000005</v>
      </c>
      <c r="P1217" s="9">
        <f>IF(L1217 = 0, 0, E1217/L1217)</f>
        <v>71.592003642987251</v>
      </c>
      <c r="Q1217" s="5" t="str">
        <f>LEFT(N1217,SEARCH("/",N1217) - 1)</f>
        <v>photography</v>
      </c>
      <c r="R1217" s="5" t="str">
        <f>RIGHT(N1217, LEN(N1217) - SEARCH("/",N1217))</f>
        <v>photobooks</v>
      </c>
      <c r="S1217" s="16">
        <f>(((J1217/60)/60)/24)+DATE(1970,1,1)+(-8/24)</f>
        <v>41759.589768518512</v>
      </c>
      <c r="T1217" s="16">
        <f>(((I1217/60)/60)/24)+DATE(1970,1,1)+(-8/24)</f>
        <v>41789.589768518512</v>
      </c>
    </row>
    <row r="1218" spans="1:20" ht="30" x14ac:dyDescent="0.25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2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7">
        <f>E1218/D1218</f>
        <v>1.4570000000000001</v>
      </c>
      <c r="P1218" s="9">
        <f>IF(L1218 = 0, 0, E1218/L1218)</f>
        <v>91.882882882882882</v>
      </c>
      <c r="Q1218" s="5" t="str">
        <f>LEFT(N1218,SEARCH("/",N1218) - 1)</f>
        <v>photography</v>
      </c>
      <c r="R1218" s="5" t="str">
        <f>RIGHT(N1218, LEN(N1218) - SEARCH("/",N1218))</f>
        <v>photobooks</v>
      </c>
      <c r="S1218" s="16">
        <f>(((J1218/60)/60)/24)+DATE(1970,1,1)+(-8/24)</f>
        <v>42247.283067129632</v>
      </c>
      <c r="T1218" s="16">
        <f>(((I1218/60)/60)/24)+DATE(1970,1,1)+(-8/24)</f>
        <v>42279.627083333333</v>
      </c>
    </row>
    <row r="1219" spans="1:20" ht="45" x14ac:dyDescent="0.25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2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7">
        <f>E1219/D1219</f>
        <v>1.026</v>
      </c>
      <c r="P1219" s="9">
        <f>IF(L1219 = 0, 0, E1219/L1219)</f>
        <v>148.57377049180329</v>
      </c>
      <c r="Q1219" s="5" t="str">
        <f>LEFT(N1219,SEARCH("/",N1219) - 1)</f>
        <v>photography</v>
      </c>
      <c r="R1219" s="5" t="str">
        <f>RIGHT(N1219, LEN(N1219) - SEARCH("/",N1219))</f>
        <v>photobooks</v>
      </c>
      <c r="S1219" s="16">
        <f>(((J1219/60)/60)/24)+DATE(1970,1,1)+(-8/24)</f>
        <v>42535.4761574074</v>
      </c>
      <c r="T1219" s="16">
        <f>(((I1219/60)/60)/24)+DATE(1970,1,1)+(-8/24)</f>
        <v>42565.4761574074</v>
      </c>
    </row>
    <row r="1220" spans="1:20" ht="60" x14ac:dyDescent="0.25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2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7">
        <f>E1220/D1220</f>
        <v>1.7227777777777777</v>
      </c>
      <c r="P1220" s="9">
        <f>IF(L1220 = 0, 0, E1220/L1220)</f>
        <v>174.2134831460674</v>
      </c>
      <c r="Q1220" s="5" t="str">
        <f>LEFT(N1220,SEARCH("/",N1220) - 1)</f>
        <v>photography</v>
      </c>
      <c r="R1220" s="5" t="str">
        <f>RIGHT(N1220, LEN(N1220) - SEARCH("/",N1220))</f>
        <v>photobooks</v>
      </c>
      <c r="S1220" s="16">
        <f>(((J1220/60)/60)/24)+DATE(1970,1,1)+(-8/24)</f>
        <v>42278.328703703701</v>
      </c>
      <c r="T1220" s="16">
        <f>(((I1220/60)/60)/24)+DATE(1970,1,1)+(-8/24)</f>
        <v>42308.791666666664</v>
      </c>
    </row>
    <row r="1221" spans="1:20" ht="45" x14ac:dyDescent="0.25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2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7">
        <f>E1221/D1221</f>
        <v>1.5916819571865444</v>
      </c>
      <c r="P1221" s="9">
        <f>IF(L1221 = 0, 0, E1221/L1221)</f>
        <v>102.86166007905139</v>
      </c>
      <c r="Q1221" s="5" t="str">
        <f>LEFT(N1221,SEARCH("/",N1221) - 1)</f>
        <v>photography</v>
      </c>
      <c r="R1221" s="5" t="str">
        <f>RIGHT(N1221, LEN(N1221) - SEARCH("/",N1221))</f>
        <v>photobooks</v>
      </c>
      <c r="S1221" s="16">
        <f>(((J1221/60)/60)/24)+DATE(1970,1,1)+(-8/24)</f>
        <v>42633.128622685181</v>
      </c>
      <c r="T1221" s="16">
        <f>(((I1221/60)/60)/24)+DATE(1970,1,1)+(-8/24)</f>
        <v>42663.128622685181</v>
      </c>
    </row>
    <row r="1222" spans="1:20" ht="45" x14ac:dyDescent="0.25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2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7">
        <f>E1222/D1222</f>
        <v>1.0376666666666667</v>
      </c>
      <c r="P1222" s="9">
        <f>IF(L1222 = 0, 0, E1222/L1222)</f>
        <v>111.17857142857143</v>
      </c>
      <c r="Q1222" s="5" t="str">
        <f>LEFT(N1222,SEARCH("/",N1222) - 1)</f>
        <v>photography</v>
      </c>
      <c r="R1222" s="5" t="str">
        <f>RIGHT(N1222, LEN(N1222) - SEARCH("/",N1222))</f>
        <v>photobooks</v>
      </c>
      <c r="S1222" s="16">
        <f>(((J1222/60)/60)/24)+DATE(1970,1,1)+(-8/24)</f>
        <v>42211.295277777775</v>
      </c>
      <c r="T1222" s="16">
        <f>(((I1222/60)/60)/24)+DATE(1970,1,1)+(-8/24)</f>
        <v>42241.295277777775</v>
      </c>
    </row>
    <row r="1223" spans="1:20" ht="60" x14ac:dyDescent="0.25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2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7">
        <f>E1223/D1223</f>
        <v>1.1140954545454547</v>
      </c>
      <c r="P1223" s="9">
        <f>IF(L1223 = 0, 0, E1223/L1223)</f>
        <v>23.796213592233013</v>
      </c>
      <c r="Q1223" s="5" t="str">
        <f>LEFT(N1223,SEARCH("/",N1223) - 1)</f>
        <v>photography</v>
      </c>
      <c r="R1223" s="5" t="str">
        <f>RIGHT(N1223, LEN(N1223) - SEARCH("/",N1223))</f>
        <v>photobooks</v>
      </c>
      <c r="S1223" s="16">
        <f>(((J1223/60)/60)/24)+DATE(1970,1,1)+(-8/24)</f>
        <v>42680.142222222225</v>
      </c>
      <c r="T1223" s="16">
        <f>(((I1223/60)/60)/24)+DATE(1970,1,1)+(-8/24)</f>
        <v>42707.666666666664</v>
      </c>
    </row>
    <row r="1224" spans="1:20" ht="30" x14ac:dyDescent="0.25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2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7">
        <f>E1224/D1224</f>
        <v>2.80375</v>
      </c>
      <c r="P1224" s="9">
        <f>IF(L1224 = 0, 0, E1224/L1224)</f>
        <v>81.268115942028984</v>
      </c>
      <c r="Q1224" s="5" t="str">
        <f>LEFT(N1224,SEARCH("/",N1224) - 1)</f>
        <v>photography</v>
      </c>
      <c r="R1224" s="5" t="str">
        <f>RIGHT(N1224, LEN(N1224) - SEARCH("/",N1224))</f>
        <v>photobooks</v>
      </c>
      <c r="S1224" s="16">
        <f>(((J1224/60)/60)/24)+DATE(1970,1,1)+(-8/24)</f>
        <v>42430.387118055551</v>
      </c>
      <c r="T1224" s="16">
        <f>(((I1224/60)/60)/24)+DATE(1970,1,1)+(-8/24)</f>
        <v>42460.833333333336</v>
      </c>
    </row>
    <row r="1225" spans="1:20" ht="45" x14ac:dyDescent="0.25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2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7">
        <f>E1225/D1225</f>
        <v>1.1210606060606061</v>
      </c>
      <c r="P1225" s="9">
        <f>IF(L1225 = 0, 0, E1225/L1225)</f>
        <v>116.21465968586388</v>
      </c>
      <c r="Q1225" s="5" t="str">
        <f>LEFT(N1225,SEARCH("/",N1225) - 1)</f>
        <v>photography</v>
      </c>
      <c r="R1225" s="5" t="str">
        <f>RIGHT(N1225, LEN(N1225) - SEARCH("/",N1225))</f>
        <v>photobooks</v>
      </c>
      <c r="S1225" s="16">
        <f>(((J1225/60)/60)/24)+DATE(1970,1,1)+(-8/24)</f>
        <v>42653.843854166662</v>
      </c>
      <c r="T1225" s="16">
        <f>(((I1225/60)/60)/24)+DATE(1970,1,1)+(-8/24)</f>
        <v>42683.885520833333</v>
      </c>
    </row>
    <row r="1226" spans="1:20" ht="30" x14ac:dyDescent="0.25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2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7">
        <f>E1226/D1226</f>
        <v>7.0666666666666669E-2</v>
      </c>
      <c r="P1226" s="9">
        <f>IF(L1226 = 0, 0, E1226/L1226)</f>
        <v>58.888888888888886</v>
      </c>
      <c r="Q1226" s="5" t="str">
        <f>LEFT(N1226,SEARCH("/",N1226) - 1)</f>
        <v>music</v>
      </c>
      <c r="R1226" s="5" t="str">
        <f>RIGHT(N1226, LEN(N1226) - SEARCH("/",N1226))</f>
        <v>world music</v>
      </c>
      <c r="S1226" s="16">
        <f>(((J1226/60)/60)/24)+DATE(1970,1,1)+(-8/24)</f>
        <v>41736.216458333329</v>
      </c>
      <c r="T1226" s="16">
        <f>(((I1226/60)/60)/24)+DATE(1970,1,1)+(-8/24)</f>
        <v>41796.216458333329</v>
      </c>
    </row>
    <row r="1227" spans="1:20" ht="60" x14ac:dyDescent="0.2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2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7">
        <f>E1227/D1227</f>
        <v>4.3999999999999997E-2</v>
      </c>
      <c r="P1227" s="9">
        <f>IF(L1227 = 0, 0, E1227/L1227)</f>
        <v>44</v>
      </c>
      <c r="Q1227" s="5" t="str">
        <f>LEFT(N1227,SEARCH("/",N1227) - 1)</f>
        <v>music</v>
      </c>
      <c r="R1227" s="5" t="str">
        <f>RIGHT(N1227, LEN(N1227) - SEARCH("/",N1227))</f>
        <v>world music</v>
      </c>
      <c r="S1227" s="16">
        <f>(((J1227/60)/60)/24)+DATE(1970,1,1)+(-8/24)</f>
        <v>41509.572662037033</v>
      </c>
      <c r="T1227" s="16">
        <f>(((I1227/60)/60)/24)+DATE(1970,1,1)+(-8/24)</f>
        <v>41569.572662037033</v>
      </c>
    </row>
    <row r="1228" spans="1:20" ht="45" x14ac:dyDescent="0.25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2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7">
        <f>E1228/D1228</f>
        <v>3.8739999999999997E-2</v>
      </c>
      <c r="P1228" s="9">
        <f>IF(L1228 = 0, 0, E1228/L1228)</f>
        <v>48.424999999999997</v>
      </c>
      <c r="Q1228" s="5" t="str">
        <f>LEFT(N1228,SEARCH("/",N1228) - 1)</f>
        <v>music</v>
      </c>
      <c r="R1228" s="5" t="str">
        <f>RIGHT(N1228, LEN(N1228) - SEARCH("/",N1228))</f>
        <v>world music</v>
      </c>
      <c r="S1228" s="16">
        <f>(((J1228/60)/60)/24)+DATE(1970,1,1)+(-8/24)</f>
        <v>41715.541446759256</v>
      </c>
      <c r="T1228" s="16">
        <f>(((I1228/60)/60)/24)+DATE(1970,1,1)+(-8/24)</f>
        <v>41749.708333333328</v>
      </c>
    </row>
    <row r="1229" spans="1:20" ht="60" x14ac:dyDescent="0.2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2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7">
        <f>E1229/D1229</f>
        <v>0</v>
      </c>
      <c r="P1229" s="9">
        <f>IF(L1229 = 0, 0, E1229/L1229)</f>
        <v>0</v>
      </c>
      <c r="Q1229" s="5" t="str">
        <f>LEFT(N1229,SEARCH("/",N1229) - 1)</f>
        <v>music</v>
      </c>
      <c r="R1229" s="5" t="str">
        <f>RIGHT(N1229, LEN(N1229) - SEARCH("/",N1229))</f>
        <v>world music</v>
      </c>
      <c r="S1229" s="16">
        <f>(((J1229/60)/60)/24)+DATE(1970,1,1)+(-8/24)</f>
        <v>41827.585833333331</v>
      </c>
      <c r="T1229" s="16">
        <f>(((I1229/60)/60)/24)+DATE(1970,1,1)+(-8/24)</f>
        <v>41857.958333333328</v>
      </c>
    </row>
    <row r="1230" spans="1:20" ht="45" x14ac:dyDescent="0.25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2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7">
        <f>E1230/D1230</f>
        <v>0.29299999999999998</v>
      </c>
      <c r="P1230" s="9">
        <f>IF(L1230 = 0, 0, E1230/L1230)</f>
        <v>61.041666666666664</v>
      </c>
      <c r="Q1230" s="5" t="str">
        <f>LEFT(N1230,SEARCH("/",N1230) - 1)</f>
        <v>music</v>
      </c>
      <c r="R1230" s="5" t="str">
        <f>RIGHT(N1230, LEN(N1230) - SEARCH("/",N1230))</f>
        <v>world music</v>
      </c>
      <c r="S1230" s="16">
        <f>(((J1230/60)/60)/24)+DATE(1970,1,1)+(-8/24)</f>
        <v>40754.395925925921</v>
      </c>
      <c r="T1230" s="16">
        <f>(((I1230/60)/60)/24)+DATE(1970,1,1)+(-8/24)</f>
        <v>40814.395925925921</v>
      </c>
    </row>
    <row r="1231" spans="1:20" ht="60" x14ac:dyDescent="0.2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2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7">
        <f>E1231/D1231</f>
        <v>9.0909090909090905E-3</v>
      </c>
      <c r="P1231" s="9">
        <f>IF(L1231 = 0, 0, E1231/L1231)</f>
        <v>25</v>
      </c>
      <c r="Q1231" s="5" t="str">
        <f>LEFT(N1231,SEARCH("/",N1231) - 1)</f>
        <v>music</v>
      </c>
      <c r="R1231" s="5" t="str">
        <f>RIGHT(N1231, LEN(N1231) - SEARCH("/",N1231))</f>
        <v>world music</v>
      </c>
      <c r="S1231" s="16">
        <f>(((J1231/60)/60)/24)+DATE(1970,1,1)+(-8/24)</f>
        <v>40985.126469907402</v>
      </c>
      <c r="T1231" s="16">
        <f>(((I1231/60)/60)/24)+DATE(1970,1,1)+(-8/24)</f>
        <v>41015.333333333328</v>
      </c>
    </row>
    <row r="1232" spans="1:20" ht="45" x14ac:dyDescent="0.25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2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7">
        <f>E1232/D1232</f>
        <v>0</v>
      </c>
      <c r="P1232" s="9">
        <f>IF(L1232 = 0, 0, E1232/L1232)</f>
        <v>0</v>
      </c>
      <c r="Q1232" s="5" t="str">
        <f>LEFT(N1232,SEARCH("/",N1232) - 1)</f>
        <v>music</v>
      </c>
      <c r="R1232" s="5" t="str">
        <f>RIGHT(N1232, LEN(N1232) - SEARCH("/",N1232))</f>
        <v>world music</v>
      </c>
      <c r="S1232" s="16">
        <f>(((J1232/60)/60)/24)+DATE(1970,1,1)+(-8/24)</f>
        <v>40568.639236111107</v>
      </c>
      <c r="T1232" s="16">
        <f>(((I1232/60)/60)/24)+DATE(1970,1,1)+(-8/24)</f>
        <v>40598.639236111107</v>
      </c>
    </row>
    <row r="1233" spans="1:20" ht="45" x14ac:dyDescent="0.2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2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7">
        <f>E1233/D1233</f>
        <v>0</v>
      </c>
      <c r="P1233" s="9">
        <f>IF(L1233 = 0, 0, E1233/L1233)</f>
        <v>0</v>
      </c>
      <c r="Q1233" s="5" t="str">
        <f>LEFT(N1233,SEARCH("/",N1233) - 1)</f>
        <v>music</v>
      </c>
      <c r="R1233" s="5" t="str">
        <f>RIGHT(N1233, LEN(N1233) - SEARCH("/",N1233))</f>
        <v>world music</v>
      </c>
      <c r="S1233" s="16">
        <f>(((J1233/60)/60)/24)+DATE(1970,1,1)+(-8/24)</f>
        <v>42193.608425925922</v>
      </c>
      <c r="T1233" s="16">
        <f>(((I1233/60)/60)/24)+DATE(1970,1,1)+(-8/24)</f>
        <v>42243.708333333336</v>
      </c>
    </row>
    <row r="1234" spans="1:20" ht="60" x14ac:dyDescent="0.25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2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7">
        <f>E1234/D1234</f>
        <v>8.0000000000000002E-3</v>
      </c>
      <c r="P1234" s="9">
        <f>IF(L1234 = 0, 0, E1234/L1234)</f>
        <v>40</v>
      </c>
      <c r="Q1234" s="5" t="str">
        <f>LEFT(N1234,SEARCH("/",N1234) - 1)</f>
        <v>music</v>
      </c>
      <c r="R1234" s="5" t="str">
        <f>RIGHT(N1234, LEN(N1234) - SEARCH("/",N1234))</f>
        <v>world music</v>
      </c>
      <c r="S1234" s="16">
        <f>(((J1234/60)/60)/24)+DATE(1970,1,1)+(-8/24)</f>
        <v>41506.514699074076</v>
      </c>
      <c r="T1234" s="16">
        <f>(((I1234/60)/60)/24)+DATE(1970,1,1)+(-8/24)</f>
        <v>41553.514699074076</v>
      </c>
    </row>
    <row r="1235" spans="1:20" ht="60" x14ac:dyDescent="0.2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2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7">
        <f>E1235/D1235</f>
        <v>0.11600000000000001</v>
      </c>
      <c r="P1235" s="9">
        <f>IF(L1235 = 0, 0, E1235/L1235)</f>
        <v>19.333333333333332</v>
      </c>
      <c r="Q1235" s="5" t="str">
        <f>LEFT(N1235,SEARCH("/",N1235) - 1)</f>
        <v>music</v>
      </c>
      <c r="R1235" s="5" t="str">
        <f>RIGHT(N1235, LEN(N1235) - SEARCH("/",N1235))</f>
        <v>world music</v>
      </c>
      <c r="S1235" s="16">
        <f>(((J1235/60)/60)/24)+DATE(1970,1,1)+(-8/24)</f>
        <v>40939.615439814814</v>
      </c>
      <c r="T1235" s="16">
        <f>(((I1235/60)/60)/24)+DATE(1970,1,1)+(-8/24)</f>
        <v>40960.615439814814</v>
      </c>
    </row>
    <row r="1236" spans="1:20" ht="45" x14ac:dyDescent="0.25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2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7">
        <f>E1236/D1236</f>
        <v>0</v>
      </c>
      <c r="P1236" s="9">
        <f>IF(L1236 = 0, 0, E1236/L1236)</f>
        <v>0</v>
      </c>
      <c r="Q1236" s="5" t="str">
        <f>LEFT(N1236,SEARCH("/",N1236) - 1)</f>
        <v>music</v>
      </c>
      <c r="R1236" s="5" t="str">
        <f>RIGHT(N1236, LEN(N1236) - SEARCH("/",N1236))</f>
        <v>world music</v>
      </c>
      <c r="S1236" s="16">
        <f>(((J1236/60)/60)/24)+DATE(1970,1,1)+(-8/24)</f>
        <v>42007.455347222225</v>
      </c>
      <c r="T1236" s="16">
        <f>(((I1236/60)/60)/24)+DATE(1970,1,1)+(-8/24)</f>
        <v>42037.455347222225</v>
      </c>
    </row>
    <row r="1237" spans="1:20" ht="60" x14ac:dyDescent="0.2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2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7">
        <f>E1237/D1237</f>
        <v>2.787363950092912E-2</v>
      </c>
      <c r="P1237" s="9">
        <f>IF(L1237 = 0, 0, E1237/L1237)</f>
        <v>35</v>
      </c>
      <c r="Q1237" s="5" t="str">
        <f>LEFT(N1237,SEARCH("/",N1237) - 1)</f>
        <v>music</v>
      </c>
      <c r="R1237" s="5" t="str">
        <f>RIGHT(N1237, LEN(N1237) - SEARCH("/",N1237))</f>
        <v>world music</v>
      </c>
      <c r="S1237" s="16">
        <f>(((J1237/60)/60)/24)+DATE(1970,1,1)+(-8/24)</f>
        <v>41582.802071759259</v>
      </c>
      <c r="T1237" s="16">
        <f>(((I1237/60)/60)/24)+DATE(1970,1,1)+(-8/24)</f>
        <v>41622.802071759259</v>
      </c>
    </row>
    <row r="1238" spans="1:20" ht="30" x14ac:dyDescent="0.25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2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7">
        <f>E1238/D1238</f>
        <v>0</v>
      </c>
      <c r="P1238" s="9">
        <f>IF(L1238 = 0, 0, E1238/L1238)</f>
        <v>0</v>
      </c>
      <c r="Q1238" s="5" t="str">
        <f>LEFT(N1238,SEARCH("/",N1238) - 1)</f>
        <v>music</v>
      </c>
      <c r="R1238" s="5" t="str">
        <f>RIGHT(N1238, LEN(N1238) - SEARCH("/",N1238))</f>
        <v>world music</v>
      </c>
      <c r="S1238" s="16">
        <f>(((J1238/60)/60)/24)+DATE(1970,1,1)+(-8/24)</f>
        <v>41110.34680555555</v>
      </c>
      <c r="T1238" s="16">
        <f>(((I1238/60)/60)/24)+DATE(1970,1,1)+(-8/24)</f>
        <v>41118.333333333328</v>
      </c>
    </row>
    <row r="1239" spans="1:20" ht="60" x14ac:dyDescent="0.2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2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7">
        <f>E1239/D1239</f>
        <v>0</v>
      </c>
      <c r="P1239" s="9">
        <f>IF(L1239 = 0, 0, E1239/L1239)</f>
        <v>0</v>
      </c>
      <c r="Q1239" s="5" t="str">
        <f>LEFT(N1239,SEARCH("/",N1239) - 1)</f>
        <v>music</v>
      </c>
      <c r="R1239" s="5" t="str">
        <f>RIGHT(N1239, LEN(N1239) - SEARCH("/",N1239))</f>
        <v>world music</v>
      </c>
      <c r="S1239" s="16">
        <f>(((J1239/60)/60)/24)+DATE(1970,1,1)+(-8/24)</f>
        <v>41124.949826388889</v>
      </c>
      <c r="T1239" s="16">
        <f>(((I1239/60)/60)/24)+DATE(1970,1,1)+(-8/24)</f>
        <v>41144.949826388889</v>
      </c>
    </row>
    <row r="1240" spans="1:20" ht="60" x14ac:dyDescent="0.25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2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7">
        <f>E1240/D1240</f>
        <v>0.17799999999999999</v>
      </c>
      <c r="P1240" s="9">
        <f>IF(L1240 = 0, 0, E1240/L1240)</f>
        <v>59.333333333333336</v>
      </c>
      <c r="Q1240" s="5" t="str">
        <f>LEFT(N1240,SEARCH("/",N1240) - 1)</f>
        <v>music</v>
      </c>
      <c r="R1240" s="5" t="str">
        <f>RIGHT(N1240, LEN(N1240) - SEARCH("/",N1240))</f>
        <v>world music</v>
      </c>
      <c r="S1240" s="16">
        <f>(((J1240/60)/60)/24)+DATE(1970,1,1)+(-8/24)</f>
        <v>40731.277037037034</v>
      </c>
      <c r="T1240" s="16">
        <f>(((I1240/60)/60)/24)+DATE(1970,1,1)+(-8/24)</f>
        <v>40761.277037037034</v>
      </c>
    </row>
    <row r="1241" spans="1:20" ht="30" x14ac:dyDescent="0.2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2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7">
        <f>E1241/D1241</f>
        <v>0</v>
      </c>
      <c r="P1241" s="9">
        <f>IF(L1241 = 0, 0, E1241/L1241)</f>
        <v>0</v>
      </c>
      <c r="Q1241" s="5" t="str">
        <f>LEFT(N1241,SEARCH("/",N1241) - 1)</f>
        <v>music</v>
      </c>
      <c r="R1241" s="5" t="str">
        <f>RIGHT(N1241, LEN(N1241) - SEARCH("/",N1241))</f>
        <v>world music</v>
      </c>
      <c r="S1241" s="16">
        <f>(((J1241/60)/60)/24)+DATE(1970,1,1)+(-8/24)</f>
        <v>40883.629247685181</v>
      </c>
      <c r="T1241" s="16">
        <f>(((I1241/60)/60)/24)+DATE(1970,1,1)+(-8/24)</f>
        <v>40913.629247685181</v>
      </c>
    </row>
    <row r="1242" spans="1:20" ht="45" x14ac:dyDescent="0.25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2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7">
        <f>E1242/D1242</f>
        <v>3.0124999999999999E-2</v>
      </c>
      <c r="P1242" s="9">
        <f>IF(L1242 = 0, 0, E1242/L1242)</f>
        <v>30.125</v>
      </c>
      <c r="Q1242" s="5" t="str">
        <f>LEFT(N1242,SEARCH("/",N1242) - 1)</f>
        <v>music</v>
      </c>
      <c r="R1242" s="5" t="str">
        <f>RIGHT(N1242, LEN(N1242) - SEARCH("/",N1242))</f>
        <v>world music</v>
      </c>
      <c r="S1242" s="16">
        <f>(((J1242/60)/60)/24)+DATE(1970,1,1)+(-8/24)</f>
        <v>41408.706678240742</v>
      </c>
      <c r="T1242" s="16">
        <f>(((I1242/60)/60)/24)+DATE(1970,1,1)+(-8/24)</f>
        <v>41467.57708333333</v>
      </c>
    </row>
    <row r="1243" spans="1:20" ht="60" x14ac:dyDescent="0.2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2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7">
        <f>E1243/D1243</f>
        <v>0.50739999999999996</v>
      </c>
      <c r="P1243" s="9">
        <f>IF(L1243 = 0, 0, E1243/L1243)</f>
        <v>74.617647058823536</v>
      </c>
      <c r="Q1243" s="5" t="str">
        <f>LEFT(N1243,SEARCH("/",N1243) - 1)</f>
        <v>music</v>
      </c>
      <c r="R1243" s="5" t="str">
        <f>RIGHT(N1243, LEN(N1243) - SEARCH("/",N1243))</f>
        <v>world music</v>
      </c>
      <c r="S1243" s="16">
        <f>(((J1243/60)/60)/24)+DATE(1970,1,1)+(-8/24)</f>
        <v>41923.504398148143</v>
      </c>
      <c r="T1243" s="16">
        <f>(((I1243/60)/60)/24)+DATE(1970,1,1)+(-8/24)</f>
        <v>41945.915972222218</v>
      </c>
    </row>
    <row r="1244" spans="1:20" ht="60" x14ac:dyDescent="0.25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2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7">
        <f>E1244/D1244</f>
        <v>5.4884742041712408E-3</v>
      </c>
      <c r="P1244" s="9">
        <f>IF(L1244 = 0, 0, E1244/L1244)</f>
        <v>5</v>
      </c>
      <c r="Q1244" s="5" t="str">
        <f>LEFT(N1244,SEARCH("/",N1244) - 1)</f>
        <v>music</v>
      </c>
      <c r="R1244" s="5" t="str">
        <f>RIGHT(N1244, LEN(N1244) - SEARCH("/",N1244))</f>
        <v>world music</v>
      </c>
      <c r="S1244" s="16">
        <f>(((J1244/60)/60)/24)+DATE(1970,1,1)+(-8/24)</f>
        <v>40781.832199074073</v>
      </c>
      <c r="T1244" s="16">
        <f>(((I1244/60)/60)/24)+DATE(1970,1,1)+(-8/24)</f>
        <v>40797.220833333333</v>
      </c>
    </row>
    <row r="1245" spans="1:20" ht="45" x14ac:dyDescent="0.2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2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7">
        <f>E1245/D1245</f>
        <v>0.14091666666666666</v>
      </c>
      <c r="P1245" s="9">
        <f>IF(L1245 = 0, 0, E1245/L1245)</f>
        <v>44.5</v>
      </c>
      <c r="Q1245" s="5" t="str">
        <f>LEFT(N1245,SEARCH("/",N1245) - 1)</f>
        <v>music</v>
      </c>
      <c r="R1245" s="5" t="str">
        <f>RIGHT(N1245, LEN(N1245) - SEARCH("/",N1245))</f>
        <v>world music</v>
      </c>
      <c r="S1245" s="16">
        <f>(((J1245/60)/60)/24)+DATE(1970,1,1)+(-8/24)</f>
        <v>40671.545960648145</v>
      </c>
      <c r="T1245" s="16">
        <f>(((I1245/60)/60)/24)+DATE(1970,1,1)+(-8/24)</f>
        <v>40732.541666666664</v>
      </c>
    </row>
    <row r="1246" spans="1:20" ht="45" x14ac:dyDescent="0.25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2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7">
        <f>E1246/D1246</f>
        <v>1.038</v>
      </c>
      <c r="P1246" s="9">
        <f>IF(L1246 = 0, 0, E1246/L1246)</f>
        <v>46.133333333333333</v>
      </c>
      <c r="Q1246" s="5" t="str">
        <f>LEFT(N1246,SEARCH("/",N1246) - 1)</f>
        <v>music</v>
      </c>
      <c r="R1246" s="5" t="str">
        <f>RIGHT(N1246, LEN(N1246) - SEARCH("/",N1246))</f>
        <v>rock</v>
      </c>
      <c r="S1246" s="16">
        <f>(((J1246/60)/60)/24)+DATE(1970,1,1)+(-8/24)</f>
        <v>41355.492164351846</v>
      </c>
      <c r="T1246" s="16">
        <f>(((I1246/60)/60)/24)+DATE(1970,1,1)+(-8/24)</f>
        <v>41386.541666666664</v>
      </c>
    </row>
    <row r="1247" spans="1:20" ht="45" x14ac:dyDescent="0.25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2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7">
        <f>E1247/D1247</f>
        <v>1.2024999999999999</v>
      </c>
      <c r="P1247" s="9">
        <f>IF(L1247 = 0, 0, E1247/L1247)</f>
        <v>141.47058823529412</v>
      </c>
      <c r="Q1247" s="5" t="str">
        <f>LEFT(N1247,SEARCH("/",N1247) - 1)</f>
        <v>music</v>
      </c>
      <c r="R1247" s="5" t="str">
        <f>RIGHT(N1247, LEN(N1247) - SEARCH("/",N1247))</f>
        <v>rock</v>
      </c>
      <c r="S1247" s="16">
        <f>(((J1247/60)/60)/24)+DATE(1970,1,1)+(-8/24)</f>
        <v>41774.266597222217</v>
      </c>
      <c r="T1247" s="16">
        <f>(((I1247/60)/60)/24)+DATE(1970,1,1)+(-8/24)</f>
        <v>41804.266597222217</v>
      </c>
    </row>
    <row r="1248" spans="1:20" ht="60" x14ac:dyDescent="0.25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2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7">
        <f>E1248/D1248</f>
        <v>1.17</v>
      </c>
      <c r="P1248" s="9">
        <f>IF(L1248 = 0, 0, E1248/L1248)</f>
        <v>75.483870967741936</v>
      </c>
      <c r="Q1248" s="5" t="str">
        <f>LEFT(N1248,SEARCH("/",N1248) - 1)</f>
        <v>music</v>
      </c>
      <c r="R1248" s="5" t="str">
        <f>RIGHT(N1248, LEN(N1248) - SEARCH("/",N1248))</f>
        <v>rock</v>
      </c>
      <c r="S1248" s="16">
        <f>(((J1248/60)/60)/24)+DATE(1970,1,1)+(-8/24)</f>
        <v>40837.710057870368</v>
      </c>
      <c r="T1248" s="16">
        <f>(((I1248/60)/60)/24)+DATE(1970,1,1)+(-8/24)</f>
        <v>40882.751724537033</v>
      </c>
    </row>
    <row r="1249" spans="1:20" ht="30" x14ac:dyDescent="0.25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2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7">
        <f>E1249/D1249</f>
        <v>1.2214285714285715</v>
      </c>
      <c r="P1249" s="9">
        <f>IF(L1249 = 0, 0, E1249/L1249)</f>
        <v>85.5</v>
      </c>
      <c r="Q1249" s="5" t="str">
        <f>LEFT(N1249,SEARCH("/",N1249) - 1)</f>
        <v>music</v>
      </c>
      <c r="R1249" s="5" t="str">
        <f>RIGHT(N1249, LEN(N1249) - SEARCH("/",N1249))</f>
        <v>rock</v>
      </c>
      <c r="S1249" s="16">
        <f>(((J1249/60)/60)/24)+DATE(1970,1,1)+(-8/24)</f>
        <v>41369.958969907406</v>
      </c>
      <c r="T1249" s="16">
        <f>(((I1249/60)/60)/24)+DATE(1970,1,1)+(-8/24)</f>
        <v>41399.958969907406</v>
      </c>
    </row>
    <row r="1250" spans="1:20" ht="45" x14ac:dyDescent="0.25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2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7">
        <f>E1250/D1250</f>
        <v>1.5164</v>
      </c>
      <c r="P1250" s="9">
        <f>IF(L1250 = 0, 0, E1250/L1250)</f>
        <v>64.254237288135599</v>
      </c>
      <c r="Q1250" s="5" t="str">
        <f>LEFT(N1250,SEARCH("/",N1250) - 1)</f>
        <v>music</v>
      </c>
      <c r="R1250" s="5" t="str">
        <f>RIGHT(N1250, LEN(N1250) - SEARCH("/",N1250))</f>
        <v>rock</v>
      </c>
      <c r="S1250" s="16">
        <f>(((J1250/60)/60)/24)+DATE(1970,1,1)+(-8/24)</f>
        <v>41767.323530092588</v>
      </c>
      <c r="T1250" s="16">
        <f>(((I1250/60)/60)/24)+DATE(1970,1,1)+(-8/24)</f>
        <v>41802.957638888889</v>
      </c>
    </row>
    <row r="1251" spans="1:20" ht="45" x14ac:dyDescent="0.25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2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7">
        <f>E1251/D1251</f>
        <v>1.0444</v>
      </c>
      <c r="P1251" s="9">
        <f>IF(L1251 = 0, 0, E1251/L1251)</f>
        <v>64.46913580246914</v>
      </c>
      <c r="Q1251" s="5" t="str">
        <f>LEFT(N1251,SEARCH("/",N1251) - 1)</f>
        <v>music</v>
      </c>
      <c r="R1251" s="5" t="str">
        <f>RIGHT(N1251, LEN(N1251) - SEARCH("/",N1251))</f>
        <v>rock</v>
      </c>
      <c r="S1251" s="16">
        <f>(((J1251/60)/60)/24)+DATE(1970,1,1)+(-8/24)</f>
        <v>41067.407534722224</v>
      </c>
      <c r="T1251" s="16">
        <f>(((I1251/60)/60)/24)+DATE(1970,1,1)+(-8/24)</f>
        <v>41097.407534722224</v>
      </c>
    </row>
    <row r="1252" spans="1:20" ht="60" x14ac:dyDescent="0.25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2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7">
        <f>E1252/D1252</f>
        <v>2.0015333333333332</v>
      </c>
      <c r="P1252" s="9">
        <f>IF(L1252 = 0, 0, E1252/L1252)</f>
        <v>118.2007874015748</v>
      </c>
      <c r="Q1252" s="5" t="str">
        <f>LEFT(N1252,SEARCH("/",N1252) - 1)</f>
        <v>music</v>
      </c>
      <c r="R1252" s="5" t="str">
        <f>RIGHT(N1252, LEN(N1252) - SEARCH("/",N1252))</f>
        <v>rock</v>
      </c>
      <c r="S1252" s="16">
        <f>(((J1252/60)/60)/24)+DATE(1970,1,1)+(-8/24)</f>
        <v>41843.309386574074</v>
      </c>
      <c r="T1252" s="16">
        <f>(((I1252/60)/60)/24)+DATE(1970,1,1)+(-8/24)</f>
        <v>41888.309386574074</v>
      </c>
    </row>
    <row r="1253" spans="1:20" ht="45" x14ac:dyDescent="0.25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2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7">
        <f>E1253/D1253</f>
        <v>1.018</v>
      </c>
      <c r="P1253" s="9">
        <f>IF(L1253 = 0, 0, E1253/L1253)</f>
        <v>82.540540540540547</v>
      </c>
      <c r="Q1253" s="5" t="str">
        <f>LEFT(N1253,SEARCH("/",N1253) - 1)</f>
        <v>music</v>
      </c>
      <c r="R1253" s="5" t="str">
        <f>RIGHT(N1253, LEN(N1253) - SEARCH("/",N1253))</f>
        <v>rock</v>
      </c>
      <c r="S1253" s="16">
        <f>(((J1253/60)/60)/24)+DATE(1970,1,1)+(-8/24)</f>
        <v>40751.481099537035</v>
      </c>
      <c r="T1253" s="16">
        <f>(((I1253/60)/60)/24)+DATE(1970,1,1)+(-8/24)</f>
        <v>40811.481099537035</v>
      </c>
    </row>
    <row r="1254" spans="1:20" ht="45" x14ac:dyDescent="0.25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2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7">
        <f>E1254/D1254</f>
        <v>1.3765714285714286</v>
      </c>
      <c r="P1254" s="9">
        <f>IF(L1254 = 0, 0, E1254/L1254)</f>
        <v>34.170212765957444</v>
      </c>
      <c r="Q1254" s="5" t="str">
        <f>LEFT(N1254,SEARCH("/",N1254) - 1)</f>
        <v>music</v>
      </c>
      <c r="R1254" s="5" t="str">
        <f>RIGHT(N1254, LEN(N1254) - SEARCH("/",N1254))</f>
        <v>rock</v>
      </c>
      <c r="S1254" s="16">
        <f>(((J1254/60)/60)/24)+DATE(1970,1,1)+(-8/24)</f>
        <v>41543.654733796291</v>
      </c>
      <c r="T1254" s="16">
        <f>(((I1254/60)/60)/24)+DATE(1970,1,1)+(-8/24)</f>
        <v>41571.654733796291</v>
      </c>
    </row>
    <row r="1255" spans="1:20" ht="60" x14ac:dyDescent="0.25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2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7">
        <f>E1255/D1255</f>
        <v>3038.3319999999999</v>
      </c>
      <c r="P1255" s="9">
        <f>IF(L1255 = 0, 0, E1255/L1255)</f>
        <v>42.73322081575246</v>
      </c>
      <c r="Q1255" s="5" t="str">
        <f>LEFT(N1255,SEARCH("/",N1255) - 1)</f>
        <v>music</v>
      </c>
      <c r="R1255" s="5" t="str">
        <f>RIGHT(N1255, LEN(N1255) - SEARCH("/",N1255))</f>
        <v>rock</v>
      </c>
      <c r="S1255" s="16">
        <f>(((J1255/60)/60)/24)+DATE(1970,1,1)+(-8/24)</f>
        <v>41855.450312499997</v>
      </c>
      <c r="T1255" s="16">
        <f>(((I1255/60)/60)/24)+DATE(1970,1,1)+(-8/24)</f>
        <v>41885.450312499997</v>
      </c>
    </row>
    <row r="1256" spans="1:20" ht="60" x14ac:dyDescent="0.25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2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7">
        <f>E1256/D1256</f>
        <v>1.9885074626865671</v>
      </c>
      <c r="P1256" s="9">
        <f>IF(L1256 = 0, 0, E1256/L1256)</f>
        <v>94.489361702127653</v>
      </c>
      <c r="Q1256" s="5" t="str">
        <f>LEFT(N1256,SEARCH("/",N1256) - 1)</f>
        <v>music</v>
      </c>
      <c r="R1256" s="5" t="str">
        <f>RIGHT(N1256, LEN(N1256) - SEARCH("/",N1256))</f>
        <v>rock</v>
      </c>
      <c r="S1256" s="16">
        <f>(((J1256/60)/60)/24)+DATE(1970,1,1)+(-8/24)</f>
        <v>40487.288032407407</v>
      </c>
      <c r="T1256" s="16">
        <f>(((I1256/60)/60)/24)+DATE(1970,1,1)+(-8/24)</f>
        <v>40543.874305555553</v>
      </c>
    </row>
    <row r="1257" spans="1:20" ht="45" x14ac:dyDescent="0.25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2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7">
        <f>E1257/D1257</f>
        <v>2.0236666666666667</v>
      </c>
      <c r="P1257" s="9">
        <f>IF(L1257 = 0, 0, E1257/L1257)</f>
        <v>55.697247706422019</v>
      </c>
      <c r="Q1257" s="5" t="str">
        <f>LEFT(N1257,SEARCH("/",N1257) - 1)</f>
        <v>music</v>
      </c>
      <c r="R1257" s="5" t="str">
        <f>RIGHT(N1257, LEN(N1257) - SEARCH("/",N1257))</f>
        <v>rock</v>
      </c>
      <c r="S1257" s="16">
        <f>(((J1257/60)/60)/24)+DATE(1970,1,1)+(-8/24)</f>
        <v>41579.512175925927</v>
      </c>
      <c r="T1257" s="16">
        <f>(((I1257/60)/60)/24)+DATE(1970,1,1)+(-8/24)</f>
        <v>41609.553842592592</v>
      </c>
    </row>
    <row r="1258" spans="1:20" ht="60" x14ac:dyDescent="0.25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2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7">
        <f>E1258/D1258</f>
        <v>1.1796376666666666</v>
      </c>
      <c r="P1258" s="9">
        <f>IF(L1258 = 0, 0, E1258/L1258)</f>
        <v>98.030831024930734</v>
      </c>
      <c r="Q1258" s="5" t="str">
        <f>LEFT(N1258,SEARCH("/",N1258) - 1)</f>
        <v>music</v>
      </c>
      <c r="R1258" s="5" t="str">
        <f>RIGHT(N1258, LEN(N1258) - SEARCH("/",N1258))</f>
        <v>rock</v>
      </c>
      <c r="S1258" s="16">
        <f>(((J1258/60)/60)/24)+DATE(1970,1,1)+(-8/24)</f>
        <v>40921.586006944446</v>
      </c>
      <c r="T1258" s="16">
        <f>(((I1258/60)/60)/24)+DATE(1970,1,1)+(-8/24)</f>
        <v>40951.586006944446</v>
      </c>
    </row>
    <row r="1259" spans="1:20" ht="60" x14ac:dyDescent="0.25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2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7">
        <f>E1259/D1259</f>
        <v>2.9472727272727273</v>
      </c>
      <c r="P1259" s="9">
        <f>IF(L1259 = 0, 0, E1259/L1259)</f>
        <v>92.102272727272734</v>
      </c>
      <c r="Q1259" s="5" t="str">
        <f>LEFT(N1259,SEARCH("/",N1259) - 1)</f>
        <v>music</v>
      </c>
      <c r="R1259" s="5" t="str">
        <f>RIGHT(N1259, LEN(N1259) - SEARCH("/",N1259))</f>
        <v>rock</v>
      </c>
      <c r="S1259" s="16">
        <f>(((J1259/60)/60)/24)+DATE(1970,1,1)+(-8/24)</f>
        <v>40586.752199074072</v>
      </c>
      <c r="T1259" s="16">
        <f>(((I1259/60)/60)/24)+DATE(1970,1,1)+(-8/24)</f>
        <v>40635.710532407407</v>
      </c>
    </row>
    <row r="1260" spans="1:20" ht="45" x14ac:dyDescent="0.25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2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7">
        <f>E1260/D1260</f>
        <v>2.1314633333333335</v>
      </c>
      <c r="P1260" s="9">
        <f>IF(L1260 = 0, 0, E1260/L1260)</f>
        <v>38.175462686567165</v>
      </c>
      <c r="Q1260" s="5" t="str">
        <f>LEFT(N1260,SEARCH("/",N1260) - 1)</f>
        <v>music</v>
      </c>
      <c r="R1260" s="5" t="str">
        <f>RIGHT(N1260, LEN(N1260) - SEARCH("/",N1260))</f>
        <v>rock</v>
      </c>
      <c r="S1260" s="16">
        <f>(((J1260/60)/60)/24)+DATE(1970,1,1)+(-8/24)</f>
        <v>41487.277916666666</v>
      </c>
      <c r="T1260" s="16">
        <f>(((I1260/60)/60)/24)+DATE(1970,1,1)+(-8/24)</f>
        <v>41517.277916666666</v>
      </c>
    </row>
    <row r="1261" spans="1:20" ht="45" x14ac:dyDescent="0.25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2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7">
        <f>E1261/D1261</f>
        <v>1.0424</v>
      </c>
      <c r="P1261" s="9">
        <f>IF(L1261 = 0, 0, E1261/L1261)</f>
        <v>27.145833333333332</v>
      </c>
      <c r="Q1261" s="5" t="str">
        <f>LEFT(N1261,SEARCH("/",N1261) - 1)</f>
        <v>music</v>
      </c>
      <c r="R1261" s="5" t="str">
        <f>RIGHT(N1261, LEN(N1261) - SEARCH("/",N1261))</f>
        <v>rock</v>
      </c>
      <c r="S1261" s="16">
        <f>(((J1261/60)/60)/24)+DATE(1970,1,1)+(-8/24)</f>
        <v>41766.637314814812</v>
      </c>
      <c r="T1261" s="16">
        <f>(((I1261/60)/60)/24)+DATE(1970,1,1)+(-8/24)</f>
        <v>41798.832638888889</v>
      </c>
    </row>
    <row r="1262" spans="1:20" ht="45" x14ac:dyDescent="0.25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2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7">
        <f>E1262/D1262</f>
        <v>1.1366666666666667</v>
      </c>
      <c r="P1262" s="9">
        <f>IF(L1262 = 0, 0, E1262/L1262)</f>
        <v>50.689189189189186</v>
      </c>
      <c r="Q1262" s="5" t="str">
        <f>LEFT(N1262,SEARCH("/",N1262) - 1)</f>
        <v>music</v>
      </c>
      <c r="R1262" s="5" t="str">
        <f>RIGHT(N1262, LEN(N1262) - SEARCH("/",N1262))</f>
        <v>rock</v>
      </c>
      <c r="S1262" s="16">
        <f>(((J1262/60)/60)/24)+DATE(1970,1,1)+(-8/24)</f>
        <v>41666.50949074074</v>
      </c>
      <c r="T1262" s="16">
        <f>(((I1262/60)/60)/24)+DATE(1970,1,1)+(-8/24)</f>
        <v>41696.50949074074</v>
      </c>
    </row>
    <row r="1263" spans="1:20" ht="45" x14ac:dyDescent="0.25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2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7">
        <f>E1263/D1263</f>
        <v>1.0125</v>
      </c>
      <c r="P1263" s="9">
        <f>IF(L1263 = 0, 0, E1263/L1263)</f>
        <v>38.942307692307693</v>
      </c>
      <c r="Q1263" s="5" t="str">
        <f>LEFT(N1263,SEARCH("/",N1263) - 1)</f>
        <v>music</v>
      </c>
      <c r="R1263" s="5" t="str">
        <f>RIGHT(N1263, LEN(N1263) - SEARCH("/",N1263))</f>
        <v>rock</v>
      </c>
      <c r="S1263" s="16">
        <f>(((J1263/60)/60)/24)+DATE(1970,1,1)+(-8/24)</f>
        <v>41638.009571759256</v>
      </c>
      <c r="T1263" s="16">
        <f>(((I1263/60)/60)/24)+DATE(1970,1,1)+(-8/24)</f>
        <v>41668.009571759256</v>
      </c>
    </row>
    <row r="1264" spans="1:20" ht="60" x14ac:dyDescent="0.25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2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7">
        <f>E1264/D1264</f>
        <v>1.2541538461538462</v>
      </c>
      <c r="P1264" s="9">
        <f>IF(L1264 = 0, 0, E1264/L1264)</f>
        <v>77.638095238095232</v>
      </c>
      <c r="Q1264" s="5" t="str">
        <f>LEFT(N1264,SEARCH("/",N1264) - 1)</f>
        <v>music</v>
      </c>
      <c r="R1264" s="5" t="str">
        <f>RIGHT(N1264, LEN(N1264) - SEARCH("/",N1264))</f>
        <v>rock</v>
      </c>
      <c r="S1264" s="16">
        <f>(((J1264/60)/60)/24)+DATE(1970,1,1)+(-8/24)</f>
        <v>41656.429305555554</v>
      </c>
      <c r="T1264" s="16">
        <f>(((I1264/60)/60)/24)+DATE(1970,1,1)+(-8/24)</f>
        <v>41686.429305555554</v>
      </c>
    </row>
    <row r="1265" spans="1:20" ht="30" x14ac:dyDescent="0.25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2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7">
        <f>E1265/D1265</f>
        <v>1.19</v>
      </c>
      <c r="P1265" s="9">
        <f>IF(L1265 = 0, 0, E1265/L1265)</f>
        <v>43.536585365853661</v>
      </c>
      <c r="Q1265" s="5" t="str">
        <f>LEFT(N1265,SEARCH("/",N1265) - 1)</f>
        <v>music</v>
      </c>
      <c r="R1265" s="5" t="str">
        <f>RIGHT(N1265, LEN(N1265) - SEARCH("/",N1265))</f>
        <v>rock</v>
      </c>
      <c r="S1265" s="16">
        <f>(((J1265/60)/60)/24)+DATE(1970,1,1)+(-8/24)</f>
        <v>41691.750810185185</v>
      </c>
      <c r="T1265" s="16">
        <f>(((I1265/60)/60)/24)+DATE(1970,1,1)+(-8/24)</f>
        <v>41726.708333333328</v>
      </c>
    </row>
    <row r="1266" spans="1:20" ht="60" x14ac:dyDescent="0.25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2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7">
        <f>E1266/D1266</f>
        <v>1.6646153846153846</v>
      </c>
      <c r="P1266" s="9">
        <f>IF(L1266 = 0, 0, E1266/L1266)</f>
        <v>31.823529411764707</v>
      </c>
      <c r="Q1266" s="5" t="str">
        <f>LEFT(N1266,SEARCH("/",N1266) - 1)</f>
        <v>music</v>
      </c>
      <c r="R1266" s="5" t="str">
        <f>RIGHT(N1266, LEN(N1266) - SEARCH("/",N1266))</f>
        <v>rock</v>
      </c>
      <c r="S1266" s="16">
        <f>(((J1266/60)/60)/24)+DATE(1970,1,1)+(-8/24)</f>
        <v>41547.329664351848</v>
      </c>
      <c r="T1266" s="16">
        <f>(((I1266/60)/60)/24)+DATE(1970,1,1)+(-8/24)</f>
        <v>41576.329664351848</v>
      </c>
    </row>
    <row r="1267" spans="1:20" ht="60" x14ac:dyDescent="0.25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2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7">
        <f>E1267/D1267</f>
        <v>1.1914771428571429</v>
      </c>
      <c r="P1267" s="9">
        <f>IF(L1267 = 0, 0, E1267/L1267)</f>
        <v>63.184393939393942</v>
      </c>
      <c r="Q1267" s="5" t="str">
        <f>LEFT(N1267,SEARCH("/",N1267) - 1)</f>
        <v>music</v>
      </c>
      <c r="R1267" s="5" t="str">
        <f>RIGHT(N1267, LEN(N1267) - SEARCH("/",N1267))</f>
        <v>rock</v>
      </c>
      <c r="S1267" s="16">
        <f>(((J1267/60)/60)/24)+DATE(1970,1,1)+(-8/24)</f>
        <v>40465.321932870364</v>
      </c>
      <c r="T1267" s="16">
        <f>(((I1267/60)/60)/24)+DATE(1970,1,1)+(-8/24)</f>
        <v>40512.321932870364</v>
      </c>
    </row>
    <row r="1268" spans="1:20" ht="45" x14ac:dyDescent="0.25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2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7">
        <f>E1268/D1268</f>
        <v>1.0047368421052632</v>
      </c>
      <c r="P1268" s="9">
        <f>IF(L1268 = 0, 0, E1268/L1268)</f>
        <v>190.9</v>
      </c>
      <c r="Q1268" s="5" t="str">
        <f>LEFT(N1268,SEARCH("/",N1268) - 1)</f>
        <v>music</v>
      </c>
      <c r="R1268" s="5" t="str">
        <f>RIGHT(N1268, LEN(N1268) - SEARCH("/",N1268))</f>
        <v>rock</v>
      </c>
      <c r="S1268" s="16">
        <f>(((J1268/60)/60)/24)+DATE(1970,1,1)+(-8/24)</f>
        <v>41620.543344907404</v>
      </c>
      <c r="T1268" s="16">
        <f>(((I1268/60)/60)/24)+DATE(1970,1,1)+(-8/24)</f>
        <v>41650.543344907404</v>
      </c>
    </row>
    <row r="1269" spans="1:20" ht="60" x14ac:dyDescent="0.25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2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7">
        <f>E1269/D1269</f>
        <v>1.018</v>
      </c>
      <c r="P1269" s="9">
        <f>IF(L1269 = 0, 0, E1269/L1269)</f>
        <v>140.85534591194968</v>
      </c>
      <c r="Q1269" s="5" t="str">
        <f>LEFT(N1269,SEARCH("/",N1269) - 1)</f>
        <v>music</v>
      </c>
      <c r="R1269" s="5" t="str">
        <f>RIGHT(N1269, LEN(N1269) - SEARCH("/",N1269))</f>
        <v>rock</v>
      </c>
      <c r="S1269" s="16">
        <f>(((J1269/60)/60)/24)+DATE(1970,1,1)+(-8/24)</f>
        <v>41449.251828703702</v>
      </c>
      <c r="T1269" s="16">
        <f>(((I1269/60)/60)/24)+DATE(1970,1,1)+(-8/24)</f>
        <v>41479.251828703702</v>
      </c>
    </row>
    <row r="1270" spans="1:20" ht="45" x14ac:dyDescent="0.25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2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7">
        <f>E1270/D1270</f>
        <v>1.1666666666666667</v>
      </c>
      <c r="P1270" s="9">
        <f>IF(L1270 = 0, 0, E1270/L1270)</f>
        <v>76.92307692307692</v>
      </c>
      <c r="Q1270" s="5" t="str">
        <f>LEFT(N1270,SEARCH("/",N1270) - 1)</f>
        <v>music</v>
      </c>
      <c r="R1270" s="5" t="str">
        <f>RIGHT(N1270, LEN(N1270) - SEARCH("/",N1270))</f>
        <v>rock</v>
      </c>
      <c r="S1270" s="16">
        <f>(((J1270/60)/60)/24)+DATE(1970,1,1)+(-8/24)</f>
        <v>41507.512118055551</v>
      </c>
      <c r="T1270" s="16">
        <f>(((I1270/60)/60)/24)+DATE(1970,1,1)+(-8/24)</f>
        <v>41537.512118055551</v>
      </c>
    </row>
    <row r="1271" spans="1:20" ht="60" x14ac:dyDescent="0.25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2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7">
        <f>E1271/D1271</f>
        <v>1.0864893617021276</v>
      </c>
      <c r="P1271" s="9">
        <f>IF(L1271 = 0, 0, E1271/L1271)</f>
        <v>99.15533980582525</v>
      </c>
      <c r="Q1271" s="5" t="str">
        <f>LEFT(N1271,SEARCH("/",N1271) - 1)</f>
        <v>music</v>
      </c>
      <c r="R1271" s="5" t="str">
        <f>RIGHT(N1271, LEN(N1271) - SEARCH("/",N1271))</f>
        <v>rock</v>
      </c>
      <c r="S1271" s="16">
        <f>(((J1271/60)/60)/24)+DATE(1970,1,1)+(-8/24)</f>
        <v>42445.489722222213</v>
      </c>
      <c r="T1271" s="16">
        <f>(((I1271/60)/60)/24)+DATE(1970,1,1)+(-8/24)</f>
        <v>42475.666666666664</v>
      </c>
    </row>
    <row r="1272" spans="1:20" ht="45" x14ac:dyDescent="0.25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2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7">
        <f>E1272/D1272</f>
        <v>1.1472</v>
      </c>
      <c r="P1272" s="9">
        <f>IF(L1272 = 0, 0, E1272/L1272)</f>
        <v>67.881656804733723</v>
      </c>
      <c r="Q1272" s="5" t="str">
        <f>LEFT(N1272,SEARCH("/",N1272) - 1)</f>
        <v>music</v>
      </c>
      <c r="R1272" s="5" t="str">
        <f>RIGHT(N1272, LEN(N1272) - SEARCH("/",N1272))</f>
        <v>rock</v>
      </c>
      <c r="S1272" s="16">
        <f>(((J1272/60)/60)/24)+DATE(1970,1,1)+(-8/24)</f>
        <v>40933.523634259262</v>
      </c>
      <c r="T1272" s="16">
        <f>(((I1272/60)/60)/24)+DATE(1970,1,1)+(-8/24)</f>
        <v>40993.48196759259</v>
      </c>
    </row>
    <row r="1273" spans="1:20" ht="60" x14ac:dyDescent="0.25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2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7">
        <f>E1273/D1273</f>
        <v>1.018</v>
      </c>
      <c r="P1273" s="9">
        <f>IF(L1273 = 0, 0, E1273/L1273)</f>
        <v>246.29032258064515</v>
      </c>
      <c r="Q1273" s="5" t="str">
        <f>LEFT(N1273,SEARCH("/",N1273) - 1)</f>
        <v>music</v>
      </c>
      <c r="R1273" s="5" t="str">
        <f>RIGHT(N1273, LEN(N1273) - SEARCH("/",N1273))</f>
        <v>rock</v>
      </c>
      <c r="S1273" s="16">
        <f>(((J1273/60)/60)/24)+DATE(1970,1,1)+(-8/24)</f>
        <v>41561.350219907406</v>
      </c>
      <c r="T1273" s="16">
        <f>(((I1273/60)/60)/24)+DATE(1970,1,1)+(-8/24)</f>
        <v>41591.391886574071</v>
      </c>
    </row>
    <row r="1274" spans="1:20" ht="60" x14ac:dyDescent="0.25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2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7">
        <f>E1274/D1274</f>
        <v>1.06</v>
      </c>
      <c r="P1274" s="9">
        <f>IF(L1274 = 0, 0, E1274/L1274)</f>
        <v>189.28571428571428</v>
      </c>
      <c r="Q1274" s="5" t="str">
        <f>LEFT(N1274,SEARCH("/",N1274) - 1)</f>
        <v>music</v>
      </c>
      <c r="R1274" s="5" t="str">
        <f>RIGHT(N1274, LEN(N1274) - SEARCH("/",N1274))</f>
        <v>rock</v>
      </c>
      <c r="S1274" s="16">
        <f>(((J1274/60)/60)/24)+DATE(1970,1,1)+(-8/24)</f>
        <v>40274.411793981482</v>
      </c>
      <c r="T1274" s="16">
        <f>(((I1274/60)/60)/24)+DATE(1970,1,1)+(-8/24)</f>
        <v>40343.833333333328</v>
      </c>
    </row>
    <row r="1275" spans="1:20" ht="45" x14ac:dyDescent="0.25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2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7">
        <f>E1275/D1275</f>
        <v>1.0349999999999999</v>
      </c>
      <c r="P1275" s="9">
        <f>IF(L1275 = 0, 0, E1275/L1275)</f>
        <v>76.666666666666671</v>
      </c>
      <c r="Q1275" s="5" t="str">
        <f>LEFT(N1275,SEARCH("/",N1275) - 1)</f>
        <v>music</v>
      </c>
      <c r="R1275" s="5" t="str">
        <f>RIGHT(N1275, LEN(N1275) - SEARCH("/",N1275))</f>
        <v>rock</v>
      </c>
      <c r="S1275" s="16">
        <f>(((J1275/60)/60)/24)+DATE(1970,1,1)+(-8/24)</f>
        <v>41852.396886574068</v>
      </c>
      <c r="T1275" s="16">
        <f>(((I1275/60)/60)/24)+DATE(1970,1,1)+(-8/24)</f>
        <v>41882.396886574068</v>
      </c>
    </row>
    <row r="1276" spans="1:20" ht="45" x14ac:dyDescent="0.25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2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7">
        <f>E1276/D1276</f>
        <v>1.5497535999999998</v>
      </c>
      <c r="P1276" s="9">
        <f>IF(L1276 = 0, 0, E1276/L1276)</f>
        <v>82.963254817987149</v>
      </c>
      <c r="Q1276" s="5" t="str">
        <f>LEFT(N1276,SEARCH("/",N1276) - 1)</f>
        <v>music</v>
      </c>
      <c r="R1276" s="5" t="str">
        <f>RIGHT(N1276, LEN(N1276) - SEARCH("/",N1276))</f>
        <v>rock</v>
      </c>
      <c r="S1276" s="16">
        <f>(((J1276/60)/60)/24)+DATE(1970,1,1)+(-8/24)</f>
        <v>41116.356770833328</v>
      </c>
      <c r="T1276" s="16">
        <f>(((I1276/60)/60)/24)+DATE(1970,1,1)+(-8/24)</f>
        <v>41151.356770833328</v>
      </c>
    </row>
    <row r="1277" spans="1:20" ht="45" x14ac:dyDescent="0.25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2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7">
        <f>E1277/D1277</f>
        <v>1.6214066666666667</v>
      </c>
      <c r="P1277" s="9">
        <f>IF(L1277 = 0, 0, E1277/L1277)</f>
        <v>62.522107969151669</v>
      </c>
      <c r="Q1277" s="5" t="str">
        <f>LEFT(N1277,SEARCH("/",N1277) - 1)</f>
        <v>music</v>
      </c>
      <c r="R1277" s="5" t="str">
        <f>RIGHT(N1277, LEN(N1277) - SEARCH("/",N1277))</f>
        <v>rock</v>
      </c>
      <c r="S1277" s="16">
        <f>(((J1277/60)/60)/24)+DATE(1970,1,1)+(-8/24)</f>
        <v>41458.534571759257</v>
      </c>
      <c r="T1277" s="16">
        <f>(((I1277/60)/60)/24)+DATE(1970,1,1)+(-8/24)</f>
        <v>41493.534571759257</v>
      </c>
    </row>
    <row r="1278" spans="1:20" ht="30" x14ac:dyDescent="0.25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2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7">
        <f>E1278/D1278</f>
        <v>1.0442100000000001</v>
      </c>
      <c r="P1278" s="9">
        <f>IF(L1278 = 0, 0, E1278/L1278)</f>
        <v>46.06808823529412</v>
      </c>
      <c r="Q1278" s="5" t="str">
        <f>LEFT(N1278,SEARCH("/",N1278) - 1)</f>
        <v>music</v>
      </c>
      <c r="R1278" s="5" t="str">
        <f>RIGHT(N1278, LEN(N1278) - SEARCH("/",N1278))</f>
        <v>rock</v>
      </c>
      <c r="S1278" s="16">
        <f>(((J1278/60)/60)/24)+DATE(1970,1,1)+(-8/24)</f>
        <v>40007.37091435185</v>
      </c>
      <c r="T1278" s="16">
        <f>(((I1278/60)/60)/24)+DATE(1970,1,1)+(-8/24)</f>
        <v>40056.833333333328</v>
      </c>
    </row>
    <row r="1279" spans="1:20" ht="60" x14ac:dyDescent="0.25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2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7">
        <f>E1279/D1279</f>
        <v>1.0612433333333333</v>
      </c>
      <c r="P1279" s="9">
        <f>IF(L1279 = 0, 0, E1279/L1279)</f>
        <v>38.543946731234868</v>
      </c>
      <c r="Q1279" s="5" t="str">
        <f>LEFT(N1279,SEARCH("/",N1279) - 1)</f>
        <v>music</v>
      </c>
      <c r="R1279" s="5" t="str">
        <f>RIGHT(N1279, LEN(N1279) - SEARCH("/",N1279))</f>
        <v>rock</v>
      </c>
      <c r="S1279" s="16">
        <f>(((J1279/60)/60)/24)+DATE(1970,1,1)+(-8/24)</f>
        <v>41121.22855324074</v>
      </c>
      <c r="T1279" s="16">
        <f>(((I1279/60)/60)/24)+DATE(1970,1,1)+(-8/24)</f>
        <v>41156.22855324074</v>
      </c>
    </row>
    <row r="1280" spans="1:20" ht="60" x14ac:dyDescent="0.25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2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7">
        <f>E1280/D1280</f>
        <v>1.5493846153846154</v>
      </c>
      <c r="P1280" s="9">
        <f>IF(L1280 = 0, 0, E1280/L1280)</f>
        <v>53.005263157894738</v>
      </c>
      <c r="Q1280" s="5" t="str">
        <f>LEFT(N1280,SEARCH("/",N1280) - 1)</f>
        <v>music</v>
      </c>
      <c r="R1280" s="5" t="str">
        <f>RIGHT(N1280, LEN(N1280) - SEARCH("/",N1280))</f>
        <v>rock</v>
      </c>
      <c r="S1280" s="16">
        <f>(((J1280/60)/60)/24)+DATE(1970,1,1)+(-8/24)</f>
        <v>41786.221828703703</v>
      </c>
      <c r="T1280" s="16">
        <f>(((I1280/60)/60)/24)+DATE(1970,1,1)+(-8/24)</f>
        <v>41814.75</v>
      </c>
    </row>
    <row r="1281" spans="1:20" ht="60" x14ac:dyDescent="0.25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2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7">
        <f>E1281/D1281</f>
        <v>1.1077157238734421</v>
      </c>
      <c r="P1281" s="9">
        <f>IF(L1281 = 0, 0, E1281/L1281)</f>
        <v>73.355396825396824</v>
      </c>
      <c r="Q1281" s="5" t="str">
        <f>LEFT(N1281,SEARCH("/",N1281) - 1)</f>
        <v>music</v>
      </c>
      <c r="R1281" s="5" t="str">
        <f>RIGHT(N1281, LEN(N1281) - SEARCH("/",N1281))</f>
        <v>rock</v>
      </c>
      <c r="S1281" s="16">
        <f>(((J1281/60)/60)/24)+DATE(1970,1,1)+(-8/24)</f>
        <v>41681.765856481477</v>
      </c>
      <c r="T1281" s="16">
        <f>(((I1281/60)/60)/24)+DATE(1970,1,1)+(-8/24)</f>
        <v>41721.724189814813</v>
      </c>
    </row>
    <row r="1282" spans="1:20" ht="45" x14ac:dyDescent="0.25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2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7">
        <f>E1282/D1282</f>
        <v>1.1091186666666666</v>
      </c>
      <c r="P1282" s="9">
        <f>IF(L1282 = 0, 0, E1282/L1282)</f>
        <v>127.97523076923076</v>
      </c>
      <c r="Q1282" s="5" t="str">
        <f>LEFT(N1282,SEARCH("/",N1282) - 1)</f>
        <v>music</v>
      </c>
      <c r="R1282" s="5" t="str">
        <f>RIGHT(N1282, LEN(N1282) - SEARCH("/",N1282))</f>
        <v>rock</v>
      </c>
      <c r="S1282" s="16">
        <f>(((J1282/60)/60)/24)+DATE(1970,1,1)+(-8/24)</f>
        <v>40513.42423611111</v>
      </c>
      <c r="T1282" s="16">
        <f>(((I1282/60)/60)/24)+DATE(1970,1,1)+(-8/24)</f>
        <v>40603.42423611111</v>
      </c>
    </row>
    <row r="1283" spans="1:20" ht="60" x14ac:dyDescent="0.25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2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7">
        <f>E1283/D1283</f>
        <v>1.1071428571428572</v>
      </c>
      <c r="P1283" s="9">
        <f>IF(L1283 = 0, 0, E1283/L1283)</f>
        <v>104.72972972972973</v>
      </c>
      <c r="Q1283" s="5" t="str">
        <f>LEFT(N1283,SEARCH("/",N1283) - 1)</f>
        <v>music</v>
      </c>
      <c r="R1283" s="5" t="str">
        <f>RIGHT(N1283, LEN(N1283) - SEARCH("/",N1283))</f>
        <v>rock</v>
      </c>
      <c r="S1283" s="16">
        <f>(((J1283/60)/60)/24)+DATE(1970,1,1)+(-8/24)</f>
        <v>41463.410138888888</v>
      </c>
      <c r="T1283" s="16">
        <f>(((I1283/60)/60)/24)+DATE(1970,1,1)+(-8/24)</f>
        <v>41483.410138888888</v>
      </c>
    </row>
    <row r="1284" spans="1:20" ht="60" x14ac:dyDescent="0.25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2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7">
        <f>E1284/D1284</f>
        <v>1.2361333333333333</v>
      </c>
      <c r="P1284" s="9">
        <f>IF(L1284 = 0, 0, E1284/L1284)</f>
        <v>67.671532846715323</v>
      </c>
      <c r="Q1284" s="5" t="str">
        <f>LEFT(N1284,SEARCH("/",N1284) - 1)</f>
        <v>music</v>
      </c>
      <c r="R1284" s="5" t="str">
        <f>RIGHT(N1284, LEN(N1284) - SEARCH("/",N1284))</f>
        <v>rock</v>
      </c>
      <c r="S1284" s="16">
        <f>(((J1284/60)/60)/24)+DATE(1970,1,1)+(-8/24)</f>
        <v>41586.141840277778</v>
      </c>
      <c r="T1284" s="16">
        <f>(((I1284/60)/60)/24)+DATE(1970,1,1)+(-8/24)</f>
        <v>41616.874305555553</v>
      </c>
    </row>
    <row r="1285" spans="1:20" ht="45" x14ac:dyDescent="0.25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2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7">
        <f>E1285/D1285</f>
        <v>2.1105</v>
      </c>
      <c r="P1285" s="9">
        <f>IF(L1285 = 0, 0, E1285/L1285)</f>
        <v>95.931818181818187</v>
      </c>
      <c r="Q1285" s="5" t="str">
        <f>LEFT(N1285,SEARCH("/",N1285) - 1)</f>
        <v>music</v>
      </c>
      <c r="R1285" s="5" t="str">
        <f>RIGHT(N1285, LEN(N1285) - SEARCH("/",N1285))</f>
        <v>rock</v>
      </c>
      <c r="S1285" s="16">
        <f>(((J1285/60)/60)/24)+DATE(1970,1,1)+(-8/24)</f>
        <v>41320.38413194444</v>
      </c>
      <c r="T1285" s="16">
        <f>(((I1285/60)/60)/24)+DATE(1970,1,1)+(-8/24)</f>
        <v>41343.833333333328</v>
      </c>
    </row>
    <row r="1286" spans="1:20" ht="60" x14ac:dyDescent="0.25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2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7">
        <f>E1286/D1286</f>
        <v>1.01</v>
      </c>
      <c r="P1286" s="9">
        <f>IF(L1286 = 0, 0, E1286/L1286)</f>
        <v>65.161290322580641</v>
      </c>
      <c r="Q1286" s="5" t="str">
        <f>LEFT(N1286,SEARCH("/",N1286) - 1)</f>
        <v>theater</v>
      </c>
      <c r="R1286" s="5" t="str">
        <f>RIGHT(N1286, LEN(N1286) - SEARCH("/",N1286))</f>
        <v>plays</v>
      </c>
      <c r="S1286" s="16">
        <f>(((J1286/60)/60)/24)+DATE(1970,1,1)+(-8/24)</f>
        <v>42711.901412037034</v>
      </c>
      <c r="T1286" s="16">
        <f>(((I1286/60)/60)/24)+DATE(1970,1,1)+(-8/24)</f>
        <v>42735.374305555553</v>
      </c>
    </row>
    <row r="1287" spans="1:20" ht="60" x14ac:dyDescent="0.25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2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7">
        <f>E1287/D1287</f>
        <v>1.0165</v>
      </c>
      <c r="P1287" s="9">
        <f>IF(L1287 = 0, 0, E1287/L1287)</f>
        <v>32.269841269841272</v>
      </c>
      <c r="Q1287" s="5" t="str">
        <f>LEFT(N1287,SEARCH("/",N1287) - 1)</f>
        <v>theater</v>
      </c>
      <c r="R1287" s="5" t="str">
        <f>RIGHT(N1287, LEN(N1287) - SEARCH("/",N1287))</f>
        <v>plays</v>
      </c>
      <c r="S1287" s="16">
        <f>(((J1287/60)/60)/24)+DATE(1970,1,1)+(-8/24)</f>
        <v>42160.249710648146</v>
      </c>
      <c r="T1287" s="16">
        <f>(((I1287/60)/60)/24)+DATE(1970,1,1)+(-8/24)</f>
        <v>42175.249710648146</v>
      </c>
    </row>
    <row r="1288" spans="1:20" ht="45" x14ac:dyDescent="0.25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2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7">
        <f>E1288/D1288</f>
        <v>1.0833333333333333</v>
      </c>
      <c r="P1288" s="9">
        <f>IF(L1288 = 0, 0, E1288/L1288)</f>
        <v>81.25</v>
      </c>
      <c r="Q1288" s="5" t="str">
        <f>LEFT(N1288,SEARCH("/",N1288) - 1)</f>
        <v>theater</v>
      </c>
      <c r="R1288" s="5" t="str">
        <f>RIGHT(N1288, LEN(N1288) - SEARCH("/",N1288))</f>
        <v>plays</v>
      </c>
      <c r="S1288" s="16">
        <f>(((J1288/60)/60)/24)+DATE(1970,1,1)+(-8/24)</f>
        <v>42039.051238425927</v>
      </c>
      <c r="T1288" s="16">
        <f>(((I1288/60)/60)/24)+DATE(1970,1,1)+(-8/24)</f>
        <v>42052.249999999993</v>
      </c>
    </row>
    <row r="1289" spans="1:20" ht="90" x14ac:dyDescent="0.25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2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7">
        <f>E1289/D1289</f>
        <v>2.42</v>
      </c>
      <c r="P1289" s="9">
        <f>IF(L1289 = 0, 0, E1289/L1289)</f>
        <v>24.2</v>
      </c>
      <c r="Q1289" s="5" t="str">
        <f>LEFT(N1289,SEARCH("/",N1289) - 1)</f>
        <v>theater</v>
      </c>
      <c r="R1289" s="5" t="str">
        <f>RIGHT(N1289, LEN(N1289) - SEARCH("/",N1289))</f>
        <v>plays</v>
      </c>
      <c r="S1289" s="16">
        <f>(((J1289/60)/60)/24)+DATE(1970,1,1)+(-8/24)</f>
        <v>42107.287685185183</v>
      </c>
      <c r="T1289" s="16">
        <f>(((I1289/60)/60)/24)+DATE(1970,1,1)+(-8/24)</f>
        <v>42167.287685185183</v>
      </c>
    </row>
    <row r="1290" spans="1:20" ht="60" x14ac:dyDescent="0.25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2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7">
        <f>E1290/D1290</f>
        <v>1.0044999999999999</v>
      </c>
      <c r="P1290" s="9">
        <f>IF(L1290 = 0, 0, E1290/L1290)</f>
        <v>65.868852459016395</v>
      </c>
      <c r="Q1290" s="5" t="str">
        <f>LEFT(N1290,SEARCH("/",N1290) - 1)</f>
        <v>theater</v>
      </c>
      <c r="R1290" s="5" t="str">
        <f>RIGHT(N1290, LEN(N1290) - SEARCH("/",N1290))</f>
        <v>plays</v>
      </c>
      <c r="S1290" s="16">
        <f>(((J1290/60)/60)/24)+DATE(1970,1,1)+(-8/24)</f>
        <v>42560.821331018517</v>
      </c>
      <c r="T1290" s="16">
        <f>(((I1290/60)/60)/24)+DATE(1970,1,1)+(-8/24)</f>
        <v>42591.833333333336</v>
      </c>
    </row>
    <row r="1291" spans="1:20" ht="45" x14ac:dyDescent="0.25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2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7">
        <f>E1291/D1291</f>
        <v>1.2506666666666666</v>
      </c>
      <c r="P1291" s="9">
        <f>IF(L1291 = 0, 0, E1291/L1291)</f>
        <v>36.07692307692308</v>
      </c>
      <c r="Q1291" s="5" t="str">
        <f>LEFT(N1291,SEARCH("/",N1291) - 1)</f>
        <v>theater</v>
      </c>
      <c r="R1291" s="5" t="str">
        <f>RIGHT(N1291, LEN(N1291) - SEARCH("/",N1291))</f>
        <v>plays</v>
      </c>
      <c r="S1291" s="16">
        <f>(((J1291/60)/60)/24)+DATE(1970,1,1)+(-8/24)</f>
        <v>42708.801446759251</v>
      </c>
      <c r="T1291" s="16">
        <f>(((I1291/60)/60)/24)+DATE(1970,1,1)+(-8/24)</f>
        <v>42738.801446759251</v>
      </c>
    </row>
    <row r="1292" spans="1:20" ht="30" x14ac:dyDescent="0.25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2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7">
        <f>E1292/D1292</f>
        <v>1.0857142857142856</v>
      </c>
      <c r="P1292" s="9">
        <f>IF(L1292 = 0, 0, E1292/L1292)</f>
        <v>44.186046511627907</v>
      </c>
      <c r="Q1292" s="5" t="str">
        <f>LEFT(N1292,SEARCH("/",N1292) - 1)</f>
        <v>theater</v>
      </c>
      <c r="R1292" s="5" t="str">
        <f>RIGHT(N1292, LEN(N1292) - SEARCH("/",N1292))</f>
        <v>plays</v>
      </c>
      <c r="S1292" s="16">
        <f>(((J1292/60)/60)/24)+DATE(1970,1,1)+(-8/24)</f>
        <v>42086.281608796293</v>
      </c>
      <c r="T1292" s="16">
        <f>(((I1292/60)/60)/24)+DATE(1970,1,1)+(-8/24)</f>
        <v>42116.957638888889</v>
      </c>
    </row>
    <row r="1293" spans="1:20" ht="60" x14ac:dyDescent="0.25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2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7">
        <f>E1293/D1293</f>
        <v>1.4570000000000001</v>
      </c>
      <c r="P1293" s="9">
        <f>IF(L1293 = 0, 0, E1293/L1293)</f>
        <v>104.07142857142857</v>
      </c>
      <c r="Q1293" s="5" t="str">
        <f>LEFT(N1293,SEARCH("/",N1293) - 1)</f>
        <v>theater</v>
      </c>
      <c r="R1293" s="5" t="str">
        <f>RIGHT(N1293, LEN(N1293) - SEARCH("/",N1293))</f>
        <v>plays</v>
      </c>
      <c r="S1293" s="16">
        <f>(((J1293/60)/60)/24)+DATE(1970,1,1)+(-8/24)</f>
        <v>42064.319340277776</v>
      </c>
      <c r="T1293" s="16">
        <f>(((I1293/60)/60)/24)+DATE(1970,1,1)+(-8/24)</f>
        <v>42100.958333333336</v>
      </c>
    </row>
    <row r="1294" spans="1:20" ht="60" x14ac:dyDescent="0.25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2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7">
        <f>E1294/D1294</f>
        <v>1.1000000000000001</v>
      </c>
      <c r="P1294" s="9">
        <f>IF(L1294 = 0, 0, E1294/L1294)</f>
        <v>35.96153846153846</v>
      </c>
      <c r="Q1294" s="5" t="str">
        <f>LEFT(N1294,SEARCH("/",N1294) - 1)</f>
        <v>theater</v>
      </c>
      <c r="R1294" s="5" t="str">
        <f>RIGHT(N1294, LEN(N1294) - SEARCH("/",N1294))</f>
        <v>plays</v>
      </c>
      <c r="S1294" s="16">
        <f>(((J1294/60)/60)/24)+DATE(1970,1,1)+(-8/24)</f>
        <v>42256.430879629632</v>
      </c>
      <c r="T1294" s="16">
        <f>(((I1294/60)/60)/24)+DATE(1970,1,1)+(-8/24)</f>
        <v>42283.624305555553</v>
      </c>
    </row>
    <row r="1295" spans="1:20" ht="60" x14ac:dyDescent="0.25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2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7">
        <f>E1295/D1295</f>
        <v>1.0223333333333333</v>
      </c>
      <c r="P1295" s="9">
        <f>IF(L1295 = 0, 0, E1295/L1295)</f>
        <v>127.79166666666667</v>
      </c>
      <c r="Q1295" s="5" t="str">
        <f>LEFT(N1295,SEARCH("/",N1295) - 1)</f>
        <v>theater</v>
      </c>
      <c r="R1295" s="5" t="str">
        <f>RIGHT(N1295, LEN(N1295) - SEARCH("/",N1295))</f>
        <v>plays</v>
      </c>
      <c r="S1295" s="16">
        <f>(((J1295/60)/60)/24)+DATE(1970,1,1)+(-8/24)</f>
        <v>42292.367719907408</v>
      </c>
      <c r="T1295" s="16">
        <f>(((I1295/60)/60)/24)+DATE(1970,1,1)+(-8/24)</f>
        <v>42322.409386574065</v>
      </c>
    </row>
    <row r="1296" spans="1:20" ht="60" x14ac:dyDescent="0.25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2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7">
        <f>E1296/D1296</f>
        <v>1.22</v>
      </c>
      <c r="P1296" s="9">
        <f>IF(L1296 = 0, 0, E1296/L1296)</f>
        <v>27.727272727272727</v>
      </c>
      <c r="Q1296" s="5" t="str">
        <f>LEFT(N1296,SEARCH("/",N1296) - 1)</f>
        <v>theater</v>
      </c>
      <c r="R1296" s="5" t="str">
        <f>RIGHT(N1296, LEN(N1296) - SEARCH("/",N1296))</f>
        <v>plays</v>
      </c>
      <c r="S1296" s="16">
        <f>(((J1296/60)/60)/24)+DATE(1970,1,1)+(-8/24)</f>
        <v>42278.120335648149</v>
      </c>
      <c r="T1296" s="16">
        <f>(((I1296/60)/60)/24)+DATE(1970,1,1)+(-8/24)</f>
        <v>42296.124999999993</v>
      </c>
    </row>
    <row r="1297" spans="1:20" ht="60" x14ac:dyDescent="0.25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2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7">
        <f>E1297/D1297</f>
        <v>1.0196000000000001</v>
      </c>
      <c r="P1297" s="9">
        <f>IF(L1297 = 0, 0, E1297/L1297)</f>
        <v>39.828125</v>
      </c>
      <c r="Q1297" s="5" t="str">
        <f>LEFT(N1297,SEARCH("/",N1297) - 1)</f>
        <v>theater</v>
      </c>
      <c r="R1297" s="5" t="str">
        <f>RIGHT(N1297, LEN(N1297) - SEARCH("/",N1297))</f>
        <v>plays</v>
      </c>
      <c r="S1297" s="16">
        <f>(((J1297/60)/60)/24)+DATE(1970,1,1)+(-8/24)</f>
        <v>42184.239548611113</v>
      </c>
      <c r="T1297" s="16">
        <f>(((I1297/60)/60)/24)+DATE(1970,1,1)+(-8/24)</f>
        <v>42214.374999999993</v>
      </c>
    </row>
    <row r="1298" spans="1:20" ht="60" x14ac:dyDescent="0.25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2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7">
        <f>E1298/D1298</f>
        <v>1.411764705882353</v>
      </c>
      <c r="P1298" s="9">
        <f>IF(L1298 = 0, 0, E1298/L1298)</f>
        <v>52.173913043478258</v>
      </c>
      <c r="Q1298" s="5" t="str">
        <f>LEFT(N1298,SEARCH("/",N1298) - 1)</f>
        <v>theater</v>
      </c>
      <c r="R1298" s="5" t="str">
        <f>RIGHT(N1298, LEN(N1298) - SEARCH("/",N1298))</f>
        <v>plays</v>
      </c>
      <c r="S1298" s="16">
        <f>(((J1298/60)/60)/24)+DATE(1970,1,1)+(-8/24)</f>
        <v>42422.717280092591</v>
      </c>
      <c r="T1298" s="16">
        <f>(((I1298/60)/60)/24)+DATE(1970,1,1)+(-8/24)</f>
        <v>42442.675613425927</v>
      </c>
    </row>
    <row r="1299" spans="1:20" ht="60" x14ac:dyDescent="0.25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2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7">
        <f>E1299/D1299</f>
        <v>1.0952500000000001</v>
      </c>
      <c r="P1299" s="9">
        <f>IF(L1299 = 0, 0, E1299/L1299)</f>
        <v>92.037815126050418</v>
      </c>
      <c r="Q1299" s="5" t="str">
        <f>LEFT(N1299,SEARCH("/",N1299) - 1)</f>
        <v>theater</v>
      </c>
      <c r="R1299" s="5" t="str">
        <f>RIGHT(N1299, LEN(N1299) - SEARCH("/",N1299))</f>
        <v>plays</v>
      </c>
      <c r="S1299" s="16">
        <f>(((J1299/60)/60)/24)+DATE(1970,1,1)+(-8/24)</f>
        <v>42461.413865740738</v>
      </c>
      <c r="T1299" s="16">
        <f>(((I1299/60)/60)/24)+DATE(1970,1,1)+(-8/24)</f>
        <v>42491.413865740738</v>
      </c>
    </row>
    <row r="1300" spans="1:20" ht="60" x14ac:dyDescent="0.25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2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7">
        <f>E1300/D1300</f>
        <v>1.0465</v>
      </c>
      <c r="P1300" s="9">
        <f>IF(L1300 = 0, 0, E1300/L1300)</f>
        <v>63.424242424242422</v>
      </c>
      <c r="Q1300" s="5" t="str">
        <f>LEFT(N1300,SEARCH("/",N1300) - 1)</f>
        <v>theater</v>
      </c>
      <c r="R1300" s="5" t="str">
        <f>RIGHT(N1300, LEN(N1300) - SEARCH("/",N1300))</f>
        <v>plays</v>
      </c>
      <c r="S1300" s="16">
        <f>(((J1300/60)/60)/24)+DATE(1970,1,1)+(-8/24)</f>
        <v>42458.347592592596</v>
      </c>
      <c r="T1300" s="16">
        <f>(((I1300/60)/60)/24)+DATE(1970,1,1)+(-8/24)</f>
        <v>42488.347592592596</v>
      </c>
    </row>
    <row r="1301" spans="1:20" ht="45" x14ac:dyDescent="0.25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2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7">
        <f>E1301/D1301</f>
        <v>1.24</v>
      </c>
      <c r="P1301" s="9">
        <f>IF(L1301 = 0, 0, E1301/L1301)</f>
        <v>135.625</v>
      </c>
      <c r="Q1301" s="5" t="str">
        <f>LEFT(N1301,SEARCH("/",N1301) - 1)</f>
        <v>theater</v>
      </c>
      <c r="R1301" s="5" t="str">
        <f>RIGHT(N1301, LEN(N1301) - SEARCH("/",N1301))</f>
        <v>plays</v>
      </c>
      <c r="S1301" s="16">
        <f>(((J1301/60)/60)/24)+DATE(1970,1,1)+(-8/24)</f>
        <v>42169.481006944443</v>
      </c>
      <c r="T1301" s="16">
        <f>(((I1301/60)/60)/24)+DATE(1970,1,1)+(-8/24)</f>
        <v>42199.481006944443</v>
      </c>
    </row>
    <row r="1302" spans="1:20" ht="60" x14ac:dyDescent="0.25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2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7">
        <f>E1302/D1302</f>
        <v>1.35</v>
      </c>
      <c r="P1302" s="9">
        <f>IF(L1302 = 0, 0, E1302/L1302)</f>
        <v>168.75</v>
      </c>
      <c r="Q1302" s="5" t="str">
        <f>LEFT(N1302,SEARCH("/",N1302) - 1)</f>
        <v>theater</v>
      </c>
      <c r="R1302" s="5" t="str">
        <f>RIGHT(N1302, LEN(N1302) - SEARCH("/",N1302))</f>
        <v>plays</v>
      </c>
      <c r="S1302" s="16">
        <f>(((J1302/60)/60)/24)+DATE(1970,1,1)+(-8/24)</f>
        <v>42483.341874999998</v>
      </c>
      <c r="T1302" s="16">
        <f>(((I1302/60)/60)/24)+DATE(1970,1,1)+(-8/24)</f>
        <v>42522.456249999996</v>
      </c>
    </row>
    <row r="1303" spans="1:20" ht="60" x14ac:dyDescent="0.25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2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7">
        <f>E1303/D1303</f>
        <v>1.0275000000000001</v>
      </c>
      <c r="P1303" s="9">
        <f>IF(L1303 = 0, 0, E1303/L1303)</f>
        <v>70.862068965517238</v>
      </c>
      <c r="Q1303" s="5" t="str">
        <f>LEFT(N1303,SEARCH("/",N1303) - 1)</f>
        <v>theater</v>
      </c>
      <c r="R1303" s="5" t="str">
        <f>RIGHT(N1303, LEN(N1303) - SEARCH("/",N1303))</f>
        <v>plays</v>
      </c>
      <c r="S1303" s="16">
        <f>(((J1303/60)/60)/24)+DATE(1970,1,1)+(-8/24)</f>
        <v>42195.416412037033</v>
      </c>
      <c r="T1303" s="16">
        <f>(((I1303/60)/60)/24)+DATE(1970,1,1)+(-8/24)</f>
        <v>42205.791666666664</v>
      </c>
    </row>
    <row r="1304" spans="1:20" ht="45" x14ac:dyDescent="0.25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2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7">
        <f>E1304/D1304</f>
        <v>1</v>
      </c>
      <c r="P1304" s="9">
        <f>IF(L1304 = 0, 0, E1304/L1304)</f>
        <v>50</v>
      </c>
      <c r="Q1304" s="5" t="str">
        <f>LEFT(N1304,SEARCH("/",N1304) - 1)</f>
        <v>theater</v>
      </c>
      <c r="R1304" s="5" t="str">
        <f>RIGHT(N1304, LEN(N1304) - SEARCH("/",N1304))</f>
        <v>plays</v>
      </c>
      <c r="S1304" s="16">
        <f>(((J1304/60)/60)/24)+DATE(1970,1,1)+(-8/24)</f>
        <v>42674.724664351852</v>
      </c>
      <c r="T1304" s="16">
        <f>(((I1304/60)/60)/24)+DATE(1970,1,1)+(-8/24)</f>
        <v>42704.766331018516</v>
      </c>
    </row>
    <row r="1305" spans="1:20" ht="30" x14ac:dyDescent="0.25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2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7">
        <f>E1305/D1305</f>
        <v>1.3026085714285716</v>
      </c>
      <c r="P1305" s="9">
        <f>IF(L1305 = 0, 0, E1305/L1305)</f>
        <v>42.214166666666671</v>
      </c>
      <c r="Q1305" s="5" t="str">
        <f>LEFT(N1305,SEARCH("/",N1305) - 1)</f>
        <v>theater</v>
      </c>
      <c r="R1305" s="5" t="str">
        <f>RIGHT(N1305, LEN(N1305) - SEARCH("/",N1305))</f>
        <v>plays</v>
      </c>
      <c r="S1305" s="16">
        <f>(((J1305/60)/60)/24)+DATE(1970,1,1)+(-8/24)</f>
        <v>42566.107870370368</v>
      </c>
      <c r="T1305" s="16">
        <f>(((I1305/60)/60)/24)+DATE(1970,1,1)+(-8/24)</f>
        <v>42582.124999999993</v>
      </c>
    </row>
    <row r="1306" spans="1:20" ht="45" x14ac:dyDescent="0.25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2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7">
        <f>E1306/D1306</f>
        <v>0.39627499999999999</v>
      </c>
      <c r="P1306" s="9">
        <f>IF(L1306 = 0, 0, E1306/L1306)</f>
        <v>152.41346153846155</v>
      </c>
      <c r="Q1306" s="5" t="str">
        <f>LEFT(N1306,SEARCH("/",N1306) - 1)</f>
        <v>technology</v>
      </c>
      <c r="R1306" s="5" t="str">
        <f>RIGHT(N1306, LEN(N1306) - SEARCH("/",N1306))</f>
        <v>wearables</v>
      </c>
      <c r="S1306" s="16">
        <f>(((J1306/60)/60)/24)+DATE(1970,1,1)+(-8/24)</f>
        <v>42746.861168981479</v>
      </c>
      <c r="T1306" s="16">
        <f>(((I1306/60)/60)/24)+DATE(1970,1,1)+(-8/24)</f>
        <v>42806.819502314807</v>
      </c>
    </row>
    <row r="1307" spans="1:20" ht="60" x14ac:dyDescent="0.2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2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7">
        <f>E1307/D1307</f>
        <v>0.25976666666666665</v>
      </c>
      <c r="P1307" s="9">
        <f>IF(L1307 = 0, 0, E1307/L1307)</f>
        <v>90.616279069767444</v>
      </c>
      <c r="Q1307" s="5" t="str">
        <f>LEFT(N1307,SEARCH("/",N1307) - 1)</f>
        <v>technology</v>
      </c>
      <c r="R1307" s="5" t="str">
        <f>RIGHT(N1307, LEN(N1307) - SEARCH("/",N1307))</f>
        <v>wearables</v>
      </c>
      <c r="S1307" s="16">
        <f>(((J1307/60)/60)/24)+DATE(1970,1,1)+(-8/24)</f>
        <v>42543.332268518519</v>
      </c>
      <c r="T1307" s="16">
        <f>(((I1307/60)/60)/24)+DATE(1970,1,1)+(-8/24)</f>
        <v>42572.395833333336</v>
      </c>
    </row>
    <row r="1308" spans="1:20" ht="60" x14ac:dyDescent="0.25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2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7">
        <f>E1308/D1308</f>
        <v>0.65246363636363636</v>
      </c>
      <c r="P1308" s="9">
        <f>IF(L1308 = 0, 0, E1308/L1308)</f>
        <v>201.60393258426967</v>
      </c>
      <c r="Q1308" s="5" t="str">
        <f>LEFT(N1308,SEARCH("/",N1308) - 1)</f>
        <v>technology</v>
      </c>
      <c r="R1308" s="5" t="str">
        <f>RIGHT(N1308, LEN(N1308) - SEARCH("/",N1308))</f>
        <v>wearables</v>
      </c>
      <c r="S1308" s="16">
        <f>(((J1308/60)/60)/24)+DATE(1970,1,1)+(-8/24)</f>
        <v>41947.124236111107</v>
      </c>
      <c r="T1308" s="16">
        <f>(((I1308/60)/60)/24)+DATE(1970,1,1)+(-8/24)</f>
        <v>41977.124236111107</v>
      </c>
    </row>
    <row r="1309" spans="1:20" ht="30" x14ac:dyDescent="0.25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2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7">
        <f>E1309/D1309</f>
        <v>0.11514000000000001</v>
      </c>
      <c r="P1309" s="9">
        <f>IF(L1309 = 0, 0, E1309/L1309)</f>
        <v>127.93333333333334</v>
      </c>
      <c r="Q1309" s="5" t="str">
        <f>LEFT(N1309,SEARCH("/",N1309) - 1)</f>
        <v>technology</v>
      </c>
      <c r="R1309" s="5" t="str">
        <f>RIGHT(N1309, LEN(N1309) - SEARCH("/",N1309))</f>
        <v>wearables</v>
      </c>
      <c r="S1309" s="16">
        <f>(((J1309/60)/60)/24)+DATE(1970,1,1)+(-8/24)</f>
        <v>42387.169895833329</v>
      </c>
      <c r="T1309" s="16">
        <f>(((I1309/60)/60)/24)+DATE(1970,1,1)+(-8/24)</f>
        <v>42417.169895833329</v>
      </c>
    </row>
    <row r="1310" spans="1:20" ht="30" x14ac:dyDescent="0.25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2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7">
        <f>E1310/D1310</f>
        <v>0.11360000000000001</v>
      </c>
      <c r="P1310" s="9">
        <f>IF(L1310 = 0, 0, E1310/L1310)</f>
        <v>29.894736842105264</v>
      </c>
      <c r="Q1310" s="5" t="str">
        <f>LEFT(N1310,SEARCH("/",N1310) - 1)</f>
        <v>technology</v>
      </c>
      <c r="R1310" s="5" t="str">
        <f>RIGHT(N1310, LEN(N1310) - SEARCH("/",N1310))</f>
        <v>wearables</v>
      </c>
      <c r="S1310" s="16">
        <f>(((J1310/60)/60)/24)+DATE(1970,1,1)+(-8/24)</f>
        <v>42611.280231481483</v>
      </c>
      <c r="T1310" s="16">
        <f>(((I1310/60)/60)/24)+DATE(1970,1,1)+(-8/24)</f>
        <v>42651.280231481483</v>
      </c>
    </row>
    <row r="1311" spans="1:20" ht="45" x14ac:dyDescent="0.2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2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7">
        <f>E1311/D1311</f>
        <v>1.1199130434782609</v>
      </c>
      <c r="P1311" s="9">
        <f>IF(L1311 = 0, 0, E1311/L1311)</f>
        <v>367.97142857142859</v>
      </c>
      <c r="Q1311" s="5" t="str">
        <f>LEFT(N1311,SEARCH("/",N1311) - 1)</f>
        <v>technology</v>
      </c>
      <c r="R1311" s="5" t="str">
        <f>RIGHT(N1311, LEN(N1311) - SEARCH("/",N1311))</f>
        <v>wearables</v>
      </c>
      <c r="S1311" s="16">
        <f>(((J1311/60)/60)/24)+DATE(1970,1,1)+(-8/24)</f>
        <v>42257.549398148149</v>
      </c>
      <c r="T1311" s="16">
        <f>(((I1311/60)/60)/24)+DATE(1970,1,1)+(-8/24)</f>
        <v>42292.549398148149</v>
      </c>
    </row>
    <row r="1312" spans="1:20" ht="45" x14ac:dyDescent="0.25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2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7">
        <f>E1312/D1312</f>
        <v>0.155</v>
      </c>
      <c r="P1312" s="9">
        <f>IF(L1312 = 0, 0, E1312/L1312)</f>
        <v>129.16666666666666</v>
      </c>
      <c r="Q1312" s="5" t="str">
        <f>LEFT(N1312,SEARCH("/",N1312) - 1)</f>
        <v>technology</v>
      </c>
      <c r="R1312" s="5" t="str">
        <f>RIGHT(N1312, LEN(N1312) - SEARCH("/",N1312))</f>
        <v>wearables</v>
      </c>
      <c r="S1312" s="16">
        <f>(((J1312/60)/60)/24)+DATE(1970,1,1)+(-8/24)</f>
        <v>42556.333912037029</v>
      </c>
      <c r="T1312" s="16">
        <f>(((I1312/60)/60)/24)+DATE(1970,1,1)+(-8/24)</f>
        <v>42601.333912037029</v>
      </c>
    </row>
    <row r="1313" spans="1:20" ht="60" x14ac:dyDescent="0.2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2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7">
        <f>E1313/D1313</f>
        <v>0.32028000000000001</v>
      </c>
      <c r="P1313" s="9">
        <f>IF(L1313 = 0, 0, E1313/L1313)</f>
        <v>800.7</v>
      </c>
      <c r="Q1313" s="5" t="str">
        <f>LEFT(N1313,SEARCH("/",N1313) - 1)</f>
        <v>technology</v>
      </c>
      <c r="R1313" s="5" t="str">
        <f>RIGHT(N1313, LEN(N1313) - SEARCH("/",N1313))</f>
        <v>wearables</v>
      </c>
      <c r="S1313" s="16">
        <f>(((J1313/60)/60)/24)+DATE(1970,1,1)+(-8/24)</f>
        <v>42669.468969907401</v>
      </c>
      <c r="T1313" s="16">
        <f>(((I1313/60)/60)/24)+DATE(1970,1,1)+(-8/24)</f>
        <v>42704.510636574072</v>
      </c>
    </row>
    <row r="1314" spans="1:20" ht="45" x14ac:dyDescent="0.25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2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7">
        <f>E1314/D1314</f>
        <v>6.0869565217391303E-3</v>
      </c>
      <c r="P1314" s="9">
        <f>IF(L1314 = 0, 0, E1314/L1314)</f>
        <v>28</v>
      </c>
      <c r="Q1314" s="5" t="str">
        <f>LEFT(N1314,SEARCH("/",N1314) - 1)</f>
        <v>technology</v>
      </c>
      <c r="R1314" s="5" t="str">
        <f>RIGHT(N1314, LEN(N1314) - SEARCH("/",N1314))</f>
        <v>wearables</v>
      </c>
      <c r="S1314" s="16">
        <f>(((J1314/60)/60)/24)+DATE(1970,1,1)+(-8/24)</f>
        <v>42082.369467592587</v>
      </c>
      <c r="T1314" s="16">
        <f>(((I1314/60)/60)/24)+DATE(1970,1,1)+(-8/24)</f>
        <v>42112.369467592587</v>
      </c>
    </row>
    <row r="1315" spans="1:20" ht="60" x14ac:dyDescent="0.2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2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7">
        <f>E1315/D1315</f>
        <v>0.31114999999999998</v>
      </c>
      <c r="P1315" s="9">
        <f>IF(L1315 = 0, 0, E1315/L1315)</f>
        <v>102.01639344262296</v>
      </c>
      <c r="Q1315" s="5" t="str">
        <f>LEFT(N1315,SEARCH("/",N1315) - 1)</f>
        <v>technology</v>
      </c>
      <c r="R1315" s="5" t="str">
        <f>RIGHT(N1315, LEN(N1315) - SEARCH("/",N1315))</f>
        <v>wearables</v>
      </c>
      <c r="S1315" s="16">
        <f>(((J1315/60)/60)/24)+DATE(1970,1,1)+(-8/24)</f>
        <v>42402.37631944444</v>
      </c>
      <c r="T1315" s="16">
        <f>(((I1315/60)/60)/24)+DATE(1970,1,1)+(-8/24)</f>
        <v>42432.37631944444</v>
      </c>
    </row>
    <row r="1316" spans="1:20" ht="60" x14ac:dyDescent="0.25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2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7">
        <f>E1316/D1316</f>
        <v>1.1266666666666666E-2</v>
      </c>
      <c r="P1316" s="9">
        <f>IF(L1316 = 0, 0, E1316/L1316)</f>
        <v>184.36363636363637</v>
      </c>
      <c r="Q1316" s="5" t="str">
        <f>LEFT(N1316,SEARCH("/",N1316) - 1)</f>
        <v>technology</v>
      </c>
      <c r="R1316" s="5" t="str">
        <f>RIGHT(N1316, LEN(N1316) - SEARCH("/",N1316))</f>
        <v>wearables</v>
      </c>
      <c r="S1316" s="16">
        <f>(((J1316/60)/60)/24)+DATE(1970,1,1)+(-8/24)</f>
        <v>42604.336342592585</v>
      </c>
      <c r="T1316" s="16">
        <f>(((I1316/60)/60)/24)+DATE(1970,1,1)+(-8/24)</f>
        <v>42664.336342592585</v>
      </c>
    </row>
    <row r="1317" spans="1:20" ht="30" x14ac:dyDescent="0.2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2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7">
        <f>E1317/D1317</f>
        <v>0.40404000000000001</v>
      </c>
      <c r="P1317" s="9">
        <f>IF(L1317 = 0, 0, E1317/L1317)</f>
        <v>162.91935483870967</v>
      </c>
      <c r="Q1317" s="5" t="str">
        <f>LEFT(N1317,SEARCH("/",N1317) - 1)</f>
        <v>technology</v>
      </c>
      <c r="R1317" s="5" t="str">
        <f>RIGHT(N1317, LEN(N1317) - SEARCH("/",N1317))</f>
        <v>wearables</v>
      </c>
      <c r="S1317" s="16">
        <f>(((J1317/60)/60)/24)+DATE(1970,1,1)+(-8/24)</f>
        <v>42278.164907407401</v>
      </c>
      <c r="T1317" s="16">
        <f>(((I1317/60)/60)/24)+DATE(1970,1,1)+(-8/24)</f>
        <v>42313.708333333336</v>
      </c>
    </row>
    <row r="1318" spans="1:20" ht="45" x14ac:dyDescent="0.25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2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7">
        <f>E1318/D1318</f>
        <v>1.3333333333333333E-5</v>
      </c>
      <c r="P1318" s="9">
        <f>IF(L1318 = 0, 0, E1318/L1318)</f>
        <v>1</v>
      </c>
      <c r="Q1318" s="5" t="str">
        <f>LEFT(N1318,SEARCH("/",N1318) - 1)</f>
        <v>technology</v>
      </c>
      <c r="R1318" s="5" t="str">
        <f>RIGHT(N1318, LEN(N1318) - SEARCH("/",N1318))</f>
        <v>wearables</v>
      </c>
      <c r="S1318" s="16">
        <f>(((J1318/60)/60)/24)+DATE(1970,1,1)+(-8/24)</f>
        <v>42393.628576388881</v>
      </c>
      <c r="T1318" s="16">
        <f>(((I1318/60)/60)/24)+DATE(1970,1,1)+(-8/24)</f>
        <v>42428.628576388881</v>
      </c>
    </row>
    <row r="1319" spans="1:20" ht="60" x14ac:dyDescent="0.2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2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7">
        <f>E1319/D1319</f>
        <v>5.7334999999999997E-2</v>
      </c>
      <c r="P1319" s="9">
        <f>IF(L1319 = 0, 0, E1319/L1319)</f>
        <v>603.52631578947364</v>
      </c>
      <c r="Q1319" s="5" t="str">
        <f>LEFT(N1319,SEARCH("/",N1319) - 1)</f>
        <v>technology</v>
      </c>
      <c r="R1319" s="5" t="str">
        <f>RIGHT(N1319, LEN(N1319) - SEARCH("/",N1319))</f>
        <v>wearables</v>
      </c>
      <c r="S1319" s="16">
        <f>(((J1319/60)/60)/24)+DATE(1970,1,1)+(-8/24)</f>
        <v>42519.902152777773</v>
      </c>
      <c r="T1319" s="16">
        <f>(((I1319/60)/60)/24)+DATE(1970,1,1)+(-8/24)</f>
        <v>42572.249999999993</v>
      </c>
    </row>
    <row r="1320" spans="1:20" ht="45" x14ac:dyDescent="0.25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2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7">
        <f>E1320/D1320</f>
        <v>0.15325</v>
      </c>
      <c r="P1320" s="9">
        <f>IF(L1320 = 0, 0, E1320/L1320)</f>
        <v>45.407407407407405</v>
      </c>
      <c r="Q1320" s="5" t="str">
        <f>LEFT(N1320,SEARCH("/",N1320) - 1)</f>
        <v>technology</v>
      </c>
      <c r="R1320" s="5" t="str">
        <f>RIGHT(N1320, LEN(N1320) - SEARCH("/",N1320))</f>
        <v>wearables</v>
      </c>
      <c r="S1320" s="16">
        <f>(((J1320/60)/60)/24)+DATE(1970,1,1)+(-8/24)</f>
        <v>41984.710324074076</v>
      </c>
      <c r="T1320" s="16">
        <f>(((I1320/60)/60)/24)+DATE(1970,1,1)+(-8/24)</f>
        <v>42014.710324074076</v>
      </c>
    </row>
    <row r="1321" spans="1:20" ht="60" x14ac:dyDescent="0.2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2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7">
        <f>E1321/D1321</f>
        <v>0.15103448275862069</v>
      </c>
      <c r="P1321" s="9">
        <f>IF(L1321 = 0, 0, E1321/L1321)</f>
        <v>97.333333333333329</v>
      </c>
      <c r="Q1321" s="5" t="str">
        <f>LEFT(N1321,SEARCH("/",N1321) - 1)</f>
        <v>technology</v>
      </c>
      <c r="R1321" s="5" t="str">
        <f>RIGHT(N1321, LEN(N1321) - SEARCH("/",N1321))</f>
        <v>wearables</v>
      </c>
      <c r="S1321" s="16">
        <f>(((J1321/60)/60)/24)+DATE(1970,1,1)+(-8/24)</f>
        <v>41816.478761574072</v>
      </c>
      <c r="T1321" s="16">
        <f>(((I1321/60)/60)/24)+DATE(1970,1,1)+(-8/24)</f>
        <v>41831.333333333328</v>
      </c>
    </row>
    <row r="1322" spans="1:20" ht="60" x14ac:dyDescent="0.25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2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7">
        <f>E1322/D1322</f>
        <v>5.0299999999999997E-3</v>
      </c>
      <c r="P1322" s="9">
        <f>IF(L1322 = 0, 0, E1322/L1322)</f>
        <v>167.66666666666666</v>
      </c>
      <c r="Q1322" s="5" t="str">
        <f>LEFT(N1322,SEARCH("/",N1322) - 1)</f>
        <v>technology</v>
      </c>
      <c r="R1322" s="5" t="str">
        <f>RIGHT(N1322, LEN(N1322) - SEARCH("/",N1322))</f>
        <v>wearables</v>
      </c>
      <c r="S1322" s="16">
        <f>(((J1322/60)/60)/24)+DATE(1970,1,1)+(-8/24)</f>
        <v>42705.357013888883</v>
      </c>
      <c r="T1322" s="16">
        <f>(((I1322/60)/60)/24)+DATE(1970,1,1)+(-8/24)</f>
        <v>42734.624999999993</v>
      </c>
    </row>
    <row r="1323" spans="1:20" ht="60" x14ac:dyDescent="0.2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2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7">
        <f>E1323/D1323</f>
        <v>1.3028138528138528E-2</v>
      </c>
      <c r="P1323" s="9">
        <f>IF(L1323 = 0, 0, E1323/L1323)</f>
        <v>859.85714285714289</v>
      </c>
      <c r="Q1323" s="5" t="str">
        <f>LEFT(N1323,SEARCH("/",N1323) - 1)</f>
        <v>technology</v>
      </c>
      <c r="R1323" s="5" t="str">
        <f>RIGHT(N1323, LEN(N1323) - SEARCH("/",N1323))</f>
        <v>wearables</v>
      </c>
      <c r="S1323" s="16">
        <f>(((J1323/60)/60)/24)+DATE(1970,1,1)+(-8/24)</f>
        <v>42697.415937499994</v>
      </c>
      <c r="T1323" s="16">
        <f>(((I1323/60)/60)/24)+DATE(1970,1,1)+(-8/24)</f>
        <v>42727.415937499994</v>
      </c>
    </row>
    <row r="1324" spans="1:20" ht="60" x14ac:dyDescent="0.25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2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7">
        <f>E1324/D1324</f>
        <v>3.0285714285714286E-3</v>
      </c>
      <c r="P1324" s="9">
        <f>IF(L1324 = 0, 0, E1324/L1324)</f>
        <v>26.5</v>
      </c>
      <c r="Q1324" s="5" t="str">
        <f>LEFT(N1324,SEARCH("/",N1324) - 1)</f>
        <v>technology</v>
      </c>
      <c r="R1324" s="5" t="str">
        <f>RIGHT(N1324, LEN(N1324) - SEARCH("/",N1324))</f>
        <v>wearables</v>
      </c>
      <c r="S1324" s="16">
        <f>(((J1324/60)/60)/24)+DATE(1970,1,1)+(-8/24)</f>
        <v>42115.323206018518</v>
      </c>
      <c r="T1324" s="16">
        <f>(((I1324/60)/60)/24)+DATE(1970,1,1)+(-8/24)</f>
        <v>42145.323206018518</v>
      </c>
    </row>
    <row r="1325" spans="1:20" ht="60" x14ac:dyDescent="0.2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2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7">
        <f>E1325/D1325</f>
        <v>8.8800000000000004E-2</v>
      </c>
      <c r="P1325" s="9">
        <f>IF(L1325 = 0, 0, E1325/L1325)</f>
        <v>30.272727272727273</v>
      </c>
      <c r="Q1325" s="5" t="str">
        <f>LEFT(N1325,SEARCH("/",N1325) - 1)</f>
        <v>technology</v>
      </c>
      <c r="R1325" s="5" t="str">
        <f>RIGHT(N1325, LEN(N1325) - SEARCH("/",N1325))</f>
        <v>wearables</v>
      </c>
      <c r="S1325" s="16">
        <f>(((J1325/60)/60)/24)+DATE(1970,1,1)+(-8/24)</f>
        <v>42451.365115740737</v>
      </c>
      <c r="T1325" s="16">
        <f>(((I1325/60)/60)/24)+DATE(1970,1,1)+(-8/24)</f>
        <v>42485.954861111109</v>
      </c>
    </row>
    <row r="1326" spans="1:20" ht="60" x14ac:dyDescent="0.25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2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7">
        <f>E1326/D1326</f>
        <v>9.8400000000000001E-2</v>
      </c>
      <c r="P1326" s="9">
        <f>IF(L1326 = 0, 0, E1326/L1326)</f>
        <v>54.666666666666664</v>
      </c>
      <c r="Q1326" s="5" t="str">
        <f>LEFT(N1326,SEARCH("/",N1326) - 1)</f>
        <v>technology</v>
      </c>
      <c r="R1326" s="5" t="str">
        <f>RIGHT(N1326, LEN(N1326) - SEARCH("/",N1326))</f>
        <v>wearables</v>
      </c>
      <c r="S1326" s="16">
        <f>(((J1326/60)/60)/24)+DATE(1970,1,1)+(-8/24)</f>
        <v>42626.300370370365</v>
      </c>
      <c r="T1326" s="16">
        <f>(((I1326/60)/60)/24)+DATE(1970,1,1)+(-8/24)</f>
        <v>42656.300370370365</v>
      </c>
    </row>
    <row r="1327" spans="1:20" ht="60" x14ac:dyDescent="0.2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2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7">
        <f>E1327/D1327</f>
        <v>2.4299999999999999E-2</v>
      </c>
      <c r="P1327" s="9">
        <f>IF(L1327 = 0, 0, E1327/L1327)</f>
        <v>60.75</v>
      </c>
      <c r="Q1327" s="5" t="str">
        <f>LEFT(N1327,SEARCH("/",N1327) - 1)</f>
        <v>technology</v>
      </c>
      <c r="R1327" s="5" t="str">
        <f>RIGHT(N1327, LEN(N1327) - SEARCH("/",N1327))</f>
        <v>wearables</v>
      </c>
      <c r="S1327" s="16">
        <f>(((J1327/60)/60)/24)+DATE(1970,1,1)+(-8/24)</f>
        <v>42703.752719907403</v>
      </c>
      <c r="T1327" s="16">
        <f>(((I1327/60)/60)/24)+DATE(1970,1,1)+(-8/24)</f>
        <v>42733.752719907403</v>
      </c>
    </row>
    <row r="1328" spans="1:20" ht="60" x14ac:dyDescent="0.25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2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7">
        <f>E1328/D1328</f>
        <v>1.1299999999999999E-2</v>
      </c>
      <c r="P1328" s="9">
        <f>IF(L1328 = 0, 0, E1328/L1328)</f>
        <v>102.72727272727273</v>
      </c>
      <c r="Q1328" s="5" t="str">
        <f>LEFT(N1328,SEARCH("/",N1328) - 1)</f>
        <v>technology</v>
      </c>
      <c r="R1328" s="5" t="str">
        <f>RIGHT(N1328, LEN(N1328) - SEARCH("/",N1328))</f>
        <v>wearables</v>
      </c>
      <c r="S1328" s="16">
        <f>(((J1328/60)/60)/24)+DATE(1970,1,1)+(-8/24)</f>
        <v>41974.458657407398</v>
      </c>
      <c r="T1328" s="16">
        <f>(((I1328/60)/60)/24)+DATE(1970,1,1)+(-8/24)</f>
        <v>42019.458657407398</v>
      </c>
    </row>
    <row r="1329" spans="1:20" ht="45" x14ac:dyDescent="0.2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2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7">
        <f>E1329/D1329</f>
        <v>3.5520833333333335E-2</v>
      </c>
      <c r="P1329" s="9">
        <f>IF(L1329 = 0, 0, E1329/L1329)</f>
        <v>41.585365853658537</v>
      </c>
      <c r="Q1329" s="5" t="str">
        <f>LEFT(N1329,SEARCH("/",N1329) - 1)</f>
        <v>technology</v>
      </c>
      <c r="R1329" s="5" t="str">
        <f>RIGHT(N1329, LEN(N1329) - SEARCH("/",N1329))</f>
        <v>wearables</v>
      </c>
      <c r="S1329" s="16">
        <f>(((J1329/60)/60)/24)+DATE(1970,1,1)+(-8/24)</f>
        <v>42123.345312500001</v>
      </c>
      <c r="T1329" s="16">
        <f>(((I1329/60)/60)/24)+DATE(1970,1,1)+(-8/24)</f>
        <v>42153.345312500001</v>
      </c>
    </row>
    <row r="1330" spans="1:20" ht="60" x14ac:dyDescent="0.25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2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7">
        <f>E1330/D1330</f>
        <v>2.3306666666666667E-2</v>
      </c>
      <c r="P1330" s="9">
        <f>IF(L1330 = 0, 0, E1330/L1330)</f>
        <v>116.53333333333333</v>
      </c>
      <c r="Q1330" s="5" t="str">
        <f>LEFT(N1330,SEARCH("/",N1330) - 1)</f>
        <v>technology</v>
      </c>
      <c r="R1330" s="5" t="str">
        <f>RIGHT(N1330, LEN(N1330) - SEARCH("/",N1330))</f>
        <v>wearables</v>
      </c>
      <c r="S1330" s="16">
        <f>(((J1330/60)/60)/24)+DATE(1970,1,1)+(-8/24)</f>
        <v>42612.309421296297</v>
      </c>
      <c r="T1330" s="16">
        <f>(((I1330/60)/60)/24)+DATE(1970,1,1)+(-8/24)</f>
        <v>42657.309421296297</v>
      </c>
    </row>
    <row r="1331" spans="1:20" ht="45" x14ac:dyDescent="0.2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2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7">
        <f>E1331/D1331</f>
        <v>8.1600000000000006E-3</v>
      </c>
      <c r="P1331" s="9">
        <f>IF(L1331 = 0, 0, E1331/L1331)</f>
        <v>45.333333333333336</v>
      </c>
      <c r="Q1331" s="5" t="str">
        <f>LEFT(N1331,SEARCH("/",N1331) - 1)</f>
        <v>technology</v>
      </c>
      <c r="R1331" s="5" t="str">
        <f>RIGHT(N1331, LEN(N1331) - SEARCH("/",N1331))</f>
        <v>wearables</v>
      </c>
      <c r="S1331" s="16">
        <f>(((J1331/60)/60)/24)+DATE(1970,1,1)+(-8/24)</f>
        <v>41934.888252314813</v>
      </c>
      <c r="T1331" s="16">
        <f>(((I1331/60)/60)/24)+DATE(1970,1,1)+(-8/24)</f>
        <v>41974.929918981477</v>
      </c>
    </row>
    <row r="1332" spans="1:20" ht="45" x14ac:dyDescent="0.25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2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7">
        <f>E1332/D1332</f>
        <v>0.22494285714285714</v>
      </c>
      <c r="P1332" s="9">
        <f>IF(L1332 = 0, 0, E1332/L1332)</f>
        <v>157.46</v>
      </c>
      <c r="Q1332" s="5" t="str">
        <f>LEFT(N1332,SEARCH("/",N1332) - 1)</f>
        <v>technology</v>
      </c>
      <c r="R1332" s="5" t="str">
        <f>RIGHT(N1332, LEN(N1332) - SEARCH("/",N1332))</f>
        <v>wearables</v>
      </c>
      <c r="S1332" s="16">
        <f>(((J1332/60)/60)/24)+DATE(1970,1,1)+(-8/24)</f>
        <v>42521.943391203698</v>
      </c>
      <c r="T1332" s="16">
        <f>(((I1332/60)/60)/24)+DATE(1970,1,1)+(-8/24)</f>
        <v>42552.833333333336</v>
      </c>
    </row>
    <row r="1333" spans="1:20" ht="45" x14ac:dyDescent="0.2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2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7">
        <f>E1333/D1333</f>
        <v>1.3668E-2</v>
      </c>
      <c r="P1333" s="9">
        <f>IF(L1333 = 0, 0, E1333/L1333)</f>
        <v>100.5</v>
      </c>
      <c r="Q1333" s="5" t="str">
        <f>LEFT(N1333,SEARCH("/",N1333) - 1)</f>
        <v>technology</v>
      </c>
      <c r="R1333" s="5" t="str">
        <f>RIGHT(N1333, LEN(N1333) - SEARCH("/",N1333))</f>
        <v>wearables</v>
      </c>
      <c r="S1333" s="16">
        <f>(((J1333/60)/60)/24)+DATE(1970,1,1)+(-8/24)</f>
        <v>42569.170763888884</v>
      </c>
      <c r="T1333" s="16">
        <f>(((I1333/60)/60)/24)+DATE(1970,1,1)+(-8/24)</f>
        <v>42599.170763888884</v>
      </c>
    </row>
    <row r="1334" spans="1:20" ht="60" x14ac:dyDescent="0.25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2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7">
        <f>E1334/D1334</f>
        <v>0</v>
      </c>
      <c r="P1334" s="9">
        <f>IF(L1334 = 0, 0, E1334/L1334)</f>
        <v>0</v>
      </c>
      <c r="Q1334" s="5" t="str">
        <f>LEFT(N1334,SEARCH("/",N1334) - 1)</f>
        <v>technology</v>
      </c>
      <c r="R1334" s="5" t="str">
        <f>RIGHT(N1334, LEN(N1334) - SEARCH("/",N1334))</f>
        <v>wearables</v>
      </c>
      <c r="S1334" s="16">
        <f>(((J1334/60)/60)/24)+DATE(1970,1,1)+(-8/24)</f>
        <v>42731.726944444446</v>
      </c>
      <c r="T1334" s="16">
        <f>(((I1334/60)/60)/24)+DATE(1970,1,1)+(-8/24)</f>
        <v>42761.726944444446</v>
      </c>
    </row>
    <row r="1335" spans="1:20" ht="60" x14ac:dyDescent="0.2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2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7">
        <f>E1335/D1335</f>
        <v>0</v>
      </c>
      <c r="P1335" s="9">
        <f>IF(L1335 = 0, 0, E1335/L1335)</f>
        <v>0</v>
      </c>
      <c r="Q1335" s="5" t="str">
        <f>LEFT(N1335,SEARCH("/",N1335) - 1)</f>
        <v>technology</v>
      </c>
      <c r="R1335" s="5" t="str">
        <f>RIGHT(N1335, LEN(N1335) - SEARCH("/",N1335))</f>
        <v>wearables</v>
      </c>
      <c r="S1335" s="16">
        <f>(((J1335/60)/60)/24)+DATE(1970,1,1)+(-8/24)</f>
        <v>41805.7734375</v>
      </c>
      <c r="T1335" s="16">
        <f>(((I1335/60)/60)/24)+DATE(1970,1,1)+(-8/24)</f>
        <v>41835.7734375</v>
      </c>
    </row>
    <row r="1336" spans="1:20" ht="45" x14ac:dyDescent="0.25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2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7">
        <f>E1336/D1336</f>
        <v>0.10754135338345865</v>
      </c>
      <c r="P1336" s="9">
        <f>IF(L1336 = 0, 0, E1336/L1336)</f>
        <v>51.822463768115945</v>
      </c>
      <c r="Q1336" s="5" t="str">
        <f>LEFT(N1336,SEARCH("/",N1336) - 1)</f>
        <v>technology</v>
      </c>
      <c r="R1336" s="5" t="str">
        <f>RIGHT(N1336, LEN(N1336) - SEARCH("/",N1336))</f>
        <v>wearables</v>
      </c>
      <c r="S1336" s="16">
        <f>(((J1336/60)/60)/24)+DATE(1970,1,1)+(-8/24)</f>
        <v>42410.440821759257</v>
      </c>
      <c r="T1336" s="16">
        <f>(((I1336/60)/60)/24)+DATE(1970,1,1)+(-8/24)</f>
        <v>42440.440821759257</v>
      </c>
    </row>
    <row r="1337" spans="1:20" ht="60" x14ac:dyDescent="0.2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2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7">
        <f>E1337/D1337</f>
        <v>0.1976</v>
      </c>
      <c r="P1337" s="9">
        <f>IF(L1337 = 0, 0, E1337/L1337)</f>
        <v>308.75</v>
      </c>
      <c r="Q1337" s="5" t="str">
        <f>LEFT(N1337,SEARCH("/",N1337) - 1)</f>
        <v>technology</v>
      </c>
      <c r="R1337" s="5" t="str">
        <f>RIGHT(N1337, LEN(N1337) - SEARCH("/",N1337))</f>
        <v>wearables</v>
      </c>
      <c r="S1337" s="16">
        <f>(((J1337/60)/60)/24)+DATE(1970,1,1)+(-8/24)</f>
        <v>42313.603032407402</v>
      </c>
      <c r="T1337" s="16">
        <f>(((I1337/60)/60)/24)+DATE(1970,1,1)+(-8/24)</f>
        <v>42343.603032407402</v>
      </c>
    </row>
    <row r="1338" spans="1:20" ht="60" x14ac:dyDescent="0.25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2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7">
        <f>E1338/D1338</f>
        <v>0.84946999999999995</v>
      </c>
      <c r="P1338" s="9">
        <f>IF(L1338 = 0, 0, E1338/L1338)</f>
        <v>379.22767857142856</v>
      </c>
      <c r="Q1338" s="5" t="str">
        <f>LEFT(N1338,SEARCH("/",N1338) - 1)</f>
        <v>technology</v>
      </c>
      <c r="R1338" s="5" t="str">
        <f>RIGHT(N1338, LEN(N1338) - SEARCH("/",N1338))</f>
        <v>wearables</v>
      </c>
      <c r="S1338" s="16">
        <f>(((J1338/60)/60)/24)+DATE(1970,1,1)+(-8/24)</f>
        <v>41955.530416666668</v>
      </c>
      <c r="T1338" s="16">
        <f>(((I1338/60)/60)/24)+DATE(1970,1,1)+(-8/24)</f>
        <v>41990.530416666668</v>
      </c>
    </row>
    <row r="1339" spans="1:20" ht="45" x14ac:dyDescent="0.2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2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7">
        <f>E1339/D1339</f>
        <v>0.49381999999999998</v>
      </c>
      <c r="P1339" s="9">
        <f>IF(L1339 = 0, 0, E1339/L1339)</f>
        <v>176.36428571428573</v>
      </c>
      <c r="Q1339" s="5" t="str">
        <f>LEFT(N1339,SEARCH("/",N1339) - 1)</f>
        <v>technology</v>
      </c>
      <c r="R1339" s="5" t="str">
        <f>RIGHT(N1339, LEN(N1339) - SEARCH("/",N1339))</f>
        <v>wearables</v>
      </c>
      <c r="S1339" s="16">
        <f>(((J1339/60)/60)/24)+DATE(1970,1,1)+(-8/24)</f>
        <v>42767.243969907409</v>
      </c>
      <c r="T1339" s="16">
        <f>(((I1339/60)/60)/24)+DATE(1970,1,1)+(-8/24)</f>
        <v>42797.243969907409</v>
      </c>
    </row>
    <row r="1340" spans="1:20" ht="60" x14ac:dyDescent="0.25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2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7">
        <f>E1340/D1340</f>
        <v>3.3033333333333331E-2</v>
      </c>
      <c r="P1340" s="9">
        <f>IF(L1340 = 0, 0, E1340/L1340)</f>
        <v>66.066666666666663</v>
      </c>
      <c r="Q1340" s="5" t="str">
        <f>LEFT(N1340,SEARCH("/",N1340) - 1)</f>
        <v>technology</v>
      </c>
      <c r="R1340" s="5" t="str">
        <f>RIGHT(N1340, LEN(N1340) - SEARCH("/",N1340))</f>
        <v>wearables</v>
      </c>
      <c r="S1340" s="16">
        <f>(((J1340/60)/60)/24)+DATE(1970,1,1)+(-8/24)</f>
        <v>42188.470289351848</v>
      </c>
      <c r="T1340" s="16">
        <f>(((I1340/60)/60)/24)+DATE(1970,1,1)+(-8/24)</f>
        <v>42218.470289351848</v>
      </c>
    </row>
    <row r="1341" spans="1:20" ht="30" x14ac:dyDescent="0.2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2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7">
        <f>E1341/D1341</f>
        <v>6.6339999999999996E-2</v>
      </c>
      <c r="P1341" s="9">
        <f>IF(L1341 = 0, 0, E1341/L1341)</f>
        <v>89.648648648648646</v>
      </c>
      <c r="Q1341" s="5" t="str">
        <f>LEFT(N1341,SEARCH("/",N1341) - 1)</f>
        <v>technology</v>
      </c>
      <c r="R1341" s="5" t="str">
        <f>RIGHT(N1341, LEN(N1341) - SEARCH("/",N1341))</f>
        <v>wearables</v>
      </c>
      <c r="S1341" s="16">
        <f>(((J1341/60)/60)/24)+DATE(1970,1,1)+(-8/24)</f>
        <v>41936.313831018517</v>
      </c>
      <c r="T1341" s="16">
        <f>(((I1341/60)/60)/24)+DATE(1970,1,1)+(-8/24)</f>
        <v>41981.355497685181</v>
      </c>
    </row>
    <row r="1342" spans="1:20" ht="45" x14ac:dyDescent="0.25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2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7">
        <f>E1342/D1342</f>
        <v>0</v>
      </c>
      <c r="P1342" s="9">
        <f>IF(L1342 = 0, 0, E1342/L1342)</f>
        <v>0</v>
      </c>
      <c r="Q1342" s="5" t="str">
        <f>LEFT(N1342,SEARCH("/",N1342) - 1)</f>
        <v>technology</v>
      </c>
      <c r="R1342" s="5" t="str">
        <f>RIGHT(N1342, LEN(N1342) - SEARCH("/",N1342))</f>
        <v>wearables</v>
      </c>
      <c r="S1342" s="16">
        <f>(((J1342/60)/60)/24)+DATE(1970,1,1)+(-8/24)</f>
        <v>41836.262187499997</v>
      </c>
      <c r="T1342" s="16">
        <f>(((I1342/60)/60)/24)+DATE(1970,1,1)+(-8/24)</f>
        <v>41866.262187499997</v>
      </c>
    </row>
    <row r="1343" spans="1:20" ht="60" x14ac:dyDescent="0.2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2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7">
        <f>E1343/D1343</f>
        <v>0.7036</v>
      </c>
      <c r="P1343" s="9">
        <f>IF(L1343 = 0, 0, E1343/L1343)</f>
        <v>382.39130434782606</v>
      </c>
      <c r="Q1343" s="5" t="str">
        <f>LEFT(N1343,SEARCH("/",N1343) - 1)</f>
        <v>technology</v>
      </c>
      <c r="R1343" s="5" t="str">
        <f>RIGHT(N1343, LEN(N1343) - SEARCH("/",N1343))</f>
        <v>wearables</v>
      </c>
      <c r="S1343" s="16">
        <f>(((J1343/60)/60)/24)+DATE(1970,1,1)+(-8/24)</f>
        <v>42612.290706018517</v>
      </c>
      <c r="T1343" s="16">
        <f>(((I1343/60)/60)/24)+DATE(1970,1,1)+(-8/24)</f>
        <v>42644.290706018517</v>
      </c>
    </row>
    <row r="1344" spans="1:20" ht="60" x14ac:dyDescent="0.25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2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7">
        <f>E1344/D1344</f>
        <v>2E-3</v>
      </c>
      <c r="P1344" s="9">
        <f>IF(L1344 = 0, 0, E1344/L1344)</f>
        <v>100</v>
      </c>
      <c r="Q1344" s="5" t="str">
        <f>LEFT(N1344,SEARCH("/",N1344) - 1)</f>
        <v>technology</v>
      </c>
      <c r="R1344" s="5" t="str">
        <f>RIGHT(N1344, LEN(N1344) - SEARCH("/",N1344))</f>
        <v>wearables</v>
      </c>
      <c r="S1344" s="16">
        <f>(((J1344/60)/60)/24)+DATE(1970,1,1)+(-8/24)</f>
        <v>42172.483090277768</v>
      </c>
      <c r="T1344" s="16">
        <f>(((I1344/60)/60)/24)+DATE(1970,1,1)+(-8/24)</f>
        <v>42202.483090277768</v>
      </c>
    </row>
    <row r="1345" spans="1:20" ht="60" x14ac:dyDescent="0.2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2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7">
        <f>E1345/D1345</f>
        <v>1.02298</v>
      </c>
      <c r="P1345" s="9">
        <f>IF(L1345 = 0, 0, E1345/L1345)</f>
        <v>158.35603715170279</v>
      </c>
      <c r="Q1345" s="5" t="str">
        <f>LEFT(N1345,SEARCH("/",N1345) - 1)</f>
        <v>technology</v>
      </c>
      <c r="R1345" s="5" t="str">
        <f>RIGHT(N1345, LEN(N1345) - SEARCH("/",N1345))</f>
        <v>wearables</v>
      </c>
      <c r="S1345" s="16">
        <f>(((J1345/60)/60)/24)+DATE(1970,1,1)+(-8/24)</f>
        <v>42542.193090277775</v>
      </c>
      <c r="T1345" s="16">
        <f>(((I1345/60)/60)/24)+DATE(1970,1,1)+(-8/24)</f>
        <v>42600.832638888889</v>
      </c>
    </row>
    <row r="1346" spans="1:20" ht="60" x14ac:dyDescent="0.25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2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7">
        <f>E1346/D1346</f>
        <v>3.7773333333333334</v>
      </c>
      <c r="P1346" s="9">
        <f>IF(L1346 = 0, 0, E1346/L1346)</f>
        <v>40.762589928057551</v>
      </c>
      <c r="Q1346" s="5" t="str">
        <f>LEFT(N1346,SEARCH("/",N1346) - 1)</f>
        <v>publishing</v>
      </c>
      <c r="R1346" s="5" t="str">
        <f>RIGHT(N1346, LEN(N1346) - SEARCH("/",N1346))</f>
        <v>nonfiction</v>
      </c>
      <c r="S1346" s="16">
        <f>(((J1346/60)/60)/24)+DATE(1970,1,1)+(-8/24)</f>
        <v>42522.456469907404</v>
      </c>
      <c r="T1346" s="16">
        <f>(((I1346/60)/60)/24)+DATE(1970,1,1)+(-8/24)</f>
        <v>42551.456469907404</v>
      </c>
    </row>
    <row r="1347" spans="1:20" ht="45" x14ac:dyDescent="0.25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2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7">
        <f>E1347/D1347</f>
        <v>1.25</v>
      </c>
      <c r="P1347" s="9">
        <f>IF(L1347 = 0, 0, E1347/L1347)</f>
        <v>53.571428571428569</v>
      </c>
      <c r="Q1347" s="5" t="str">
        <f>LEFT(N1347,SEARCH("/",N1347) - 1)</f>
        <v>publishing</v>
      </c>
      <c r="R1347" s="5" t="str">
        <f>RIGHT(N1347, LEN(N1347) - SEARCH("/",N1347))</f>
        <v>nonfiction</v>
      </c>
      <c r="S1347" s="16">
        <f>(((J1347/60)/60)/24)+DATE(1970,1,1)+(-8/24)</f>
        <v>41799.481006944443</v>
      </c>
      <c r="T1347" s="16">
        <f>(((I1347/60)/60)/24)+DATE(1970,1,1)+(-8/24)</f>
        <v>41834.481006944443</v>
      </c>
    </row>
    <row r="1348" spans="1:20" ht="45" x14ac:dyDescent="0.25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2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7">
        <f>E1348/D1348</f>
        <v>1.473265306122449</v>
      </c>
      <c r="P1348" s="9">
        <f>IF(L1348 = 0, 0, E1348/L1348)</f>
        <v>48.449664429530202</v>
      </c>
      <c r="Q1348" s="5" t="str">
        <f>LEFT(N1348,SEARCH("/",N1348) - 1)</f>
        <v>publishing</v>
      </c>
      <c r="R1348" s="5" t="str">
        <f>RIGHT(N1348, LEN(N1348) - SEARCH("/",N1348))</f>
        <v>nonfiction</v>
      </c>
      <c r="S1348" s="16">
        <f>(((J1348/60)/60)/24)+DATE(1970,1,1)+(-8/24)</f>
        <v>41421.742488425924</v>
      </c>
      <c r="T1348" s="16">
        <f>(((I1348/60)/60)/24)+DATE(1970,1,1)+(-8/24)</f>
        <v>41451.742488425924</v>
      </c>
    </row>
    <row r="1349" spans="1:20" ht="60" x14ac:dyDescent="0.25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2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7">
        <f>E1349/D1349</f>
        <v>1.022</v>
      </c>
      <c r="P1349" s="9">
        <f>IF(L1349 = 0, 0, E1349/L1349)</f>
        <v>82.41935483870968</v>
      </c>
      <c r="Q1349" s="5" t="str">
        <f>LEFT(N1349,SEARCH("/",N1349) - 1)</f>
        <v>publishing</v>
      </c>
      <c r="R1349" s="5" t="str">
        <f>RIGHT(N1349, LEN(N1349) - SEARCH("/",N1349))</f>
        <v>nonfiction</v>
      </c>
      <c r="S1349" s="16">
        <f>(((J1349/60)/60)/24)+DATE(1970,1,1)+(-8/24)</f>
        <v>42040.304687499993</v>
      </c>
      <c r="T1349" s="16">
        <f>(((I1349/60)/60)/24)+DATE(1970,1,1)+(-8/24)</f>
        <v>42070.304687499993</v>
      </c>
    </row>
    <row r="1350" spans="1:20" ht="60" x14ac:dyDescent="0.25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2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7">
        <f>E1350/D1350</f>
        <v>1.018723404255319</v>
      </c>
      <c r="P1350" s="9">
        <f>IF(L1350 = 0, 0, E1350/L1350)</f>
        <v>230.19230769230768</v>
      </c>
      <c r="Q1350" s="5" t="str">
        <f>LEFT(N1350,SEARCH("/",N1350) - 1)</f>
        <v>publishing</v>
      </c>
      <c r="R1350" s="5" t="str">
        <f>RIGHT(N1350, LEN(N1350) - SEARCH("/",N1350))</f>
        <v>nonfiction</v>
      </c>
      <c r="S1350" s="16">
        <f>(((J1350/60)/60)/24)+DATE(1970,1,1)+(-8/24)</f>
        <v>41963.17283564814</v>
      </c>
      <c r="T1350" s="16">
        <f>(((I1350/60)/60)/24)+DATE(1970,1,1)+(-8/24)</f>
        <v>41991.17283564814</v>
      </c>
    </row>
    <row r="1351" spans="1:20" ht="60" x14ac:dyDescent="0.25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2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7">
        <f>E1351/D1351</f>
        <v>2.0419999999999998</v>
      </c>
      <c r="P1351" s="9">
        <f>IF(L1351 = 0, 0, E1351/L1351)</f>
        <v>59.360465116279073</v>
      </c>
      <c r="Q1351" s="5" t="str">
        <f>LEFT(N1351,SEARCH("/",N1351) - 1)</f>
        <v>publishing</v>
      </c>
      <c r="R1351" s="5" t="str">
        <f>RIGHT(N1351, LEN(N1351) - SEARCH("/",N1351))</f>
        <v>nonfiction</v>
      </c>
      <c r="S1351" s="16">
        <f>(((J1351/60)/60)/24)+DATE(1970,1,1)+(-8/24)</f>
        <v>42316.999247685184</v>
      </c>
      <c r="T1351" s="16">
        <f>(((I1351/60)/60)/24)+DATE(1970,1,1)+(-8/24)</f>
        <v>42353.957638888889</v>
      </c>
    </row>
    <row r="1352" spans="1:20" ht="60" x14ac:dyDescent="0.25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2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7">
        <f>E1352/D1352</f>
        <v>1.0405</v>
      </c>
      <c r="P1352" s="9">
        <f>IF(L1352 = 0, 0, E1352/L1352)</f>
        <v>66.698717948717942</v>
      </c>
      <c r="Q1352" s="5" t="str">
        <f>LEFT(N1352,SEARCH("/",N1352) - 1)</f>
        <v>publishing</v>
      </c>
      <c r="R1352" s="5" t="str">
        <f>RIGHT(N1352, LEN(N1352) - SEARCH("/",N1352))</f>
        <v>nonfiction</v>
      </c>
      <c r="S1352" s="16">
        <f>(((J1352/60)/60)/24)+DATE(1970,1,1)+(-8/24)</f>
        <v>42333.679791666662</v>
      </c>
      <c r="T1352" s="16">
        <f>(((I1352/60)/60)/24)+DATE(1970,1,1)+(-8/24)</f>
        <v>42363.679791666662</v>
      </c>
    </row>
    <row r="1353" spans="1:20" ht="45" x14ac:dyDescent="0.25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2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7">
        <f>E1353/D1353</f>
        <v>1.0126500000000001</v>
      </c>
      <c r="P1353" s="9">
        <f>IF(L1353 = 0, 0, E1353/L1353)</f>
        <v>168.77500000000001</v>
      </c>
      <c r="Q1353" s="5" t="str">
        <f>LEFT(N1353,SEARCH("/",N1353) - 1)</f>
        <v>publishing</v>
      </c>
      <c r="R1353" s="5" t="str">
        <f>RIGHT(N1353, LEN(N1353) - SEARCH("/",N1353))</f>
        <v>nonfiction</v>
      </c>
      <c r="S1353" s="16">
        <f>(((J1353/60)/60)/24)+DATE(1970,1,1)+(-8/24)</f>
        <v>42382.406759259255</v>
      </c>
      <c r="T1353" s="16">
        <f>(((I1353/60)/60)/24)+DATE(1970,1,1)+(-8/24)</f>
        <v>42412.406759259255</v>
      </c>
    </row>
    <row r="1354" spans="1:20" ht="60" x14ac:dyDescent="0.25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2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7">
        <f>E1354/D1354</f>
        <v>1.3613999999999999</v>
      </c>
      <c r="P1354" s="9">
        <f>IF(L1354 = 0, 0, E1354/L1354)</f>
        <v>59.973568281938327</v>
      </c>
      <c r="Q1354" s="5" t="str">
        <f>LEFT(N1354,SEARCH("/",N1354) - 1)</f>
        <v>publishing</v>
      </c>
      <c r="R1354" s="5" t="str">
        <f>RIGHT(N1354, LEN(N1354) - SEARCH("/",N1354))</f>
        <v>nonfiction</v>
      </c>
      <c r="S1354" s="16">
        <f>(((J1354/60)/60)/24)+DATE(1970,1,1)+(-8/24)</f>
        <v>42200.244976851849</v>
      </c>
      <c r="T1354" s="16">
        <f>(((I1354/60)/60)/24)+DATE(1970,1,1)+(-8/24)</f>
        <v>42251.832638888889</v>
      </c>
    </row>
    <row r="1355" spans="1:20" ht="45" x14ac:dyDescent="0.25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2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7">
        <f>E1355/D1355</f>
        <v>1.3360000000000001</v>
      </c>
      <c r="P1355" s="9">
        <f>IF(L1355 = 0, 0, E1355/L1355)</f>
        <v>31.80952380952381</v>
      </c>
      <c r="Q1355" s="5" t="str">
        <f>LEFT(N1355,SEARCH("/",N1355) - 1)</f>
        <v>publishing</v>
      </c>
      <c r="R1355" s="5" t="str">
        <f>RIGHT(N1355, LEN(N1355) - SEARCH("/",N1355))</f>
        <v>nonfiction</v>
      </c>
      <c r="S1355" s="16">
        <f>(((J1355/60)/60)/24)+DATE(1970,1,1)+(-8/24)</f>
        <v>41308.784583333334</v>
      </c>
      <c r="T1355" s="16">
        <f>(((I1355/60)/60)/24)+DATE(1970,1,1)+(-8/24)</f>
        <v>41343.666666666664</v>
      </c>
    </row>
    <row r="1356" spans="1:20" ht="60" x14ac:dyDescent="0.25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2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7">
        <f>E1356/D1356</f>
        <v>1.3025</v>
      </c>
      <c r="P1356" s="9">
        <f>IF(L1356 = 0, 0, E1356/L1356)</f>
        <v>24.421875</v>
      </c>
      <c r="Q1356" s="5" t="str">
        <f>LEFT(N1356,SEARCH("/",N1356) - 1)</f>
        <v>publishing</v>
      </c>
      <c r="R1356" s="5" t="str">
        <f>RIGHT(N1356, LEN(N1356) - SEARCH("/",N1356))</f>
        <v>nonfiction</v>
      </c>
      <c r="S1356" s="16">
        <f>(((J1356/60)/60)/24)+DATE(1970,1,1)+(-8/24)</f>
        <v>42502.474293981482</v>
      </c>
      <c r="T1356" s="16">
        <f>(((I1356/60)/60)/24)+DATE(1970,1,1)+(-8/24)</f>
        <v>42532.474293981482</v>
      </c>
    </row>
    <row r="1357" spans="1:20" ht="60" x14ac:dyDescent="0.25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2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7">
        <f>E1357/D1357</f>
        <v>1.2267999999999999</v>
      </c>
      <c r="P1357" s="9">
        <f>IF(L1357 = 0, 0, E1357/L1357)</f>
        <v>25.347107438016529</v>
      </c>
      <c r="Q1357" s="5" t="str">
        <f>LEFT(N1357,SEARCH("/",N1357) - 1)</f>
        <v>publishing</v>
      </c>
      <c r="R1357" s="5" t="str">
        <f>RIGHT(N1357, LEN(N1357) - SEARCH("/",N1357))</f>
        <v>nonfiction</v>
      </c>
      <c r="S1357" s="16">
        <f>(((J1357/60)/60)/24)+DATE(1970,1,1)+(-8/24)</f>
        <v>41212.921354166661</v>
      </c>
      <c r="T1357" s="16">
        <f>(((I1357/60)/60)/24)+DATE(1970,1,1)+(-8/24)</f>
        <v>41243.083333333328</v>
      </c>
    </row>
    <row r="1358" spans="1:20" ht="60" x14ac:dyDescent="0.25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2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7">
        <f>E1358/D1358</f>
        <v>1.8281058823529412</v>
      </c>
      <c r="P1358" s="9">
        <f>IF(L1358 = 0, 0, E1358/L1358)</f>
        <v>71.443218390804603</v>
      </c>
      <c r="Q1358" s="5" t="str">
        <f>LEFT(N1358,SEARCH("/",N1358) - 1)</f>
        <v>publishing</v>
      </c>
      <c r="R1358" s="5" t="str">
        <f>RIGHT(N1358, LEN(N1358) - SEARCH("/",N1358))</f>
        <v>nonfiction</v>
      </c>
      <c r="S1358" s="16">
        <f>(((J1358/60)/60)/24)+DATE(1970,1,1)+(-8/24)</f>
        <v>41429.705555555556</v>
      </c>
      <c r="T1358" s="16">
        <f>(((I1358/60)/60)/24)+DATE(1970,1,1)+(-8/24)</f>
        <v>41459.705555555556</v>
      </c>
    </row>
    <row r="1359" spans="1:20" ht="45" x14ac:dyDescent="0.25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2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7">
        <f>E1359/D1359</f>
        <v>1.2529999999999999</v>
      </c>
      <c r="P1359" s="9">
        <f>IF(L1359 = 0, 0, E1359/L1359)</f>
        <v>38.553846153846152</v>
      </c>
      <c r="Q1359" s="5" t="str">
        <f>LEFT(N1359,SEARCH("/",N1359) - 1)</f>
        <v>publishing</v>
      </c>
      <c r="R1359" s="5" t="str">
        <f>RIGHT(N1359, LEN(N1359) - SEARCH("/",N1359))</f>
        <v>nonfiction</v>
      </c>
      <c r="S1359" s="16">
        <f>(((J1359/60)/60)/24)+DATE(1970,1,1)+(-8/24)</f>
        <v>41304.628900462958</v>
      </c>
      <c r="T1359" s="16">
        <f>(((I1359/60)/60)/24)+DATE(1970,1,1)+(-8/24)</f>
        <v>41333.915972222218</v>
      </c>
    </row>
    <row r="1360" spans="1:20" ht="45" x14ac:dyDescent="0.25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2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7">
        <f>E1360/D1360</f>
        <v>1.1166666666666667</v>
      </c>
      <c r="P1360" s="9">
        <f>IF(L1360 = 0, 0, E1360/L1360)</f>
        <v>68.367346938775512</v>
      </c>
      <c r="Q1360" s="5" t="str">
        <f>LEFT(N1360,SEARCH("/",N1360) - 1)</f>
        <v>publishing</v>
      </c>
      <c r="R1360" s="5" t="str">
        <f>RIGHT(N1360, LEN(N1360) - SEARCH("/",N1360))</f>
        <v>nonfiction</v>
      </c>
      <c r="S1360" s="16">
        <f>(((J1360/60)/60)/24)+DATE(1970,1,1)+(-8/24)</f>
        <v>40689.237534722219</v>
      </c>
      <c r="T1360" s="16">
        <f>(((I1360/60)/60)/24)+DATE(1970,1,1)+(-8/24)</f>
        <v>40719.237534722219</v>
      </c>
    </row>
    <row r="1361" spans="1:20" ht="60" x14ac:dyDescent="0.25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2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7">
        <f>E1361/D1361</f>
        <v>1.1575757575757575</v>
      </c>
      <c r="P1361" s="9">
        <f>IF(L1361 = 0, 0, E1361/L1361)</f>
        <v>40.210526315789473</v>
      </c>
      <c r="Q1361" s="5" t="str">
        <f>LEFT(N1361,SEARCH("/",N1361) - 1)</f>
        <v>publishing</v>
      </c>
      <c r="R1361" s="5" t="str">
        <f>RIGHT(N1361, LEN(N1361) - SEARCH("/",N1361))</f>
        <v>nonfiction</v>
      </c>
      <c r="S1361" s="16">
        <f>(((J1361/60)/60)/24)+DATE(1970,1,1)+(-8/24)</f>
        <v>40668.481365740736</v>
      </c>
      <c r="T1361" s="16">
        <f>(((I1361/60)/60)/24)+DATE(1970,1,1)+(-8/24)</f>
        <v>40730.481365740736</v>
      </c>
    </row>
    <row r="1362" spans="1:20" ht="30" x14ac:dyDescent="0.25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2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7">
        <f>E1362/D1362</f>
        <v>1.732</v>
      </c>
      <c r="P1362" s="9">
        <f>IF(L1362 = 0, 0, E1362/L1362)</f>
        <v>32.074074074074076</v>
      </c>
      <c r="Q1362" s="5" t="str">
        <f>LEFT(N1362,SEARCH("/",N1362) - 1)</f>
        <v>publishing</v>
      </c>
      <c r="R1362" s="5" t="str">
        <f>RIGHT(N1362, LEN(N1362) - SEARCH("/",N1362))</f>
        <v>nonfiction</v>
      </c>
      <c r="S1362" s="16">
        <f>(((J1362/60)/60)/24)+DATE(1970,1,1)+(-8/24)</f>
        <v>41095.567361111105</v>
      </c>
      <c r="T1362" s="16">
        <f>(((I1362/60)/60)/24)+DATE(1970,1,1)+(-8/24)</f>
        <v>41123.567361111105</v>
      </c>
    </row>
    <row r="1363" spans="1:20" ht="45" x14ac:dyDescent="0.25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2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7">
        <f>E1363/D1363</f>
        <v>1.2598333333333334</v>
      </c>
      <c r="P1363" s="9">
        <f>IF(L1363 = 0, 0, E1363/L1363)</f>
        <v>28.632575757575758</v>
      </c>
      <c r="Q1363" s="5" t="str">
        <f>LEFT(N1363,SEARCH("/",N1363) - 1)</f>
        <v>publishing</v>
      </c>
      <c r="R1363" s="5" t="str">
        <f>RIGHT(N1363, LEN(N1363) - SEARCH("/",N1363))</f>
        <v>nonfiction</v>
      </c>
      <c r="S1363" s="16">
        <f>(((J1363/60)/60)/24)+DATE(1970,1,1)+(-8/24)</f>
        <v>41781.383935185186</v>
      </c>
      <c r="T1363" s="16">
        <f>(((I1363/60)/60)/24)+DATE(1970,1,1)+(-8/24)</f>
        <v>41811.383935185186</v>
      </c>
    </row>
    <row r="1364" spans="1:20" ht="45" x14ac:dyDescent="0.25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2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7">
        <f>E1364/D1364</f>
        <v>1.091</v>
      </c>
      <c r="P1364" s="9">
        <f>IF(L1364 = 0, 0, E1364/L1364)</f>
        <v>43.64</v>
      </c>
      <c r="Q1364" s="5" t="str">
        <f>LEFT(N1364,SEARCH("/",N1364) - 1)</f>
        <v>publishing</v>
      </c>
      <c r="R1364" s="5" t="str">
        <f>RIGHT(N1364, LEN(N1364) - SEARCH("/",N1364))</f>
        <v>nonfiction</v>
      </c>
      <c r="S1364" s="16">
        <f>(((J1364/60)/60)/24)+DATE(1970,1,1)+(-8/24)</f>
        <v>41464.601053240738</v>
      </c>
      <c r="T1364" s="16">
        <f>(((I1364/60)/60)/24)+DATE(1970,1,1)+(-8/24)</f>
        <v>41524.601053240738</v>
      </c>
    </row>
    <row r="1365" spans="1:20" ht="60" x14ac:dyDescent="0.25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2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7">
        <f>E1365/D1365</f>
        <v>1</v>
      </c>
      <c r="P1365" s="9">
        <f>IF(L1365 = 0, 0, E1365/L1365)</f>
        <v>40</v>
      </c>
      <c r="Q1365" s="5" t="str">
        <f>LEFT(N1365,SEARCH("/",N1365) - 1)</f>
        <v>publishing</v>
      </c>
      <c r="R1365" s="5" t="str">
        <f>RIGHT(N1365, LEN(N1365) - SEARCH("/",N1365))</f>
        <v>nonfiction</v>
      </c>
      <c r="S1365" s="16">
        <f>(((J1365/60)/60)/24)+DATE(1970,1,1)+(-8/24)</f>
        <v>42396.510729166665</v>
      </c>
      <c r="T1365" s="16">
        <f>(((I1365/60)/60)/24)+DATE(1970,1,1)+(-8/24)</f>
        <v>42414.999305555553</v>
      </c>
    </row>
    <row r="1366" spans="1:20" ht="60" x14ac:dyDescent="0.25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2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7">
        <f>E1366/D1366</f>
        <v>1.1864285714285714</v>
      </c>
      <c r="P1366" s="9">
        <f>IF(L1366 = 0, 0, E1366/L1366)</f>
        <v>346.04166666666669</v>
      </c>
      <c r="Q1366" s="5" t="str">
        <f>LEFT(N1366,SEARCH("/",N1366) - 1)</f>
        <v>music</v>
      </c>
      <c r="R1366" s="5" t="str">
        <f>RIGHT(N1366, LEN(N1366) - SEARCH("/",N1366))</f>
        <v>rock</v>
      </c>
      <c r="S1366" s="16">
        <f>(((J1366/60)/60)/24)+DATE(1970,1,1)+(-8/24)</f>
        <v>41951.362337962957</v>
      </c>
      <c r="T1366" s="16">
        <f>(((I1366/60)/60)/24)+DATE(1970,1,1)+(-8/24)</f>
        <v>42011.362337962964</v>
      </c>
    </row>
    <row r="1367" spans="1:20" ht="60" x14ac:dyDescent="0.25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2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7">
        <f>E1367/D1367</f>
        <v>1.0026666666666666</v>
      </c>
      <c r="P1367" s="9">
        <f>IF(L1367 = 0, 0, E1367/L1367)</f>
        <v>81.739130434782609</v>
      </c>
      <c r="Q1367" s="5" t="str">
        <f>LEFT(N1367,SEARCH("/",N1367) - 1)</f>
        <v>music</v>
      </c>
      <c r="R1367" s="5" t="str">
        <f>RIGHT(N1367, LEN(N1367) - SEARCH("/",N1367))</f>
        <v>rock</v>
      </c>
      <c r="S1367" s="16">
        <f>(((J1367/60)/60)/24)+DATE(1970,1,1)+(-8/24)</f>
        <v>42049.399907407402</v>
      </c>
      <c r="T1367" s="16">
        <f>(((I1367/60)/60)/24)+DATE(1970,1,1)+(-8/24)</f>
        <v>42079.358240740738</v>
      </c>
    </row>
    <row r="1368" spans="1:20" x14ac:dyDescent="0.25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2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7">
        <f>E1368/D1368</f>
        <v>1.2648920000000001</v>
      </c>
      <c r="P1368" s="9">
        <f>IF(L1368 = 0, 0, E1368/L1368)</f>
        <v>64.535306122448986</v>
      </c>
      <c r="Q1368" s="5" t="str">
        <f>LEFT(N1368,SEARCH("/",N1368) - 1)</f>
        <v>music</v>
      </c>
      <c r="R1368" s="5" t="str">
        <f>RIGHT(N1368, LEN(N1368) - SEARCH("/",N1368))</f>
        <v>rock</v>
      </c>
      <c r="S1368" s="16">
        <f>(((J1368/60)/60)/24)+DATE(1970,1,1)+(-8/24)</f>
        <v>41924.662766203699</v>
      </c>
      <c r="T1368" s="16">
        <f>(((I1368/60)/60)/24)+DATE(1970,1,1)+(-8/24)</f>
        <v>41969.704432870371</v>
      </c>
    </row>
    <row r="1369" spans="1:20" ht="45" x14ac:dyDescent="0.25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2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7">
        <f>E1369/D1369</f>
        <v>1.1426000000000001</v>
      </c>
      <c r="P1369" s="9">
        <f>IF(L1369 = 0, 0, E1369/L1369)</f>
        <v>63.477777777777774</v>
      </c>
      <c r="Q1369" s="5" t="str">
        <f>LEFT(N1369,SEARCH("/",N1369) - 1)</f>
        <v>music</v>
      </c>
      <c r="R1369" s="5" t="str">
        <f>RIGHT(N1369, LEN(N1369) - SEARCH("/",N1369))</f>
        <v>rock</v>
      </c>
      <c r="S1369" s="16">
        <f>(((J1369/60)/60)/24)+DATE(1970,1,1)+(-8/24)</f>
        <v>42291.669560185182</v>
      </c>
      <c r="T1369" s="16">
        <f>(((I1369/60)/60)/24)+DATE(1970,1,1)+(-8/24)</f>
        <v>42321.711226851847</v>
      </c>
    </row>
    <row r="1370" spans="1:20" ht="45" x14ac:dyDescent="0.25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2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7">
        <f>E1370/D1370</f>
        <v>1.107</v>
      </c>
      <c r="P1370" s="9">
        <f>IF(L1370 = 0, 0, E1370/L1370)</f>
        <v>63.620689655172413</v>
      </c>
      <c r="Q1370" s="5" t="str">
        <f>LEFT(N1370,SEARCH("/",N1370) - 1)</f>
        <v>music</v>
      </c>
      <c r="R1370" s="5" t="str">
        <f>RIGHT(N1370, LEN(N1370) - SEARCH("/",N1370))</f>
        <v>rock</v>
      </c>
      <c r="S1370" s="16">
        <f>(((J1370/60)/60)/24)+DATE(1970,1,1)+(-8/24)</f>
        <v>42145.857569444437</v>
      </c>
      <c r="T1370" s="16">
        <f>(((I1370/60)/60)/24)+DATE(1970,1,1)+(-8/24)</f>
        <v>42169.857569444437</v>
      </c>
    </row>
    <row r="1371" spans="1:20" ht="60" x14ac:dyDescent="0.25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2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7">
        <f>E1371/D1371</f>
        <v>1.0534805315203954</v>
      </c>
      <c r="P1371" s="9">
        <f>IF(L1371 = 0, 0, E1371/L1371)</f>
        <v>83.967068965517228</v>
      </c>
      <c r="Q1371" s="5" t="str">
        <f>LEFT(N1371,SEARCH("/",N1371) - 1)</f>
        <v>music</v>
      </c>
      <c r="R1371" s="5" t="str">
        <f>RIGHT(N1371, LEN(N1371) - SEARCH("/",N1371))</f>
        <v>rock</v>
      </c>
      <c r="S1371" s="16">
        <f>(((J1371/60)/60)/24)+DATE(1970,1,1)+(-8/24)</f>
        <v>41710.260949074072</v>
      </c>
      <c r="T1371" s="16">
        <f>(((I1371/60)/60)/24)+DATE(1970,1,1)+(-8/24)</f>
        <v>41740.260949074072</v>
      </c>
    </row>
    <row r="1372" spans="1:20" ht="30" x14ac:dyDescent="0.25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2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7">
        <f>E1372/D1372</f>
        <v>1.0366666666666666</v>
      </c>
      <c r="P1372" s="9">
        <f>IF(L1372 = 0, 0, E1372/L1372)</f>
        <v>77.75</v>
      </c>
      <c r="Q1372" s="5" t="str">
        <f>LEFT(N1372,SEARCH("/",N1372) - 1)</f>
        <v>music</v>
      </c>
      <c r="R1372" s="5" t="str">
        <f>RIGHT(N1372, LEN(N1372) - SEARCH("/",N1372))</f>
        <v>rock</v>
      </c>
      <c r="S1372" s="16">
        <f>(((J1372/60)/60)/24)+DATE(1970,1,1)+(-8/24)</f>
        <v>41547.670023148145</v>
      </c>
      <c r="T1372" s="16">
        <f>(((I1372/60)/60)/24)+DATE(1970,1,1)+(-8/24)</f>
        <v>41562.670023148145</v>
      </c>
    </row>
    <row r="1373" spans="1:20" ht="60" x14ac:dyDescent="0.25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2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7">
        <f>E1373/D1373</f>
        <v>1.0708672667523933</v>
      </c>
      <c r="P1373" s="9">
        <f>IF(L1373 = 0, 0, E1373/L1373)</f>
        <v>107.07142857142857</v>
      </c>
      <c r="Q1373" s="5" t="str">
        <f>LEFT(N1373,SEARCH("/",N1373) - 1)</f>
        <v>music</v>
      </c>
      <c r="R1373" s="5" t="str">
        <f>RIGHT(N1373, LEN(N1373) - SEARCH("/",N1373))</f>
        <v>rock</v>
      </c>
      <c r="S1373" s="16">
        <f>(((J1373/60)/60)/24)+DATE(1970,1,1)+(-8/24)</f>
        <v>42101.425254629627</v>
      </c>
      <c r="T1373" s="16">
        <f>(((I1373/60)/60)/24)+DATE(1970,1,1)+(-8/24)</f>
        <v>42131.425254629627</v>
      </c>
    </row>
    <row r="1374" spans="1:20" ht="30" x14ac:dyDescent="0.25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2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7">
        <f>E1374/D1374</f>
        <v>1.24</v>
      </c>
      <c r="P1374" s="9">
        <f>IF(L1374 = 0, 0, E1374/L1374)</f>
        <v>38.75</v>
      </c>
      <c r="Q1374" s="5" t="str">
        <f>LEFT(N1374,SEARCH("/",N1374) - 1)</f>
        <v>music</v>
      </c>
      <c r="R1374" s="5" t="str">
        <f>RIGHT(N1374, LEN(N1374) - SEARCH("/",N1374))</f>
        <v>rock</v>
      </c>
      <c r="S1374" s="16">
        <f>(((J1374/60)/60)/24)+DATE(1970,1,1)+(-8/24)</f>
        <v>41072.40662037037</v>
      </c>
      <c r="T1374" s="16">
        <f>(((I1374/60)/60)/24)+DATE(1970,1,1)+(-8/24)</f>
        <v>41102.40662037037</v>
      </c>
    </row>
    <row r="1375" spans="1:20" ht="45" x14ac:dyDescent="0.25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2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7">
        <f>E1375/D1375</f>
        <v>1.0501</v>
      </c>
      <c r="P1375" s="9">
        <f>IF(L1375 = 0, 0, E1375/L1375)</f>
        <v>201.94230769230768</v>
      </c>
      <c r="Q1375" s="5" t="str">
        <f>LEFT(N1375,SEARCH("/",N1375) - 1)</f>
        <v>music</v>
      </c>
      <c r="R1375" s="5" t="str">
        <f>RIGHT(N1375, LEN(N1375) - SEARCH("/",N1375))</f>
        <v>rock</v>
      </c>
      <c r="S1375" s="16">
        <f>(((J1375/60)/60)/24)+DATE(1970,1,1)+(-8/24)</f>
        <v>42704.618437499994</v>
      </c>
      <c r="T1375" s="16">
        <f>(((I1375/60)/60)/24)+DATE(1970,1,1)+(-8/24)</f>
        <v>42734.618437499994</v>
      </c>
    </row>
    <row r="1376" spans="1:20" ht="60" x14ac:dyDescent="0.25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2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7">
        <f>E1376/D1376</f>
        <v>1.8946666666666667</v>
      </c>
      <c r="P1376" s="9">
        <f>IF(L1376 = 0, 0, E1376/L1376)</f>
        <v>43.060606060606062</v>
      </c>
      <c r="Q1376" s="5" t="str">
        <f>LEFT(N1376,SEARCH("/",N1376) - 1)</f>
        <v>music</v>
      </c>
      <c r="R1376" s="5" t="str">
        <f>RIGHT(N1376, LEN(N1376) - SEARCH("/",N1376))</f>
        <v>rock</v>
      </c>
      <c r="S1376" s="16">
        <f>(((J1376/60)/60)/24)+DATE(1970,1,1)+(-8/24)</f>
        <v>42423.828564814808</v>
      </c>
      <c r="T1376" s="16">
        <f>(((I1376/60)/60)/24)+DATE(1970,1,1)+(-8/24)</f>
        <v>42453.786898148144</v>
      </c>
    </row>
    <row r="1377" spans="1:20" ht="60" x14ac:dyDescent="0.25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2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7">
        <f>E1377/D1377</f>
        <v>1.7132499999999999</v>
      </c>
      <c r="P1377" s="9">
        <f>IF(L1377 = 0, 0, E1377/L1377)</f>
        <v>62.871559633027523</v>
      </c>
      <c r="Q1377" s="5" t="str">
        <f>LEFT(N1377,SEARCH("/",N1377) - 1)</f>
        <v>music</v>
      </c>
      <c r="R1377" s="5" t="str">
        <f>RIGHT(N1377, LEN(N1377) - SEARCH("/",N1377))</f>
        <v>rock</v>
      </c>
      <c r="S1377" s="16">
        <f>(((J1377/60)/60)/24)+DATE(1970,1,1)+(-8/24)</f>
        <v>42719.732858796291</v>
      </c>
      <c r="T1377" s="16">
        <f>(((I1377/60)/60)/24)+DATE(1970,1,1)+(-8/24)</f>
        <v>42749.732858796291</v>
      </c>
    </row>
    <row r="1378" spans="1:20" ht="30" x14ac:dyDescent="0.25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2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7">
        <f>E1378/D1378</f>
        <v>2.5248648648648651</v>
      </c>
      <c r="P1378" s="9">
        <f>IF(L1378 = 0, 0, E1378/L1378)</f>
        <v>55.607142857142854</v>
      </c>
      <c r="Q1378" s="5" t="str">
        <f>LEFT(N1378,SEARCH("/",N1378) - 1)</f>
        <v>music</v>
      </c>
      <c r="R1378" s="5" t="str">
        <f>RIGHT(N1378, LEN(N1378) - SEARCH("/",N1378))</f>
        <v>rock</v>
      </c>
      <c r="S1378" s="16">
        <f>(((J1378/60)/60)/24)+DATE(1970,1,1)+(-8/24)</f>
        <v>42677.335717592585</v>
      </c>
      <c r="T1378" s="16">
        <f>(((I1378/60)/60)/24)+DATE(1970,1,1)+(-8/24)</f>
        <v>42707.377384259256</v>
      </c>
    </row>
    <row r="1379" spans="1:20" ht="60" x14ac:dyDescent="0.25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2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7">
        <f>E1379/D1379</f>
        <v>1.1615384615384616</v>
      </c>
      <c r="P1379" s="9">
        <f>IF(L1379 = 0, 0, E1379/L1379)</f>
        <v>48.70967741935484</v>
      </c>
      <c r="Q1379" s="5" t="str">
        <f>LEFT(N1379,SEARCH("/",N1379) - 1)</f>
        <v>music</v>
      </c>
      <c r="R1379" s="5" t="str">
        <f>RIGHT(N1379, LEN(N1379) - SEARCH("/",N1379))</f>
        <v>rock</v>
      </c>
      <c r="S1379" s="16">
        <f>(((J1379/60)/60)/24)+DATE(1970,1,1)+(-8/24)</f>
        <v>42746.88622685185</v>
      </c>
      <c r="T1379" s="16">
        <f>(((I1379/60)/60)/24)+DATE(1970,1,1)+(-8/24)</f>
        <v>42768.84097222222</v>
      </c>
    </row>
    <row r="1380" spans="1:20" x14ac:dyDescent="0.25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2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7">
        <f>E1380/D1380</f>
        <v>2.0335000000000001</v>
      </c>
      <c r="P1380" s="9">
        <f>IF(L1380 = 0, 0, E1380/L1380)</f>
        <v>30.578947368421051</v>
      </c>
      <c r="Q1380" s="5" t="str">
        <f>LEFT(N1380,SEARCH("/",N1380) - 1)</f>
        <v>music</v>
      </c>
      <c r="R1380" s="5" t="str">
        <f>RIGHT(N1380, LEN(N1380) - SEARCH("/",N1380))</f>
        <v>rock</v>
      </c>
      <c r="S1380" s="16">
        <f>(((J1380/60)/60)/24)+DATE(1970,1,1)+(-8/24)</f>
        <v>42568.426041666658</v>
      </c>
      <c r="T1380" s="16">
        <f>(((I1380/60)/60)/24)+DATE(1970,1,1)+(-8/24)</f>
        <v>42583.426041666658</v>
      </c>
    </row>
    <row r="1381" spans="1:20" ht="30" x14ac:dyDescent="0.25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2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7">
        <f>E1381/D1381</f>
        <v>1.1160000000000001</v>
      </c>
      <c r="P1381" s="9">
        <f>IF(L1381 = 0, 0, E1381/L1381)</f>
        <v>73.907284768211923</v>
      </c>
      <c r="Q1381" s="5" t="str">
        <f>LEFT(N1381,SEARCH("/",N1381) - 1)</f>
        <v>music</v>
      </c>
      <c r="R1381" s="5" t="str">
        <f>RIGHT(N1381, LEN(N1381) - SEARCH("/",N1381))</f>
        <v>rock</v>
      </c>
      <c r="S1381" s="16">
        <f>(((J1381/60)/60)/24)+DATE(1970,1,1)+(-8/24)</f>
        <v>42130.15828703704</v>
      </c>
      <c r="T1381" s="16">
        <f>(((I1381/60)/60)/24)+DATE(1970,1,1)+(-8/24)</f>
        <v>42160.15828703704</v>
      </c>
    </row>
    <row r="1382" spans="1:20" ht="45" x14ac:dyDescent="0.25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2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7">
        <f>E1382/D1382</f>
        <v>4.24</v>
      </c>
      <c r="P1382" s="9">
        <f>IF(L1382 = 0, 0, E1382/L1382)</f>
        <v>21.2</v>
      </c>
      <c r="Q1382" s="5" t="str">
        <f>LEFT(N1382,SEARCH("/",N1382) - 1)</f>
        <v>music</v>
      </c>
      <c r="R1382" s="5" t="str">
        <f>RIGHT(N1382, LEN(N1382) - SEARCH("/",N1382))</f>
        <v>rock</v>
      </c>
      <c r="S1382" s="16">
        <f>(((J1382/60)/60)/24)+DATE(1970,1,1)+(-8/24)</f>
        <v>42141.429467592585</v>
      </c>
      <c r="T1382" s="16">
        <f>(((I1382/60)/60)/24)+DATE(1970,1,1)+(-8/24)</f>
        <v>42163.749999999993</v>
      </c>
    </row>
    <row r="1383" spans="1:20" ht="60" x14ac:dyDescent="0.25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2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7">
        <f>E1383/D1383</f>
        <v>1.071</v>
      </c>
      <c r="P1383" s="9">
        <f>IF(L1383 = 0, 0, E1383/L1383)</f>
        <v>73.356164383561648</v>
      </c>
      <c r="Q1383" s="5" t="str">
        <f>LEFT(N1383,SEARCH("/",N1383) - 1)</f>
        <v>music</v>
      </c>
      <c r="R1383" s="5" t="str">
        <f>RIGHT(N1383, LEN(N1383) - SEARCH("/",N1383))</f>
        <v>rock</v>
      </c>
      <c r="S1383" s="16">
        <f>(((J1383/60)/60)/24)+DATE(1970,1,1)+(-8/24)</f>
        <v>42702.881076388883</v>
      </c>
      <c r="T1383" s="16">
        <f>(((I1383/60)/60)/24)+DATE(1970,1,1)+(-8/24)</f>
        <v>42732.881076388883</v>
      </c>
    </row>
    <row r="1384" spans="1:20" ht="45" x14ac:dyDescent="0.25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2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7">
        <f>E1384/D1384</f>
        <v>1.043625</v>
      </c>
      <c r="P1384" s="9">
        <f>IF(L1384 = 0, 0, E1384/L1384)</f>
        <v>56.412162162162161</v>
      </c>
      <c r="Q1384" s="5" t="str">
        <f>LEFT(N1384,SEARCH("/",N1384) - 1)</f>
        <v>music</v>
      </c>
      <c r="R1384" s="5" t="str">
        <f>RIGHT(N1384, LEN(N1384) - SEARCH("/",N1384))</f>
        <v>rock</v>
      </c>
      <c r="S1384" s="16">
        <f>(((J1384/60)/60)/24)+DATE(1970,1,1)+(-8/24)</f>
        <v>41370.466851851852</v>
      </c>
      <c r="T1384" s="16">
        <f>(((I1384/60)/60)/24)+DATE(1970,1,1)+(-8/24)</f>
        <v>41400.466851851852</v>
      </c>
    </row>
    <row r="1385" spans="1:20" ht="60" x14ac:dyDescent="0.25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2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7">
        <f>E1385/D1385</f>
        <v>2.124090909090909</v>
      </c>
      <c r="P1385" s="9">
        <f>IF(L1385 = 0, 0, E1385/L1385)</f>
        <v>50.247311827956992</v>
      </c>
      <c r="Q1385" s="5" t="str">
        <f>LEFT(N1385,SEARCH("/",N1385) - 1)</f>
        <v>music</v>
      </c>
      <c r="R1385" s="5" t="str">
        <f>RIGHT(N1385, LEN(N1385) - SEARCH("/",N1385))</f>
        <v>rock</v>
      </c>
      <c r="S1385" s="16">
        <f>(((J1385/60)/60)/24)+DATE(1970,1,1)+(-8/24)</f>
        <v>42706.741643518515</v>
      </c>
      <c r="T1385" s="16">
        <f>(((I1385/60)/60)/24)+DATE(1970,1,1)+(-8/24)</f>
        <v>42726.741643518515</v>
      </c>
    </row>
    <row r="1386" spans="1:20" ht="45" x14ac:dyDescent="0.25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2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7">
        <f>E1386/D1386</f>
        <v>1.2408571428571429</v>
      </c>
      <c r="P1386" s="9">
        <f>IF(L1386 = 0, 0, E1386/L1386)</f>
        <v>68.936507936507937</v>
      </c>
      <c r="Q1386" s="5" t="str">
        <f>LEFT(N1386,SEARCH("/",N1386) - 1)</f>
        <v>music</v>
      </c>
      <c r="R1386" s="5" t="str">
        <f>RIGHT(N1386, LEN(N1386) - SEARCH("/",N1386))</f>
        <v>rock</v>
      </c>
      <c r="S1386" s="16">
        <f>(((J1386/60)/60)/24)+DATE(1970,1,1)+(-8/24)</f>
        <v>42160.401874999996</v>
      </c>
      <c r="T1386" s="16">
        <f>(((I1386/60)/60)/24)+DATE(1970,1,1)+(-8/24)</f>
        <v>42190.401874999996</v>
      </c>
    </row>
    <row r="1387" spans="1:20" ht="45" x14ac:dyDescent="0.25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2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7">
        <f>E1387/D1387</f>
        <v>1.10406125</v>
      </c>
      <c r="P1387" s="9">
        <f>IF(L1387 = 0, 0, E1387/L1387)</f>
        <v>65.914104477611943</v>
      </c>
      <c r="Q1387" s="5" t="str">
        <f>LEFT(N1387,SEARCH("/",N1387) - 1)</f>
        <v>music</v>
      </c>
      <c r="R1387" s="5" t="str">
        <f>RIGHT(N1387, LEN(N1387) - SEARCH("/",N1387))</f>
        <v>rock</v>
      </c>
      <c r="S1387" s="16">
        <f>(((J1387/60)/60)/24)+DATE(1970,1,1)+(-8/24)</f>
        <v>42433.355567129627</v>
      </c>
      <c r="T1387" s="16">
        <f>(((I1387/60)/60)/24)+DATE(1970,1,1)+(-8/24)</f>
        <v>42489.174305555549</v>
      </c>
    </row>
    <row r="1388" spans="1:20" ht="30" x14ac:dyDescent="0.25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2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7">
        <f>E1388/D1388</f>
        <v>2.1875</v>
      </c>
      <c r="P1388" s="9">
        <f>IF(L1388 = 0, 0, E1388/L1388)</f>
        <v>62.5</v>
      </c>
      <c r="Q1388" s="5" t="str">
        <f>LEFT(N1388,SEARCH("/",N1388) - 1)</f>
        <v>music</v>
      </c>
      <c r="R1388" s="5" t="str">
        <f>RIGHT(N1388, LEN(N1388) - SEARCH("/",N1388))</f>
        <v>rock</v>
      </c>
      <c r="S1388" s="16">
        <f>(((J1388/60)/60)/24)+DATE(1970,1,1)+(-8/24)</f>
        <v>42184.313530092586</v>
      </c>
      <c r="T1388" s="16">
        <f>(((I1388/60)/60)/24)+DATE(1970,1,1)+(-8/24)</f>
        <v>42214.313530092586</v>
      </c>
    </row>
    <row r="1389" spans="1:20" ht="60" x14ac:dyDescent="0.25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2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7">
        <f>E1389/D1389</f>
        <v>1.36625</v>
      </c>
      <c r="P1389" s="9">
        <f>IF(L1389 = 0, 0, E1389/L1389)</f>
        <v>70.064102564102569</v>
      </c>
      <c r="Q1389" s="5" t="str">
        <f>LEFT(N1389,SEARCH("/",N1389) - 1)</f>
        <v>music</v>
      </c>
      <c r="R1389" s="5" t="str">
        <f>RIGHT(N1389, LEN(N1389) - SEARCH("/",N1389))</f>
        <v>rock</v>
      </c>
      <c r="S1389" s="16">
        <f>(((J1389/60)/60)/24)+DATE(1970,1,1)+(-8/24)</f>
        <v>42126.587905092594</v>
      </c>
      <c r="T1389" s="16">
        <f>(((I1389/60)/60)/24)+DATE(1970,1,1)+(-8/24)</f>
        <v>42157.854166666664</v>
      </c>
    </row>
    <row r="1390" spans="1:20" ht="60" x14ac:dyDescent="0.25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2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7">
        <f>E1390/D1390</f>
        <v>1.348074</v>
      </c>
      <c r="P1390" s="9">
        <f>IF(L1390 = 0, 0, E1390/L1390)</f>
        <v>60.181874999999998</v>
      </c>
      <c r="Q1390" s="5" t="str">
        <f>LEFT(N1390,SEARCH("/",N1390) - 1)</f>
        <v>music</v>
      </c>
      <c r="R1390" s="5" t="str">
        <f>RIGHT(N1390, LEN(N1390) - SEARCH("/",N1390))</f>
        <v>rock</v>
      </c>
      <c r="S1390" s="16">
        <f>(((J1390/60)/60)/24)+DATE(1970,1,1)+(-8/24)</f>
        <v>42634.281446759262</v>
      </c>
      <c r="T1390" s="16">
        <f>(((I1390/60)/60)/24)+DATE(1970,1,1)+(-8/24)</f>
        <v>42660.343055555553</v>
      </c>
    </row>
    <row r="1391" spans="1:20" ht="30" x14ac:dyDescent="0.25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2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7">
        <f>E1391/D1391</f>
        <v>1.454</v>
      </c>
      <c r="P1391" s="9">
        <f>IF(L1391 = 0, 0, E1391/L1391)</f>
        <v>21.382352941176471</v>
      </c>
      <c r="Q1391" s="5" t="str">
        <f>LEFT(N1391,SEARCH("/",N1391) - 1)</f>
        <v>music</v>
      </c>
      <c r="R1391" s="5" t="str">
        <f>RIGHT(N1391, LEN(N1391) - SEARCH("/",N1391))</f>
        <v>rock</v>
      </c>
      <c r="S1391" s="16">
        <f>(((J1391/60)/60)/24)+DATE(1970,1,1)+(-8/24)</f>
        <v>42565.147650462961</v>
      </c>
      <c r="T1391" s="16">
        <f>(((I1391/60)/60)/24)+DATE(1970,1,1)+(-8/24)</f>
        <v>42595.147650462961</v>
      </c>
    </row>
    <row r="1392" spans="1:20" ht="45" x14ac:dyDescent="0.25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2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7">
        <f>E1392/D1392</f>
        <v>1.0910714285714285</v>
      </c>
      <c r="P1392" s="9">
        <f>IF(L1392 = 0, 0, E1392/L1392)</f>
        <v>160.78947368421052</v>
      </c>
      <c r="Q1392" s="5" t="str">
        <f>LEFT(N1392,SEARCH("/",N1392) - 1)</f>
        <v>music</v>
      </c>
      <c r="R1392" s="5" t="str">
        <f>RIGHT(N1392, LEN(N1392) - SEARCH("/",N1392))</f>
        <v>rock</v>
      </c>
      <c r="S1392" s="16">
        <f>(((J1392/60)/60)/24)+DATE(1970,1,1)+(-8/24)</f>
        <v>42087.469976851848</v>
      </c>
      <c r="T1392" s="16">
        <f>(((I1392/60)/60)/24)+DATE(1970,1,1)+(-8/24)</f>
        <v>42121.383333333331</v>
      </c>
    </row>
    <row r="1393" spans="1:20" ht="45" x14ac:dyDescent="0.25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2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7">
        <f>E1393/D1393</f>
        <v>1.1020000000000001</v>
      </c>
      <c r="P1393" s="9">
        <f>IF(L1393 = 0, 0, E1393/L1393)</f>
        <v>42.384615384615387</v>
      </c>
      <c r="Q1393" s="5" t="str">
        <f>LEFT(N1393,SEARCH("/",N1393) - 1)</f>
        <v>music</v>
      </c>
      <c r="R1393" s="5" t="str">
        <f>RIGHT(N1393, LEN(N1393) - SEARCH("/",N1393))</f>
        <v>rock</v>
      </c>
      <c r="S1393" s="16">
        <f>(((J1393/60)/60)/24)+DATE(1970,1,1)+(-8/24)</f>
        <v>42193.317337962959</v>
      </c>
      <c r="T1393" s="16">
        <f>(((I1393/60)/60)/24)+DATE(1970,1,1)+(-8/24)</f>
        <v>42237.874305555553</v>
      </c>
    </row>
    <row r="1394" spans="1:20" ht="45" x14ac:dyDescent="0.25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2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7">
        <f>E1394/D1394</f>
        <v>1.1364000000000001</v>
      </c>
      <c r="P1394" s="9">
        <f>IF(L1394 = 0, 0, E1394/L1394)</f>
        <v>27.317307692307693</v>
      </c>
      <c r="Q1394" s="5" t="str">
        <f>LEFT(N1394,SEARCH("/",N1394) - 1)</f>
        <v>music</v>
      </c>
      <c r="R1394" s="5" t="str">
        <f>RIGHT(N1394, LEN(N1394) - SEARCH("/",N1394))</f>
        <v>rock</v>
      </c>
      <c r="S1394" s="16">
        <f>(((J1394/60)/60)/24)+DATE(1970,1,1)+(-8/24)</f>
        <v>42400.821597222217</v>
      </c>
      <c r="T1394" s="16">
        <f>(((I1394/60)/60)/24)+DATE(1970,1,1)+(-8/24)</f>
        <v>42431.821597222217</v>
      </c>
    </row>
    <row r="1395" spans="1:20" ht="30" x14ac:dyDescent="0.25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2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7">
        <f>E1395/D1395</f>
        <v>1.0235000000000001</v>
      </c>
      <c r="P1395" s="9">
        <f>IF(L1395 = 0, 0, E1395/L1395)</f>
        <v>196.82692307692307</v>
      </c>
      <c r="Q1395" s="5" t="str">
        <f>LEFT(N1395,SEARCH("/",N1395) - 1)</f>
        <v>music</v>
      </c>
      <c r="R1395" s="5" t="str">
        <f>RIGHT(N1395, LEN(N1395) - SEARCH("/",N1395))</f>
        <v>rock</v>
      </c>
      <c r="S1395" s="16">
        <f>(((J1395/60)/60)/24)+DATE(1970,1,1)+(-8/24)</f>
        <v>42553.348645833328</v>
      </c>
      <c r="T1395" s="16">
        <f>(((I1395/60)/60)/24)+DATE(1970,1,1)+(-8/24)</f>
        <v>42583.348645833328</v>
      </c>
    </row>
    <row r="1396" spans="1:20" ht="45" x14ac:dyDescent="0.25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2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7">
        <f>E1396/D1396</f>
        <v>1.2213333333333334</v>
      </c>
      <c r="P1396" s="9">
        <f>IF(L1396 = 0, 0, E1396/L1396)</f>
        <v>53.882352941176471</v>
      </c>
      <c r="Q1396" s="5" t="str">
        <f>LEFT(N1396,SEARCH("/",N1396) - 1)</f>
        <v>music</v>
      </c>
      <c r="R1396" s="5" t="str">
        <f>RIGHT(N1396, LEN(N1396) - SEARCH("/",N1396))</f>
        <v>rock</v>
      </c>
      <c r="S1396" s="16">
        <f>(((J1396/60)/60)/24)+DATE(1970,1,1)+(-8/24)</f>
        <v>42751.811643518515</v>
      </c>
      <c r="T1396" s="16">
        <f>(((I1396/60)/60)/24)+DATE(1970,1,1)+(-8/24)</f>
        <v>42794.791666666664</v>
      </c>
    </row>
    <row r="1397" spans="1:20" ht="30" x14ac:dyDescent="0.25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2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7">
        <f>E1397/D1397</f>
        <v>1.1188571428571428</v>
      </c>
      <c r="P1397" s="9">
        <f>IF(L1397 = 0, 0, E1397/L1397)</f>
        <v>47.756097560975611</v>
      </c>
      <c r="Q1397" s="5" t="str">
        <f>LEFT(N1397,SEARCH("/",N1397) - 1)</f>
        <v>music</v>
      </c>
      <c r="R1397" s="5" t="str">
        <f>RIGHT(N1397, LEN(N1397) - SEARCH("/",N1397))</f>
        <v>rock</v>
      </c>
      <c r="S1397" s="16">
        <f>(((J1397/60)/60)/24)+DATE(1970,1,1)+(-8/24)</f>
        <v>42719.575011574074</v>
      </c>
      <c r="T1397" s="16">
        <f>(((I1397/60)/60)/24)+DATE(1970,1,1)+(-8/24)</f>
        <v>42749.575011574074</v>
      </c>
    </row>
    <row r="1398" spans="1:20" ht="60" x14ac:dyDescent="0.25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2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7">
        <f>E1398/D1398</f>
        <v>1.073</v>
      </c>
      <c r="P1398" s="9">
        <f>IF(L1398 = 0, 0, E1398/L1398)</f>
        <v>88.191780821917803</v>
      </c>
      <c r="Q1398" s="5" t="str">
        <f>LEFT(N1398,SEARCH("/",N1398) - 1)</f>
        <v>music</v>
      </c>
      <c r="R1398" s="5" t="str">
        <f>RIGHT(N1398, LEN(N1398) - SEARCH("/",N1398))</f>
        <v>rock</v>
      </c>
      <c r="S1398" s="16">
        <f>(((J1398/60)/60)/24)+DATE(1970,1,1)+(-8/24)</f>
        <v>42018.665300925924</v>
      </c>
      <c r="T1398" s="16">
        <f>(((I1398/60)/60)/24)+DATE(1970,1,1)+(-8/24)</f>
        <v>42048.665300925924</v>
      </c>
    </row>
    <row r="1399" spans="1:20" ht="45" x14ac:dyDescent="0.25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2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7">
        <f>E1399/D1399</f>
        <v>1.1385000000000001</v>
      </c>
      <c r="P1399" s="9">
        <f>IF(L1399 = 0, 0, E1399/L1399)</f>
        <v>72.056962025316452</v>
      </c>
      <c r="Q1399" s="5" t="str">
        <f>LEFT(N1399,SEARCH("/",N1399) - 1)</f>
        <v>music</v>
      </c>
      <c r="R1399" s="5" t="str">
        <f>RIGHT(N1399, LEN(N1399) - SEARCH("/",N1399))</f>
        <v>rock</v>
      </c>
      <c r="S1399" s="16">
        <f>(((J1399/60)/60)/24)+DATE(1970,1,1)+(-8/24)</f>
        <v>42640.584606481476</v>
      </c>
      <c r="T1399" s="16">
        <f>(((I1399/60)/60)/24)+DATE(1970,1,1)+(-8/24)</f>
        <v>42670.554861111108</v>
      </c>
    </row>
    <row r="1400" spans="1:20" ht="45" x14ac:dyDescent="0.25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2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7">
        <f>E1400/D1400</f>
        <v>1.0968181818181819</v>
      </c>
      <c r="P1400" s="9">
        <f>IF(L1400 = 0, 0, E1400/L1400)</f>
        <v>74.246153846153845</v>
      </c>
      <c r="Q1400" s="5" t="str">
        <f>LEFT(N1400,SEARCH("/",N1400) - 1)</f>
        <v>music</v>
      </c>
      <c r="R1400" s="5" t="str">
        <f>RIGHT(N1400, LEN(N1400) - SEARCH("/",N1400))</f>
        <v>rock</v>
      </c>
      <c r="S1400" s="16">
        <f>(((J1400/60)/60)/24)+DATE(1970,1,1)+(-8/24)</f>
        <v>42526.540902777771</v>
      </c>
      <c r="T1400" s="16">
        <f>(((I1400/60)/60)/24)+DATE(1970,1,1)+(-8/24)</f>
        <v>42556.540902777771</v>
      </c>
    </row>
    <row r="1401" spans="1:20" ht="45" x14ac:dyDescent="0.25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2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7">
        <f>E1401/D1401</f>
        <v>1.2614444444444444</v>
      </c>
      <c r="P1401" s="9">
        <f>IF(L1401 = 0, 0, E1401/L1401)</f>
        <v>61.701086956521742</v>
      </c>
      <c r="Q1401" s="5" t="str">
        <f>LEFT(N1401,SEARCH("/",N1401) - 1)</f>
        <v>music</v>
      </c>
      <c r="R1401" s="5" t="str">
        <f>RIGHT(N1401, LEN(N1401) - SEARCH("/",N1401))</f>
        <v>rock</v>
      </c>
      <c r="S1401" s="16">
        <f>(((J1401/60)/60)/24)+DATE(1970,1,1)+(-8/24)</f>
        <v>41888.670983796292</v>
      </c>
      <c r="T1401" s="16">
        <f>(((I1401/60)/60)/24)+DATE(1970,1,1)+(-8/24)</f>
        <v>41918.670983796292</v>
      </c>
    </row>
    <row r="1402" spans="1:20" ht="45" x14ac:dyDescent="0.25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2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7">
        <f>E1402/D1402</f>
        <v>1.6742857142857144</v>
      </c>
      <c r="P1402" s="9">
        <f>IF(L1402 = 0, 0, E1402/L1402)</f>
        <v>17.235294117647058</v>
      </c>
      <c r="Q1402" s="5" t="str">
        <f>LEFT(N1402,SEARCH("/",N1402) - 1)</f>
        <v>music</v>
      </c>
      <c r="R1402" s="5" t="str">
        <f>RIGHT(N1402, LEN(N1402) - SEARCH("/",N1402))</f>
        <v>rock</v>
      </c>
      <c r="S1402" s="16">
        <f>(((J1402/60)/60)/24)+DATE(1970,1,1)+(-8/24)</f>
        <v>42498.007789351854</v>
      </c>
      <c r="T1402" s="16">
        <f>(((I1402/60)/60)/24)+DATE(1970,1,1)+(-8/24)</f>
        <v>42532.895833333336</v>
      </c>
    </row>
    <row r="1403" spans="1:20" ht="60" x14ac:dyDescent="0.25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2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7">
        <f>E1403/D1403</f>
        <v>4.9652000000000003</v>
      </c>
      <c r="P1403" s="9">
        <f>IF(L1403 = 0, 0, E1403/L1403)</f>
        <v>51.720833333333331</v>
      </c>
      <c r="Q1403" s="5" t="str">
        <f>LEFT(N1403,SEARCH("/",N1403) - 1)</f>
        <v>music</v>
      </c>
      <c r="R1403" s="5" t="str">
        <f>RIGHT(N1403, LEN(N1403) - SEARCH("/",N1403))</f>
        <v>rock</v>
      </c>
      <c r="S1403" s="16">
        <f>(((J1403/60)/60)/24)+DATE(1970,1,1)+(-8/24)</f>
        <v>41399.662893518514</v>
      </c>
      <c r="T1403" s="16">
        <f>(((I1403/60)/60)/24)+DATE(1970,1,1)+(-8/24)</f>
        <v>41420.662893518514</v>
      </c>
    </row>
    <row r="1404" spans="1:20" ht="60" x14ac:dyDescent="0.25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2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7">
        <f>E1404/D1404</f>
        <v>1.0915999999999999</v>
      </c>
      <c r="P1404" s="9">
        <f>IF(L1404 = 0, 0, E1404/L1404)</f>
        <v>24.150442477876105</v>
      </c>
      <c r="Q1404" s="5" t="str">
        <f>LEFT(N1404,SEARCH("/",N1404) - 1)</f>
        <v>music</v>
      </c>
      <c r="R1404" s="5" t="str">
        <f>RIGHT(N1404, LEN(N1404) - SEARCH("/",N1404))</f>
        <v>rock</v>
      </c>
      <c r="S1404" s="16">
        <f>(((J1404/60)/60)/24)+DATE(1970,1,1)+(-8/24)</f>
        <v>42064.720034722217</v>
      </c>
      <c r="T1404" s="16">
        <f>(((I1404/60)/60)/24)+DATE(1970,1,1)+(-8/24)</f>
        <v>42124.67836805556</v>
      </c>
    </row>
    <row r="1405" spans="1:20" ht="60" x14ac:dyDescent="0.25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2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7">
        <f>E1405/D1405</f>
        <v>1.0257499999999999</v>
      </c>
      <c r="P1405" s="9">
        <f>IF(L1405 = 0, 0, E1405/L1405)</f>
        <v>62.166666666666664</v>
      </c>
      <c r="Q1405" s="5" t="str">
        <f>LEFT(N1405,SEARCH("/",N1405) - 1)</f>
        <v>music</v>
      </c>
      <c r="R1405" s="5" t="str">
        <f>RIGHT(N1405, LEN(N1405) - SEARCH("/",N1405))</f>
        <v>rock</v>
      </c>
      <c r="S1405" s="16">
        <f>(((J1405/60)/60)/24)+DATE(1970,1,1)+(-8/24)</f>
        <v>41450.729571759257</v>
      </c>
      <c r="T1405" s="16">
        <f>(((I1405/60)/60)/24)+DATE(1970,1,1)+(-8/24)</f>
        <v>41480.729571759257</v>
      </c>
    </row>
    <row r="1406" spans="1:20" ht="60" x14ac:dyDescent="0.25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2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7">
        <f>E1406/D1406</f>
        <v>1.6620689655172414E-2</v>
      </c>
      <c r="P1406" s="9">
        <f>IF(L1406 = 0, 0, E1406/L1406)</f>
        <v>48.2</v>
      </c>
      <c r="Q1406" s="5" t="str">
        <f>LEFT(N1406,SEARCH("/",N1406) - 1)</f>
        <v>publishing</v>
      </c>
      <c r="R1406" s="5" t="str">
        <f>RIGHT(N1406, LEN(N1406) - SEARCH("/",N1406))</f>
        <v>translations</v>
      </c>
      <c r="S1406" s="16">
        <f>(((J1406/60)/60)/24)+DATE(1970,1,1)+(-8/24)</f>
        <v>42032.17690972222</v>
      </c>
      <c r="T1406" s="16">
        <f>(((I1406/60)/60)/24)+DATE(1970,1,1)+(-8/24)</f>
        <v>42057.17690972222</v>
      </c>
    </row>
    <row r="1407" spans="1:20" ht="30" x14ac:dyDescent="0.2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2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7">
        <f>E1407/D1407</f>
        <v>4.1999999999999997E-3</v>
      </c>
      <c r="P1407" s="9">
        <f>IF(L1407 = 0, 0, E1407/L1407)</f>
        <v>6.1764705882352944</v>
      </c>
      <c r="Q1407" s="5" t="str">
        <f>LEFT(N1407,SEARCH("/",N1407) - 1)</f>
        <v>publishing</v>
      </c>
      <c r="R1407" s="5" t="str">
        <f>RIGHT(N1407, LEN(N1407) - SEARCH("/",N1407))</f>
        <v>translations</v>
      </c>
      <c r="S1407" s="16">
        <f>(((J1407/60)/60)/24)+DATE(1970,1,1)+(-8/24)</f>
        <v>41941.347233796296</v>
      </c>
      <c r="T1407" s="16">
        <f>(((I1407/60)/60)/24)+DATE(1970,1,1)+(-8/24)</f>
        <v>41971.38890046296</v>
      </c>
    </row>
    <row r="1408" spans="1:20" ht="30" x14ac:dyDescent="0.25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2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7">
        <f>E1408/D1408</f>
        <v>1.25E-3</v>
      </c>
      <c r="P1408" s="9">
        <f>IF(L1408 = 0, 0, E1408/L1408)</f>
        <v>5</v>
      </c>
      <c r="Q1408" s="5" t="str">
        <f>LEFT(N1408,SEARCH("/",N1408) - 1)</f>
        <v>publishing</v>
      </c>
      <c r="R1408" s="5" t="str">
        <f>RIGHT(N1408, LEN(N1408) - SEARCH("/",N1408))</f>
        <v>translations</v>
      </c>
      <c r="S1408" s="16">
        <f>(((J1408/60)/60)/24)+DATE(1970,1,1)+(-8/24)</f>
        <v>42297.099618055552</v>
      </c>
      <c r="T1408" s="16">
        <f>(((I1408/60)/60)/24)+DATE(1970,1,1)+(-8/24)</f>
        <v>42350.083333333336</v>
      </c>
    </row>
    <row r="1409" spans="1:20" ht="45" x14ac:dyDescent="0.2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2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7">
        <f>E1409/D1409</f>
        <v>5.0000000000000001E-3</v>
      </c>
      <c r="P1409" s="9">
        <f>IF(L1409 = 0, 0, E1409/L1409)</f>
        <v>7.5</v>
      </c>
      <c r="Q1409" s="5" t="str">
        <f>LEFT(N1409,SEARCH("/",N1409) - 1)</f>
        <v>publishing</v>
      </c>
      <c r="R1409" s="5" t="str">
        <f>RIGHT(N1409, LEN(N1409) - SEARCH("/",N1409))</f>
        <v>translations</v>
      </c>
      <c r="S1409" s="16">
        <f>(((J1409/60)/60)/24)+DATE(1970,1,1)+(-8/24)</f>
        <v>41838.20344907407</v>
      </c>
      <c r="T1409" s="16">
        <f>(((I1409/60)/60)/24)+DATE(1970,1,1)+(-8/24)</f>
        <v>41863.20344907407</v>
      </c>
    </row>
    <row r="1410" spans="1:20" ht="60" x14ac:dyDescent="0.25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2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7">
        <f>E1410/D1410</f>
        <v>7.1999999999999995E-2</v>
      </c>
      <c r="P1410" s="9">
        <f>IF(L1410 = 0, 0, E1410/L1410)</f>
        <v>12</v>
      </c>
      <c r="Q1410" s="5" t="str">
        <f>LEFT(N1410,SEARCH("/",N1410) - 1)</f>
        <v>publishing</v>
      </c>
      <c r="R1410" s="5" t="str">
        <f>RIGHT(N1410, LEN(N1410) - SEARCH("/",N1410))</f>
        <v>translations</v>
      </c>
      <c r="S1410" s="16">
        <f>(((J1410/60)/60)/24)+DATE(1970,1,1)+(-8/24)</f>
        <v>42291.538842592585</v>
      </c>
      <c r="T1410" s="16">
        <f>(((I1410/60)/60)/24)+DATE(1970,1,1)+(-8/24)</f>
        <v>42321.580509259256</v>
      </c>
    </row>
    <row r="1411" spans="1:20" ht="45" x14ac:dyDescent="0.2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2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7">
        <f>E1411/D1411</f>
        <v>0</v>
      </c>
      <c r="P1411" s="9">
        <f>IF(L1411 = 0, 0, E1411/L1411)</f>
        <v>0</v>
      </c>
      <c r="Q1411" s="5" t="str">
        <f>LEFT(N1411,SEARCH("/",N1411) - 1)</f>
        <v>publishing</v>
      </c>
      <c r="R1411" s="5" t="str">
        <f>RIGHT(N1411, LEN(N1411) - SEARCH("/",N1411))</f>
        <v>translations</v>
      </c>
      <c r="S1411" s="16">
        <f>(((J1411/60)/60)/24)+DATE(1970,1,1)+(-8/24)</f>
        <v>41944.800173611111</v>
      </c>
      <c r="T1411" s="16">
        <f>(((I1411/60)/60)/24)+DATE(1970,1,1)+(-8/24)</f>
        <v>42004.841840277775</v>
      </c>
    </row>
    <row r="1412" spans="1:20" ht="60" x14ac:dyDescent="0.25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2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7">
        <f>E1412/D1412</f>
        <v>1.6666666666666666E-4</v>
      </c>
      <c r="P1412" s="9">
        <f>IF(L1412 = 0, 0, E1412/L1412)</f>
        <v>1</v>
      </c>
      <c r="Q1412" s="5" t="str">
        <f>LEFT(N1412,SEARCH("/",N1412) - 1)</f>
        <v>publishing</v>
      </c>
      <c r="R1412" s="5" t="str">
        <f>RIGHT(N1412, LEN(N1412) - SEARCH("/",N1412))</f>
        <v>translations</v>
      </c>
      <c r="S1412" s="16">
        <f>(((J1412/60)/60)/24)+DATE(1970,1,1)+(-8/24)</f>
        <v>42478.985185185178</v>
      </c>
      <c r="T1412" s="16">
        <f>(((I1412/60)/60)/24)+DATE(1970,1,1)+(-8/24)</f>
        <v>42523.985185185178</v>
      </c>
    </row>
    <row r="1413" spans="1:20" ht="60" x14ac:dyDescent="0.2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2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7">
        <f>E1413/D1413</f>
        <v>2.3333333333333335E-3</v>
      </c>
      <c r="P1413" s="9">
        <f>IF(L1413 = 0, 0, E1413/L1413)</f>
        <v>2.3333333333333335</v>
      </c>
      <c r="Q1413" s="5" t="str">
        <f>LEFT(N1413,SEARCH("/",N1413) - 1)</f>
        <v>publishing</v>
      </c>
      <c r="R1413" s="5" t="str">
        <f>RIGHT(N1413, LEN(N1413) - SEARCH("/",N1413))</f>
        <v>translations</v>
      </c>
      <c r="S1413" s="16">
        <f>(((J1413/60)/60)/24)+DATE(1970,1,1)+(-8/24)</f>
        <v>42012.725694444445</v>
      </c>
      <c r="T1413" s="16">
        <f>(((I1413/60)/60)/24)+DATE(1970,1,1)+(-8/24)</f>
        <v>42040.725694444445</v>
      </c>
    </row>
    <row r="1414" spans="1:20" ht="45" x14ac:dyDescent="0.25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2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7">
        <f>E1414/D1414</f>
        <v>4.5714285714285714E-2</v>
      </c>
      <c r="P1414" s="9">
        <f>IF(L1414 = 0, 0, E1414/L1414)</f>
        <v>24.615384615384617</v>
      </c>
      <c r="Q1414" s="5" t="str">
        <f>LEFT(N1414,SEARCH("/",N1414) - 1)</f>
        <v>publishing</v>
      </c>
      <c r="R1414" s="5" t="str">
        <f>RIGHT(N1414, LEN(N1414) - SEARCH("/",N1414))</f>
        <v>translations</v>
      </c>
      <c r="S1414" s="16">
        <f>(((J1414/60)/60)/24)+DATE(1970,1,1)+(-8/24)</f>
        <v>41946.730312499996</v>
      </c>
      <c r="T1414" s="16">
        <f>(((I1414/60)/60)/24)+DATE(1970,1,1)+(-8/24)</f>
        <v>41976.730312499996</v>
      </c>
    </row>
    <row r="1415" spans="1:20" ht="60" x14ac:dyDescent="0.2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2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7">
        <f>E1415/D1415</f>
        <v>0.05</v>
      </c>
      <c r="P1415" s="9">
        <f>IF(L1415 = 0, 0, E1415/L1415)</f>
        <v>100</v>
      </c>
      <c r="Q1415" s="5" t="str">
        <f>LEFT(N1415,SEARCH("/",N1415) - 1)</f>
        <v>publishing</v>
      </c>
      <c r="R1415" s="5" t="str">
        <f>RIGHT(N1415, LEN(N1415) - SEARCH("/",N1415))</f>
        <v>translations</v>
      </c>
      <c r="S1415" s="16">
        <f>(((J1415/60)/60)/24)+DATE(1970,1,1)+(-8/24)</f>
        <v>42360.103819444441</v>
      </c>
      <c r="T1415" s="16">
        <f>(((I1415/60)/60)/24)+DATE(1970,1,1)+(-8/24)</f>
        <v>42420.103819444441</v>
      </c>
    </row>
    <row r="1416" spans="1:20" ht="60" x14ac:dyDescent="0.25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2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7">
        <f>E1416/D1416</f>
        <v>2E-3</v>
      </c>
      <c r="P1416" s="9">
        <f>IF(L1416 = 0, 0, E1416/L1416)</f>
        <v>1</v>
      </c>
      <c r="Q1416" s="5" t="str">
        <f>LEFT(N1416,SEARCH("/",N1416) - 1)</f>
        <v>publishing</v>
      </c>
      <c r="R1416" s="5" t="str">
        <f>RIGHT(N1416, LEN(N1416) - SEARCH("/",N1416))</f>
        <v>translations</v>
      </c>
      <c r="S1416" s="16">
        <f>(((J1416/60)/60)/24)+DATE(1970,1,1)+(-8/24)</f>
        <v>42707.919756944444</v>
      </c>
      <c r="T1416" s="16">
        <f>(((I1416/60)/60)/24)+DATE(1970,1,1)+(-8/24)</f>
        <v>42737.919756944444</v>
      </c>
    </row>
    <row r="1417" spans="1:20" ht="45" x14ac:dyDescent="0.2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2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7">
        <f>E1417/D1417</f>
        <v>0.18181818181818182</v>
      </c>
      <c r="P1417" s="9">
        <f>IF(L1417 = 0, 0, E1417/L1417)</f>
        <v>88.888888888888886</v>
      </c>
      <c r="Q1417" s="5" t="str">
        <f>LEFT(N1417,SEARCH("/",N1417) - 1)</f>
        <v>publishing</v>
      </c>
      <c r="R1417" s="5" t="str">
        <f>RIGHT(N1417, LEN(N1417) - SEARCH("/",N1417))</f>
        <v>translations</v>
      </c>
      <c r="S1417" s="16">
        <f>(((J1417/60)/60)/24)+DATE(1970,1,1)+(-8/24)</f>
        <v>42192.342488425922</v>
      </c>
      <c r="T1417" s="16">
        <f>(((I1417/60)/60)/24)+DATE(1970,1,1)+(-8/24)</f>
        <v>42232.342488425922</v>
      </c>
    </row>
    <row r="1418" spans="1:20" ht="45" x14ac:dyDescent="0.25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2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7">
        <f>E1418/D1418</f>
        <v>0</v>
      </c>
      <c r="P1418" s="9">
        <f>IF(L1418 = 0, 0, E1418/L1418)</f>
        <v>0</v>
      </c>
      <c r="Q1418" s="5" t="str">
        <f>LEFT(N1418,SEARCH("/",N1418) - 1)</f>
        <v>publishing</v>
      </c>
      <c r="R1418" s="5" t="str">
        <f>RIGHT(N1418, LEN(N1418) - SEARCH("/",N1418))</f>
        <v>translations</v>
      </c>
      <c r="S1418" s="16">
        <f>(((J1418/60)/60)/24)+DATE(1970,1,1)+(-8/24)</f>
        <v>42299.592812499999</v>
      </c>
      <c r="T1418" s="16">
        <f>(((I1418/60)/60)/24)+DATE(1970,1,1)+(-8/24)</f>
        <v>42329.634479166663</v>
      </c>
    </row>
    <row r="1419" spans="1:20" ht="45" x14ac:dyDescent="0.2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2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7">
        <f>E1419/D1419</f>
        <v>1.2222222222222223E-2</v>
      </c>
      <c r="P1419" s="9">
        <f>IF(L1419 = 0, 0, E1419/L1419)</f>
        <v>27.5</v>
      </c>
      <c r="Q1419" s="5" t="str">
        <f>LEFT(N1419,SEARCH("/",N1419) - 1)</f>
        <v>publishing</v>
      </c>
      <c r="R1419" s="5" t="str">
        <f>RIGHT(N1419, LEN(N1419) - SEARCH("/",N1419))</f>
        <v>translations</v>
      </c>
      <c r="S1419" s="16">
        <f>(((J1419/60)/60)/24)+DATE(1970,1,1)+(-8/24)</f>
        <v>42231.816828703704</v>
      </c>
      <c r="T1419" s="16">
        <f>(((I1419/60)/60)/24)+DATE(1970,1,1)+(-8/24)</f>
        <v>42262.132638888892</v>
      </c>
    </row>
    <row r="1420" spans="1:20" ht="60" x14ac:dyDescent="0.25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2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7">
        <f>E1420/D1420</f>
        <v>2E-3</v>
      </c>
      <c r="P1420" s="9">
        <f>IF(L1420 = 0, 0, E1420/L1420)</f>
        <v>6</v>
      </c>
      <c r="Q1420" s="5" t="str">
        <f>LEFT(N1420,SEARCH("/",N1420) - 1)</f>
        <v>publishing</v>
      </c>
      <c r="R1420" s="5" t="str">
        <f>RIGHT(N1420, LEN(N1420) - SEARCH("/",N1420))</f>
        <v>translations</v>
      </c>
      <c r="S1420" s="16">
        <f>(((J1420/60)/60)/24)+DATE(1970,1,1)+(-8/24)</f>
        <v>42395.123078703698</v>
      </c>
      <c r="T1420" s="16">
        <f>(((I1420/60)/60)/24)+DATE(1970,1,1)+(-8/24)</f>
        <v>42425.123078703698</v>
      </c>
    </row>
    <row r="1421" spans="1:20" ht="60" x14ac:dyDescent="0.2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2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7">
        <f>E1421/D1421</f>
        <v>7.0634920634920634E-2</v>
      </c>
      <c r="P1421" s="9">
        <f>IF(L1421 = 0, 0, E1421/L1421)</f>
        <v>44.5</v>
      </c>
      <c r="Q1421" s="5" t="str">
        <f>LEFT(N1421,SEARCH("/",N1421) - 1)</f>
        <v>publishing</v>
      </c>
      <c r="R1421" s="5" t="str">
        <f>RIGHT(N1421, LEN(N1421) - SEARCH("/",N1421))</f>
        <v>translations</v>
      </c>
      <c r="S1421" s="16">
        <f>(((J1421/60)/60)/24)+DATE(1970,1,1)+(-8/24)</f>
        <v>42622.12290509259</v>
      </c>
      <c r="T1421" s="16">
        <f>(((I1421/60)/60)/24)+DATE(1970,1,1)+(-8/24)</f>
        <v>42652.12290509259</v>
      </c>
    </row>
    <row r="1422" spans="1:20" ht="30" x14ac:dyDescent="0.25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2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7">
        <f>E1422/D1422</f>
        <v>2.7272727272727271E-2</v>
      </c>
      <c r="P1422" s="9">
        <f>IF(L1422 = 0, 0, E1422/L1422)</f>
        <v>1</v>
      </c>
      <c r="Q1422" s="5" t="str">
        <f>LEFT(N1422,SEARCH("/",N1422) - 1)</f>
        <v>publishing</v>
      </c>
      <c r="R1422" s="5" t="str">
        <f>RIGHT(N1422, LEN(N1422) - SEARCH("/",N1422))</f>
        <v>translations</v>
      </c>
      <c r="S1422" s="16">
        <f>(((J1422/60)/60)/24)+DATE(1970,1,1)+(-8/24)</f>
        <v>42524.334328703706</v>
      </c>
      <c r="T1422" s="16">
        <f>(((I1422/60)/60)/24)+DATE(1970,1,1)+(-8/24)</f>
        <v>42549.334328703706</v>
      </c>
    </row>
    <row r="1423" spans="1:20" ht="60" x14ac:dyDescent="0.2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2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7">
        <f>E1423/D1423</f>
        <v>1E-3</v>
      </c>
      <c r="P1423" s="9">
        <f>IF(L1423 = 0, 0, E1423/L1423)</f>
        <v>100</v>
      </c>
      <c r="Q1423" s="5" t="str">
        <f>LEFT(N1423,SEARCH("/",N1423) - 1)</f>
        <v>publishing</v>
      </c>
      <c r="R1423" s="5" t="str">
        <f>RIGHT(N1423, LEN(N1423) - SEARCH("/",N1423))</f>
        <v>translations</v>
      </c>
      <c r="S1423" s="16">
        <f>(((J1423/60)/60)/24)+DATE(1970,1,1)+(-8/24)</f>
        <v>42013.582280092589</v>
      </c>
      <c r="T1423" s="16">
        <f>(((I1423/60)/60)/24)+DATE(1970,1,1)+(-8/24)</f>
        <v>42043.582280092589</v>
      </c>
    </row>
    <row r="1424" spans="1:20" ht="60" x14ac:dyDescent="0.25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2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7">
        <f>E1424/D1424</f>
        <v>1.0399999999999999E-3</v>
      </c>
      <c r="P1424" s="9">
        <f>IF(L1424 = 0, 0, E1424/L1424)</f>
        <v>13</v>
      </c>
      <c r="Q1424" s="5" t="str">
        <f>LEFT(N1424,SEARCH("/",N1424) - 1)</f>
        <v>publishing</v>
      </c>
      <c r="R1424" s="5" t="str">
        <f>RIGHT(N1424, LEN(N1424) - SEARCH("/",N1424))</f>
        <v>translations</v>
      </c>
      <c r="S1424" s="16">
        <f>(((J1424/60)/60)/24)+DATE(1970,1,1)+(-8/24)</f>
        <v>42603.906296296293</v>
      </c>
      <c r="T1424" s="16">
        <f>(((I1424/60)/60)/24)+DATE(1970,1,1)+(-8/24)</f>
        <v>42633.906296296293</v>
      </c>
    </row>
    <row r="1425" spans="1:20" ht="60" x14ac:dyDescent="0.2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2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7">
        <f>E1425/D1425</f>
        <v>3.3333333333333335E-3</v>
      </c>
      <c r="P1425" s="9">
        <f>IF(L1425 = 0, 0, E1425/L1425)</f>
        <v>100</v>
      </c>
      <c r="Q1425" s="5" t="str">
        <f>LEFT(N1425,SEARCH("/",N1425) - 1)</f>
        <v>publishing</v>
      </c>
      <c r="R1425" s="5" t="str">
        <f>RIGHT(N1425, LEN(N1425) - SEARCH("/",N1425))</f>
        <v>translations</v>
      </c>
      <c r="S1425" s="16">
        <f>(((J1425/60)/60)/24)+DATE(1970,1,1)+(-8/24)</f>
        <v>42340.026979166665</v>
      </c>
      <c r="T1425" s="16">
        <f>(((I1425/60)/60)/24)+DATE(1970,1,1)+(-8/24)</f>
        <v>42370.026979166665</v>
      </c>
    </row>
    <row r="1426" spans="1:20" ht="45" x14ac:dyDescent="0.25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2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7">
        <f>E1426/D1426</f>
        <v>0.2036</v>
      </c>
      <c r="P1426" s="9">
        <f>IF(L1426 = 0, 0, E1426/L1426)</f>
        <v>109.07142857142857</v>
      </c>
      <c r="Q1426" s="5" t="str">
        <f>LEFT(N1426,SEARCH("/",N1426) - 1)</f>
        <v>publishing</v>
      </c>
      <c r="R1426" s="5" t="str">
        <f>RIGHT(N1426, LEN(N1426) - SEARCH("/",N1426))</f>
        <v>translations</v>
      </c>
      <c r="S1426" s="16">
        <f>(((J1426/60)/60)/24)+DATE(1970,1,1)+(-8/24)</f>
        <v>42676.384282407402</v>
      </c>
      <c r="T1426" s="16">
        <f>(((I1426/60)/60)/24)+DATE(1970,1,1)+(-8/24)</f>
        <v>42689.425949074073</v>
      </c>
    </row>
    <row r="1427" spans="1:20" ht="60" x14ac:dyDescent="0.2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2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7">
        <f>E1427/D1427</f>
        <v>0</v>
      </c>
      <c r="P1427" s="9">
        <f>IF(L1427 = 0, 0, E1427/L1427)</f>
        <v>0</v>
      </c>
      <c r="Q1427" s="5" t="str">
        <f>LEFT(N1427,SEARCH("/",N1427) - 1)</f>
        <v>publishing</v>
      </c>
      <c r="R1427" s="5" t="str">
        <f>RIGHT(N1427, LEN(N1427) - SEARCH("/",N1427))</f>
        <v>translations</v>
      </c>
      <c r="S1427" s="16">
        <f>(((J1427/60)/60)/24)+DATE(1970,1,1)+(-8/24)</f>
        <v>42092.798136574071</v>
      </c>
      <c r="T1427" s="16">
        <f>(((I1427/60)/60)/24)+DATE(1970,1,1)+(-8/24)</f>
        <v>42122.798136574071</v>
      </c>
    </row>
    <row r="1428" spans="1:20" ht="60" x14ac:dyDescent="0.25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2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7">
        <f>E1428/D1428</f>
        <v>0</v>
      </c>
      <c r="P1428" s="9">
        <f>IF(L1428 = 0, 0, E1428/L1428)</f>
        <v>0</v>
      </c>
      <c r="Q1428" s="5" t="str">
        <f>LEFT(N1428,SEARCH("/",N1428) - 1)</f>
        <v>publishing</v>
      </c>
      <c r="R1428" s="5" t="str">
        <f>RIGHT(N1428, LEN(N1428) - SEARCH("/",N1428))</f>
        <v>translations</v>
      </c>
      <c r="S1428" s="16">
        <f>(((J1428/60)/60)/24)+DATE(1970,1,1)+(-8/24)</f>
        <v>42180.056944444441</v>
      </c>
      <c r="T1428" s="16">
        <f>(((I1428/60)/60)/24)+DATE(1970,1,1)+(-8/24)</f>
        <v>42240.056944444441</v>
      </c>
    </row>
    <row r="1429" spans="1:20" ht="60" x14ac:dyDescent="0.2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2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7">
        <f>E1429/D1429</f>
        <v>8.3799999999999999E-2</v>
      </c>
      <c r="P1429" s="9">
        <f>IF(L1429 = 0, 0, E1429/L1429)</f>
        <v>104.75</v>
      </c>
      <c r="Q1429" s="5" t="str">
        <f>LEFT(N1429,SEARCH("/",N1429) - 1)</f>
        <v>publishing</v>
      </c>
      <c r="R1429" s="5" t="str">
        <f>RIGHT(N1429, LEN(N1429) - SEARCH("/",N1429))</f>
        <v>translations</v>
      </c>
      <c r="S1429" s="16">
        <f>(((J1429/60)/60)/24)+DATE(1970,1,1)+(-8/24)</f>
        <v>42601.518344907403</v>
      </c>
      <c r="T1429" s="16">
        <f>(((I1429/60)/60)/24)+DATE(1970,1,1)+(-8/24)</f>
        <v>42631.518344907403</v>
      </c>
    </row>
    <row r="1430" spans="1:20" ht="60" x14ac:dyDescent="0.25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2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7">
        <f>E1430/D1430</f>
        <v>4.4999999999999998E-2</v>
      </c>
      <c r="P1430" s="9">
        <f>IF(L1430 = 0, 0, E1430/L1430)</f>
        <v>15</v>
      </c>
      <c r="Q1430" s="5" t="str">
        <f>LEFT(N1430,SEARCH("/",N1430) - 1)</f>
        <v>publishing</v>
      </c>
      <c r="R1430" s="5" t="str">
        <f>RIGHT(N1430, LEN(N1430) - SEARCH("/",N1430))</f>
        <v>translations</v>
      </c>
      <c r="S1430" s="16">
        <f>(((J1430/60)/60)/24)+DATE(1970,1,1)+(-8/24)</f>
        <v>42432.046493055554</v>
      </c>
      <c r="T1430" s="16">
        <f>(((I1430/60)/60)/24)+DATE(1970,1,1)+(-8/24)</f>
        <v>42462.004826388882</v>
      </c>
    </row>
    <row r="1431" spans="1:20" ht="45" x14ac:dyDescent="0.2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2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7">
        <f>E1431/D1431</f>
        <v>0</v>
      </c>
      <c r="P1431" s="9">
        <f>IF(L1431 = 0, 0, E1431/L1431)</f>
        <v>0</v>
      </c>
      <c r="Q1431" s="5" t="str">
        <f>LEFT(N1431,SEARCH("/",N1431) - 1)</f>
        <v>publishing</v>
      </c>
      <c r="R1431" s="5" t="str">
        <f>RIGHT(N1431, LEN(N1431) - SEARCH("/",N1431))</f>
        <v>translations</v>
      </c>
      <c r="S1431" s="16">
        <f>(((J1431/60)/60)/24)+DATE(1970,1,1)+(-8/24)</f>
        <v>42073.727337962955</v>
      </c>
      <c r="T1431" s="16">
        <f>(((I1431/60)/60)/24)+DATE(1970,1,1)+(-8/24)</f>
        <v>42103.727337962955</v>
      </c>
    </row>
    <row r="1432" spans="1:20" ht="45" x14ac:dyDescent="0.25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2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7">
        <f>E1432/D1432</f>
        <v>8.0600000000000005E-2</v>
      </c>
      <c r="P1432" s="9">
        <f>IF(L1432 = 0, 0, E1432/L1432)</f>
        <v>80.599999999999994</v>
      </c>
      <c r="Q1432" s="5" t="str">
        <f>LEFT(N1432,SEARCH("/",N1432) - 1)</f>
        <v>publishing</v>
      </c>
      <c r="R1432" s="5" t="str">
        <f>RIGHT(N1432, LEN(N1432) - SEARCH("/",N1432))</f>
        <v>translations</v>
      </c>
      <c r="S1432" s="16">
        <f>(((J1432/60)/60)/24)+DATE(1970,1,1)+(-8/24)</f>
        <v>41961.480185185181</v>
      </c>
      <c r="T1432" s="16">
        <f>(((I1432/60)/60)/24)+DATE(1970,1,1)+(-8/24)</f>
        <v>41992.480185185181</v>
      </c>
    </row>
    <row r="1433" spans="1:20" ht="60" x14ac:dyDescent="0.2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2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7">
        <f>E1433/D1433</f>
        <v>0.31947058823529412</v>
      </c>
      <c r="P1433" s="9">
        <f>IF(L1433 = 0, 0, E1433/L1433)</f>
        <v>115.55319148936171</v>
      </c>
      <c r="Q1433" s="5" t="str">
        <f>LEFT(N1433,SEARCH("/",N1433) - 1)</f>
        <v>publishing</v>
      </c>
      <c r="R1433" s="5" t="str">
        <f>RIGHT(N1433, LEN(N1433) - SEARCH("/",N1433))</f>
        <v>translations</v>
      </c>
      <c r="S1433" s="16">
        <f>(((J1433/60)/60)/24)+DATE(1970,1,1)+(-8/24)</f>
        <v>42303.877499999995</v>
      </c>
      <c r="T1433" s="16">
        <f>(((I1433/60)/60)/24)+DATE(1970,1,1)+(-8/24)</f>
        <v>42333.919166666667</v>
      </c>
    </row>
    <row r="1434" spans="1:20" ht="60" x14ac:dyDescent="0.25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2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7">
        <f>E1434/D1434</f>
        <v>0</v>
      </c>
      <c r="P1434" s="9">
        <f>IF(L1434 = 0, 0, E1434/L1434)</f>
        <v>0</v>
      </c>
      <c r="Q1434" s="5" t="str">
        <f>LEFT(N1434,SEARCH("/",N1434) - 1)</f>
        <v>publishing</v>
      </c>
      <c r="R1434" s="5" t="str">
        <f>RIGHT(N1434, LEN(N1434) - SEARCH("/",N1434))</f>
        <v>translations</v>
      </c>
      <c r="S1434" s="16">
        <f>(((J1434/60)/60)/24)+DATE(1970,1,1)+(-8/24)</f>
        <v>42175.447083333333</v>
      </c>
      <c r="T1434" s="16">
        <f>(((I1434/60)/60)/24)+DATE(1970,1,1)+(-8/24)</f>
        <v>42205.447083333333</v>
      </c>
    </row>
    <row r="1435" spans="1:20" ht="60" x14ac:dyDescent="0.2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2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7">
        <f>E1435/D1435</f>
        <v>6.7083333333333328E-2</v>
      </c>
      <c r="P1435" s="9">
        <f>IF(L1435 = 0, 0, E1435/L1435)</f>
        <v>80.5</v>
      </c>
      <c r="Q1435" s="5" t="str">
        <f>LEFT(N1435,SEARCH("/",N1435) - 1)</f>
        <v>publishing</v>
      </c>
      <c r="R1435" s="5" t="str">
        <f>RIGHT(N1435, LEN(N1435) - SEARCH("/",N1435))</f>
        <v>translations</v>
      </c>
      <c r="S1435" s="16">
        <f>(((J1435/60)/60)/24)+DATE(1970,1,1)+(-8/24)</f>
        <v>42673.292534722219</v>
      </c>
      <c r="T1435" s="16">
        <f>(((I1435/60)/60)/24)+DATE(1970,1,1)+(-8/24)</f>
        <v>42714.124999999993</v>
      </c>
    </row>
    <row r="1436" spans="1:20" ht="45" x14ac:dyDescent="0.25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2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7">
        <f>E1436/D1436</f>
        <v>9.987804878048781E-2</v>
      </c>
      <c r="P1436" s="9">
        <f>IF(L1436 = 0, 0, E1436/L1436)</f>
        <v>744.5454545454545</v>
      </c>
      <c r="Q1436" s="5" t="str">
        <f>LEFT(N1436,SEARCH("/",N1436) - 1)</f>
        <v>publishing</v>
      </c>
      <c r="R1436" s="5" t="str">
        <f>RIGHT(N1436, LEN(N1436) - SEARCH("/",N1436))</f>
        <v>translations</v>
      </c>
      <c r="S1436" s="16">
        <f>(((J1436/60)/60)/24)+DATE(1970,1,1)+(-8/24)</f>
        <v>42142.433773148143</v>
      </c>
      <c r="T1436" s="16">
        <f>(((I1436/60)/60)/24)+DATE(1970,1,1)+(-8/24)</f>
        <v>42163.291666666664</v>
      </c>
    </row>
    <row r="1437" spans="1:20" ht="45" x14ac:dyDescent="0.2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2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7">
        <f>E1437/D1437</f>
        <v>1E-3</v>
      </c>
      <c r="P1437" s="9">
        <f>IF(L1437 = 0, 0, E1437/L1437)</f>
        <v>7.5</v>
      </c>
      <c r="Q1437" s="5" t="str">
        <f>LEFT(N1437,SEARCH("/",N1437) - 1)</f>
        <v>publishing</v>
      </c>
      <c r="R1437" s="5" t="str">
        <f>RIGHT(N1437, LEN(N1437) - SEARCH("/",N1437))</f>
        <v>translations</v>
      </c>
      <c r="S1437" s="16">
        <f>(((J1437/60)/60)/24)+DATE(1970,1,1)+(-8/24)</f>
        <v>42258.44699074074</v>
      </c>
      <c r="T1437" s="16">
        <f>(((I1437/60)/60)/24)+DATE(1970,1,1)+(-8/24)</f>
        <v>42288.44699074074</v>
      </c>
    </row>
    <row r="1438" spans="1:20" ht="60" x14ac:dyDescent="0.25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2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7">
        <f>E1438/D1438</f>
        <v>7.7000000000000002E-3</v>
      </c>
      <c r="P1438" s="9">
        <f>IF(L1438 = 0, 0, E1438/L1438)</f>
        <v>38.5</v>
      </c>
      <c r="Q1438" s="5" t="str">
        <f>LEFT(N1438,SEARCH("/",N1438) - 1)</f>
        <v>publishing</v>
      </c>
      <c r="R1438" s="5" t="str">
        <f>RIGHT(N1438, LEN(N1438) - SEARCH("/",N1438))</f>
        <v>translations</v>
      </c>
      <c r="S1438" s="16">
        <f>(((J1438/60)/60)/24)+DATE(1970,1,1)+(-8/24)</f>
        <v>42391.016863425924</v>
      </c>
      <c r="T1438" s="16">
        <f>(((I1438/60)/60)/24)+DATE(1970,1,1)+(-8/24)</f>
        <v>42421.016863425924</v>
      </c>
    </row>
    <row r="1439" spans="1:20" ht="60" x14ac:dyDescent="0.2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2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7">
        <f>E1439/D1439</f>
        <v>0.26900000000000002</v>
      </c>
      <c r="P1439" s="9">
        <f>IF(L1439 = 0, 0, E1439/L1439)</f>
        <v>36.68181818181818</v>
      </c>
      <c r="Q1439" s="5" t="str">
        <f>LEFT(N1439,SEARCH("/",N1439) - 1)</f>
        <v>publishing</v>
      </c>
      <c r="R1439" s="5" t="str">
        <f>RIGHT(N1439, LEN(N1439) - SEARCH("/",N1439))</f>
        <v>translations</v>
      </c>
      <c r="S1439" s="16">
        <f>(((J1439/60)/60)/24)+DATE(1970,1,1)+(-8/24)</f>
        <v>41796.19836805555</v>
      </c>
      <c r="T1439" s="16">
        <f>(((I1439/60)/60)/24)+DATE(1970,1,1)+(-8/24)</f>
        <v>41832.874305555553</v>
      </c>
    </row>
    <row r="1440" spans="1:20" ht="60" x14ac:dyDescent="0.25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2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7">
        <f>E1440/D1440</f>
        <v>0.03</v>
      </c>
      <c r="P1440" s="9">
        <f>IF(L1440 = 0, 0, E1440/L1440)</f>
        <v>75</v>
      </c>
      <c r="Q1440" s="5" t="str">
        <f>LEFT(N1440,SEARCH("/",N1440) - 1)</f>
        <v>publishing</v>
      </c>
      <c r="R1440" s="5" t="str">
        <f>RIGHT(N1440, LEN(N1440) - SEARCH("/",N1440))</f>
        <v>translations</v>
      </c>
      <c r="S1440" s="16">
        <f>(((J1440/60)/60)/24)+DATE(1970,1,1)+(-8/24)</f>
        <v>42457.538182870368</v>
      </c>
      <c r="T1440" s="16">
        <f>(((I1440/60)/60)/24)+DATE(1970,1,1)+(-8/24)</f>
        <v>42487.246527777774</v>
      </c>
    </row>
    <row r="1441" spans="1:20" ht="45" x14ac:dyDescent="0.2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2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7">
        <f>E1441/D1441</f>
        <v>6.6055045871559637E-2</v>
      </c>
      <c r="P1441" s="9">
        <f>IF(L1441 = 0, 0, E1441/L1441)</f>
        <v>30</v>
      </c>
      <c r="Q1441" s="5" t="str">
        <f>LEFT(N1441,SEARCH("/",N1441) - 1)</f>
        <v>publishing</v>
      </c>
      <c r="R1441" s="5" t="str">
        <f>RIGHT(N1441, LEN(N1441) - SEARCH("/",N1441))</f>
        <v>translations</v>
      </c>
      <c r="S1441" s="16">
        <f>(((J1441/60)/60)/24)+DATE(1970,1,1)+(-8/24)</f>
        <v>42040.496539351843</v>
      </c>
      <c r="T1441" s="16">
        <f>(((I1441/60)/60)/24)+DATE(1970,1,1)+(-8/24)</f>
        <v>42070.496539351843</v>
      </c>
    </row>
    <row r="1442" spans="1:20" ht="60" x14ac:dyDescent="0.25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2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7">
        <f>E1442/D1442</f>
        <v>7.6923076923076926E-5</v>
      </c>
      <c r="P1442" s="9">
        <f>IF(L1442 = 0, 0, E1442/L1442)</f>
        <v>1</v>
      </c>
      <c r="Q1442" s="5" t="str">
        <f>LEFT(N1442,SEARCH("/",N1442) - 1)</f>
        <v>publishing</v>
      </c>
      <c r="R1442" s="5" t="str">
        <f>RIGHT(N1442, LEN(N1442) - SEARCH("/",N1442))</f>
        <v>translations</v>
      </c>
      <c r="S1442" s="16">
        <f>(((J1442/60)/60)/24)+DATE(1970,1,1)+(-8/24)</f>
        <v>42486.415081018517</v>
      </c>
      <c r="T1442" s="16">
        <f>(((I1442/60)/60)/24)+DATE(1970,1,1)+(-8/24)</f>
        <v>42516.415081018517</v>
      </c>
    </row>
    <row r="1443" spans="1:20" ht="60" x14ac:dyDescent="0.2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2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7">
        <f>E1443/D1443</f>
        <v>1.1222222222222222E-2</v>
      </c>
      <c r="P1443" s="9">
        <f>IF(L1443 = 0, 0, E1443/L1443)</f>
        <v>673.33333333333337</v>
      </c>
      <c r="Q1443" s="5" t="str">
        <f>LEFT(N1443,SEARCH("/",N1443) - 1)</f>
        <v>publishing</v>
      </c>
      <c r="R1443" s="5" t="str">
        <f>RIGHT(N1443, LEN(N1443) - SEARCH("/",N1443))</f>
        <v>translations</v>
      </c>
      <c r="S1443" s="16">
        <f>(((J1443/60)/60)/24)+DATE(1970,1,1)+(-8/24)</f>
        <v>42198.432511574072</v>
      </c>
      <c r="T1443" s="16">
        <f>(((I1443/60)/60)/24)+DATE(1970,1,1)+(-8/24)</f>
        <v>42258.432511574072</v>
      </c>
    </row>
    <row r="1444" spans="1:20" ht="60" x14ac:dyDescent="0.25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2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7">
        <f>E1444/D1444</f>
        <v>0</v>
      </c>
      <c r="P1444" s="9">
        <f>IF(L1444 = 0, 0, E1444/L1444)</f>
        <v>0</v>
      </c>
      <c r="Q1444" s="5" t="str">
        <f>LEFT(N1444,SEARCH("/",N1444) - 1)</f>
        <v>publishing</v>
      </c>
      <c r="R1444" s="5" t="str">
        <f>RIGHT(N1444, LEN(N1444) - SEARCH("/",N1444))</f>
        <v>translations</v>
      </c>
      <c r="S1444" s="16">
        <f>(((J1444/60)/60)/24)+DATE(1970,1,1)+(-8/24)</f>
        <v>42485.312013888884</v>
      </c>
      <c r="T1444" s="16">
        <f>(((I1444/60)/60)/24)+DATE(1970,1,1)+(-8/24)</f>
        <v>42515.312013888884</v>
      </c>
    </row>
    <row r="1445" spans="1:20" ht="60" x14ac:dyDescent="0.2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2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7">
        <f>E1445/D1445</f>
        <v>0</v>
      </c>
      <c r="P1445" s="9">
        <f>IF(L1445 = 0, 0, E1445/L1445)</f>
        <v>0</v>
      </c>
      <c r="Q1445" s="5" t="str">
        <f>LEFT(N1445,SEARCH("/",N1445) - 1)</f>
        <v>publishing</v>
      </c>
      <c r="R1445" s="5" t="str">
        <f>RIGHT(N1445, LEN(N1445) - SEARCH("/",N1445))</f>
        <v>translations</v>
      </c>
      <c r="S1445" s="16">
        <f>(((J1445/60)/60)/24)+DATE(1970,1,1)+(-8/24)</f>
        <v>42707.59269675926</v>
      </c>
      <c r="T1445" s="16">
        <f>(((I1445/60)/60)/24)+DATE(1970,1,1)+(-8/24)</f>
        <v>42737.59269675926</v>
      </c>
    </row>
    <row r="1446" spans="1:20" ht="45" x14ac:dyDescent="0.25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2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7">
        <f>E1446/D1446</f>
        <v>0</v>
      </c>
      <c r="P1446" s="9">
        <f>IF(L1446 = 0, 0, E1446/L1446)</f>
        <v>0</v>
      </c>
      <c r="Q1446" s="5" t="str">
        <f>LEFT(N1446,SEARCH("/",N1446) - 1)</f>
        <v>publishing</v>
      </c>
      <c r="R1446" s="5" t="str">
        <f>RIGHT(N1446, LEN(N1446) - SEARCH("/",N1446))</f>
        <v>translations</v>
      </c>
      <c r="S1446" s="16">
        <f>(((J1446/60)/60)/24)+DATE(1970,1,1)+(-8/24)</f>
        <v>42199.540069444447</v>
      </c>
      <c r="T1446" s="16">
        <f>(((I1446/60)/60)/24)+DATE(1970,1,1)+(-8/24)</f>
        <v>42259.540069444447</v>
      </c>
    </row>
    <row r="1447" spans="1:20" ht="60" x14ac:dyDescent="0.2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2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7">
        <f>E1447/D1447</f>
        <v>0</v>
      </c>
      <c r="P1447" s="9">
        <f>IF(L1447 = 0, 0, E1447/L1447)</f>
        <v>0</v>
      </c>
      <c r="Q1447" s="5" t="str">
        <f>LEFT(N1447,SEARCH("/",N1447) - 1)</f>
        <v>publishing</v>
      </c>
      <c r="R1447" s="5" t="str">
        <f>RIGHT(N1447, LEN(N1447) - SEARCH("/",N1447))</f>
        <v>translations</v>
      </c>
      <c r="S1447" s="16">
        <f>(((J1447/60)/60)/24)+DATE(1970,1,1)+(-8/24)</f>
        <v>42139.208969907406</v>
      </c>
      <c r="T1447" s="16">
        <f>(((I1447/60)/60)/24)+DATE(1970,1,1)+(-8/24)</f>
        <v>42169.208969907406</v>
      </c>
    </row>
    <row r="1448" spans="1:20" ht="60" x14ac:dyDescent="0.25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2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7">
        <f>E1448/D1448</f>
        <v>0</v>
      </c>
      <c r="P1448" s="9">
        <f>IF(L1448 = 0, 0, E1448/L1448)</f>
        <v>0</v>
      </c>
      <c r="Q1448" s="5" t="str">
        <f>LEFT(N1448,SEARCH("/",N1448) - 1)</f>
        <v>publishing</v>
      </c>
      <c r="R1448" s="5" t="str">
        <f>RIGHT(N1448, LEN(N1448) - SEARCH("/",N1448))</f>
        <v>translations</v>
      </c>
      <c r="S1448" s="16">
        <f>(((J1448/60)/60)/24)+DATE(1970,1,1)+(-8/24)</f>
        <v>42461.114328703705</v>
      </c>
      <c r="T1448" s="16">
        <f>(((I1448/60)/60)/24)+DATE(1970,1,1)+(-8/24)</f>
        <v>42481.114328703705</v>
      </c>
    </row>
    <row r="1449" spans="1:20" ht="30" x14ac:dyDescent="0.25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2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7">
        <f>E1449/D1449</f>
        <v>1.4999999999999999E-4</v>
      </c>
      <c r="P1449" s="9">
        <f>IF(L1449 = 0, 0, E1449/L1449)</f>
        <v>25</v>
      </c>
      <c r="Q1449" s="5" t="str">
        <f>LEFT(N1449,SEARCH("/",N1449) - 1)</f>
        <v>publishing</v>
      </c>
      <c r="R1449" s="5" t="str">
        <f>RIGHT(N1449, LEN(N1449) - SEARCH("/",N1449))</f>
        <v>translations</v>
      </c>
      <c r="S1449" s="16">
        <f>(((J1449/60)/60)/24)+DATE(1970,1,1)+(-8/24)</f>
        <v>42529.39738425926</v>
      </c>
      <c r="T1449" s="16">
        <f>(((I1449/60)/60)/24)+DATE(1970,1,1)+(-8/24)</f>
        <v>42559.39738425926</v>
      </c>
    </row>
    <row r="1450" spans="1:20" ht="60" x14ac:dyDescent="0.25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2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7">
        <f>E1450/D1450</f>
        <v>0</v>
      </c>
      <c r="P1450" s="9">
        <f>IF(L1450 = 0, 0, E1450/L1450)</f>
        <v>0</v>
      </c>
      <c r="Q1450" s="5" t="str">
        <f>LEFT(N1450,SEARCH("/",N1450) - 1)</f>
        <v>publishing</v>
      </c>
      <c r="R1450" s="5" t="str">
        <f>RIGHT(N1450, LEN(N1450) - SEARCH("/",N1450))</f>
        <v>translations</v>
      </c>
      <c r="S1450" s="16">
        <f>(((J1450/60)/60)/24)+DATE(1970,1,1)+(-8/24)</f>
        <v>42115.603217592587</v>
      </c>
      <c r="T1450" s="16">
        <f>(((I1450/60)/60)/24)+DATE(1970,1,1)+(-8/24)</f>
        <v>42145.892361111109</v>
      </c>
    </row>
    <row r="1451" spans="1:20" ht="60" x14ac:dyDescent="0.2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2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7">
        <f>E1451/D1451</f>
        <v>0</v>
      </c>
      <c r="P1451" s="9">
        <f>IF(L1451 = 0, 0, E1451/L1451)</f>
        <v>0</v>
      </c>
      <c r="Q1451" s="5" t="str">
        <f>LEFT(N1451,SEARCH("/",N1451) - 1)</f>
        <v>publishing</v>
      </c>
      <c r="R1451" s="5" t="str">
        <f>RIGHT(N1451, LEN(N1451) - SEARCH("/",N1451))</f>
        <v>translations</v>
      </c>
      <c r="S1451" s="16">
        <f>(((J1451/60)/60)/24)+DATE(1970,1,1)+(-8/24)</f>
        <v>42086.478067129625</v>
      </c>
      <c r="T1451" s="16">
        <f>(((I1451/60)/60)/24)+DATE(1970,1,1)+(-8/24)</f>
        <v>42134.478067129625</v>
      </c>
    </row>
    <row r="1452" spans="1:20" ht="60" x14ac:dyDescent="0.25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2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7">
        <f>E1452/D1452</f>
        <v>1.0000000000000001E-5</v>
      </c>
      <c r="P1452" s="9">
        <f>IF(L1452 = 0, 0, E1452/L1452)</f>
        <v>1</v>
      </c>
      <c r="Q1452" s="5" t="str">
        <f>LEFT(N1452,SEARCH("/",N1452) - 1)</f>
        <v>publishing</v>
      </c>
      <c r="R1452" s="5" t="str">
        <f>RIGHT(N1452, LEN(N1452) - SEARCH("/",N1452))</f>
        <v>translations</v>
      </c>
      <c r="S1452" s="16">
        <f>(((J1452/60)/60)/24)+DATE(1970,1,1)+(-8/24)</f>
        <v>42389.837928240733</v>
      </c>
      <c r="T1452" s="16">
        <f>(((I1452/60)/60)/24)+DATE(1970,1,1)+(-8/24)</f>
        <v>42419.837928240733</v>
      </c>
    </row>
    <row r="1453" spans="1:20" ht="45" x14ac:dyDescent="0.2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2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7">
        <f>E1453/D1453</f>
        <v>1.0554089709762533E-4</v>
      </c>
      <c r="P1453" s="9">
        <f>IF(L1453 = 0, 0, E1453/L1453)</f>
        <v>1</v>
      </c>
      <c r="Q1453" s="5" t="str">
        <f>LEFT(N1453,SEARCH("/",N1453) - 1)</f>
        <v>publishing</v>
      </c>
      <c r="R1453" s="5" t="str">
        <f>RIGHT(N1453, LEN(N1453) - SEARCH("/",N1453))</f>
        <v>translations</v>
      </c>
      <c r="S1453" s="16">
        <f>(((J1453/60)/60)/24)+DATE(1970,1,1)+(-8/24)</f>
        <v>41931.62568287037</v>
      </c>
      <c r="T1453" s="16">
        <f>(((I1453/60)/60)/24)+DATE(1970,1,1)+(-8/24)</f>
        <v>41961.667349537034</v>
      </c>
    </row>
    <row r="1454" spans="1:20" ht="45" x14ac:dyDescent="0.25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2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7">
        <f>E1454/D1454</f>
        <v>0</v>
      </c>
      <c r="P1454" s="9">
        <f>IF(L1454 = 0, 0, E1454/L1454)</f>
        <v>0</v>
      </c>
      <c r="Q1454" s="5" t="str">
        <f>LEFT(N1454,SEARCH("/",N1454) - 1)</f>
        <v>publishing</v>
      </c>
      <c r="R1454" s="5" t="str">
        <f>RIGHT(N1454, LEN(N1454) - SEARCH("/",N1454))</f>
        <v>translations</v>
      </c>
      <c r="S1454" s="16">
        <f>(((J1454/60)/60)/24)+DATE(1970,1,1)+(-8/24)</f>
        <v>41818.369942129626</v>
      </c>
      <c r="T1454" s="16">
        <f>(((I1454/60)/60)/24)+DATE(1970,1,1)+(-8/24)</f>
        <v>41848.369942129626</v>
      </c>
    </row>
    <row r="1455" spans="1:20" ht="60" x14ac:dyDescent="0.2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2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7">
        <f>E1455/D1455</f>
        <v>0</v>
      </c>
      <c r="P1455" s="9">
        <f>IF(L1455 = 0, 0, E1455/L1455)</f>
        <v>0</v>
      </c>
      <c r="Q1455" s="5" t="str">
        <f>LEFT(N1455,SEARCH("/",N1455) - 1)</f>
        <v>publishing</v>
      </c>
      <c r="R1455" s="5" t="str">
        <f>RIGHT(N1455, LEN(N1455) - SEARCH("/",N1455))</f>
        <v>translations</v>
      </c>
      <c r="S1455" s="16">
        <f>(((J1455/60)/60)/24)+DATE(1970,1,1)+(-8/24)</f>
        <v>42795.362812499996</v>
      </c>
      <c r="T1455" s="16">
        <f>(((I1455/60)/60)/24)+DATE(1970,1,1)+(-8/24)</f>
        <v>42840.321145833332</v>
      </c>
    </row>
    <row r="1456" spans="1:20" ht="60" x14ac:dyDescent="0.25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2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7">
        <f>E1456/D1456</f>
        <v>8.5714285714285719E-3</v>
      </c>
      <c r="P1456" s="9">
        <f>IF(L1456 = 0, 0, E1456/L1456)</f>
        <v>15</v>
      </c>
      <c r="Q1456" s="5" t="str">
        <f>LEFT(N1456,SEARCH("/",N1456) - 1)</f>
        <v>publishing</v>
      </c>
      <c r="R1456" s="5" t="str">
        <f>RIGHT(N1456, LEN(N1456) - SEARCH("/",N1456))</f>
        <v>translations</v>
      </c>
      <c r="S1456" s="16">
        <f>(((J1456/60)/60)/24)+DATE(1970,1,1)+(-8/24)</f>
        <v>42463.533333333333</v>
      </c>
      <c r="T1456" s="16">
        <f>(((I1456/60)/60)/24)+DATE(1970,1,1)+(-8/24)</f>
        <v>42484.582638888889</v>
      </c>
    </row>
    <row r="1457" spans="1:20" ht="60" x14ac:dyDescent="0.2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2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7">
        <f>E1457/D1457</f>
        <v>0.105</v>
      </c>
      <c r="P1457" s="9">
        <f>IF(L1457 = 0, 0, E1457/L1457)</f>
        <v>225</v>
      </c>
      <c r="Q1457" s="5" t="str">
        <f>LEFT(N1457,SEARCH("/",N1457) - 1)</f>
        <v>publishing</v>
      </c>
      <c r="R1457" s="5" t="str">
        <f>RIGHT(N1457, LEN(N1457) - SEARCH("/",N1457))</f>
        <v>translations</v>
      </c>
      <c r="S1457" s="16">
        <f>(((J1457/60)/60)/24)+DATE(1970,1,1)+(-8/24)</f>
        <v>41832.33935185185</v>
      </c>
      <c r="T1457" s="16">
        <f>(((I1457/60)/60)/24)+DATE(1970,1,1)+(-8/24)</f>
        <v>41887.235416666663</v>
      </c>
    </row>
    <row r="1458" spans="1:20" ht="30" x14ac:dyDescent="0.25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2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7">
        <f>E1458/D1458</f>
        <v>2.9000000000000001E-2</v>
      </c>
      <c r="P1458" s="9">
        <f>IF(L1458 = 0, 0, E1458/L1458)</f>
        <v>48.333333333333336</v>
      </c>
      <c r="Q1458" s="5" t="str">
        <f>LEFT(N1458,SEARCH("/",N1458) - 1)</f>
        <v>publishing</v>
      </c>
      <c r="R1458" s="5" t="str">
        <f>RIGHT(N1458, LEN(N1458) - SEARCH("/",N1458))</f>
        <v>translations</v>
      </c>
      <c r="S1458" s="16">
        <f>(((J1458/60)/60)/24)+DATE(1970,1,1)+(-8/24)</f>
        <v>42708.335243055553</v>
      </c>
      <c r="T1458" s="16">
        <f>(((I1458/60)/60)/24)+DATE(1970,1,1)+(-8/24)</f>
        <v>42738.335243055553</v>
      </c>
    </row>
    <row r="1459" spans="1:20" ht="30" x14ac:dyDescent="0.2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2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7">
        <f>E1459/D1459</f>
        <v>0</v>
      </c>
      <c r="P1459" s="9">
        <f>IF(L1459 = 0, 0, E1459/L1459)</f>
        <v>0</v>
      </c>
      <c r="Q1459" s="5" t="str">
        <f>LEFT(N1459,SEARCH("/",N1459) - 1)</f>
        <v>publishing</v>
      </c>
      <c r="R1459" s="5" t="str">
        <f>RIGHT(N1459, LEN(N1459) - SEARCH("/",N1459))</f>
        <v>translations</v>
      </c>
      <c r="S1459" s="16">
        <f>(((J1459/60)/60)/24)+DATE(1970,1,1)+(-8/24)</f>
        <v>42289.563009259255</v>
      </c>
      <c r="T1459" s="16">
        <f>(((I1459/60)/60)/24)+DATE(1970,1,1)+(-8/24)</f>
        <v>42319.604675925926</v>
      </c>
    </row>
    <row r="1460" spans="1:20" ht="60" x14ac:dyDescent="0.25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2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7">
        <f>E1460/D1460</f>
        <v>0</v>
      </c>
      <c r="P1460" s="9">
        <f>IF(L1460 = 0, 0, E1460/L1460)</f>
        <v>0</v>
      </c>
      <c r="Q1460" s="5" t="str">
        <f>LEFT(N1460,SEARCH("/",N1460) - 1)</f>
        <v>publishing</v>
      </c>
      <c r="R1460" s="5" t="str">
        <f>RIGHT(N1460, LEN(N1460) - SEARCH("/",N1460))</f>
        <v>translations</v>
      </c>
      <c r="S1460" s="16">
        <f>(((J1460/60)/60)/24)+DATE(1970,1,1)+(-8/24)</f>
        <v>41831.37222222222</v>
      </c>
      <c r="T1460" s="16">
        <f>(((I1460/60)/60)/24)+DATE(1970,1,1)+(-8/24)</f>
        <v>41861.833333333328</v>
      </c>
    </row>
    <row r="1461" spans="1:20" ht="45" x14ac:dyDescent="0.2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2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7">
        <f>E1461/D1461</f>
        <v>0</v>
      </c>
      <c r="P1461" s="9">
        <f>IF(L1461 = 0, 0, E1461/L1461)</f>
        <v>0</v>
      </c>
      <c r="Q1461" s="5" t="str">
        <f>LEFT(N1461,SEARCH("/",N1461) - 1)</f>
        <v>publishing</v>
      </c>
      <c r="R1461" s="5" t="str">
        <f>RIGHT(N1461, LEN(N1461) - SEARCH("/",N1461))</f>
        <v>translations</v>
      </c>
      <c r="S1461" s="16">
        <f>(((J1461/60)/60)/24)+DATE(1970,1,1)+(-8/24)</f>
        <v>42311.871481481481</v>
      </c>
      <c r="T1461" s="16">
        <f>(((I1461/60)/60)/24)+DATE(1970,1,1)+(-8/24)</f>
        <v>42340.392361111109</v>
      </c>
    </row>
    <row r="1462" spans="1:20" ht="45" x14ac:dyDescent="0.25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2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7">
        <f>E1462/D1462</f>
        <v>0</v>
      </c>
      <c r="P1462" s="9">
        <f>IF(L1462 = 0, 0, E1462/L1462)</f>
        <v>0</v>
      </c>
      <c r="Q1462" s="5" t="str">
        <f>LEFT(N1462,SEARCH("/",N1462) - 1)</f>
        <v>publishing</v>
      </c>
      <c r="R1462" s="5" t="str">
        <f>RIGHT(N1462, LEN(N1462) - SEARCH("/",N1462))</f>
        <v>translations</v>
      </c>
      <c r="S1462" s="16">
        <f>(((J1462/60)/60)/24)+DATE(1970,1,1)+(-8/24)</f>
        <v>41915.563634259255</v>
      </c>
      <c r="T1462" s="16">
        <f>(((I1462/60)/60)/24)+DATE(1970,1,1)+(-8/24)</f>
        <v>41973.656249999993</v>
      </c>
    </row>
    <row r="1463" spans="1:20" ht="30" x14ac:dyDescent="0.25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2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7">
        <f>E1463/D1463</f>
        <v>1.012446</v>
      </c>
      <c r="P1463" s="9">
        <f>IF(L1463 = 0, 0, E1463/L1463)</f>
        <v>44.66673529411765</v>
      </c>
      <c r="Q1463" s="5" t="str">
        <f>LEFT(N1463,SEARCH("/",N1463) - 1)</f>
        <v>publishing</v>
      </c>
      <c r="R1463" s="5" t="str">
        <f>RIGHT(N1463, LEN(N1463) - SEARCH("/",N1463))</f>
        <v>radio &amp; podcasts</v>
      </c>
      <c r="S1463" s="16">
        <f>(((J1463/60)/60)/24)+DATE(1970,1,1)+(-8/24)</f>
        <v>41899.311967592592</v>
      </c>
      <c r="T1463" s="16">
        <f>(((I1463/60)/60)/24)+DATE(1970,1,1)+(-8/24)</f>
        <v>41932.666666666664</v>
      </c>
    </row>
    <row r="1464" spans="1:20" ht="30" x14ac:dyDescent="0.25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2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7">
        <f>E1464/D1464</f>
        <v>1.085175</v>
      </c>
      <c r="P1464" s="9">
        <f>IF(L1464 = 0, 0, E1464/L1464)</f>
        <v>28.937999999999999</v>
      </c>
      <c r="Q1464" s="5" t="str">
        <f>LEFT(N1464,SEARCH("/",N1464) - 1)</f>
        <v>publishing</v>
      </c>
      <c r="R1464" s="5" t="str">
        <f>RIGHT(N1464, LEN(N1464) - SEARCH("/",N1464))</f>
        <v>radio &amp; podcasts</v>
      </c>
      <c r="S1464" s="16">
        <f>(((J1464/60)/60)/24)+DATE(1970,1,1)+(-8/24)</f>
        <v>41344.329525462963</v>
      </c>
      <c r="T1464" s="16">
        <f>(((I1464/60)/60)/24)+DATE(1970,1,1)+(-8/24)</f>
        <v>41374.329525462963</v>
      </c>
    </row>
    <row r="1465" spans="1:20" ht="60" x14ac:dyDescent="0.25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2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7">
        <f>E1465/D1465</f>
        <v>1.4766666666666666</v>
      </c>
      <c r="P1465" s="9">
        <f>IF(L1465 = 0, 0, E1465/L1465)</f>
        <v>35.44</v>
      </c>
      <c r="Q1465" s="5" t="str">
        <f>LEFT(N1465,SEARCH("/",N1465) - 1)</f>
        <v>publishing</v>
      </c>
      <c r="R1465" s="5" t="str">
        <f>RIGHT(N1465, LEN(N1465) - SEARCH("/",N1465))</f>
        <v>radio &amp; podcasts</v>
      </c>
      <c r="S1465" s="16">
        <f>(((J1465/60)/60)/24)+DATE(1970,1,1)+(-8/24)</f>
        <v>41326.577986111108</v>
      </c>
      <c r="T1465" s="16">
        <f>(((I1465/60)/60)/24)+DATE(1970,1,1)+(-8/24)</f>
        <v>41371.536319444444</v>
      </c>
    </row>
    <row r="1466" spans="1:20" x14ac:dyDescent="0.25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2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7">
        <f>E1466/D1466</f>
        <v>1.6319999999999999</v>
      </c>
      <c r="P1466" s="9">
        <f>IF(L1466 = 0, 0, E1466/L1466)</f>
        <v>34.871794871794869</v>
      </c>
      <c r="Q1466" s="5" t="str">
        <f>LEFT(N1466,SEARCH("/",N1466) - 1)</f>
        <v>publishing</v>
      </c>
      <c r="R1466" s="5" t="str">
        <f>RIGHT(N1466, LEN(N1466) - SEARCH("/",N1466))</f>
        <v>radio &amp; podcasts</v>
      </c>
      <c r="S1466" s="16">
        <f>(((J1466/60)/60)/24)+DATE(1970,1,1)+(-8/24)</f>
        <v>41291.328217592592</v>
      </c>
      <c r="T1466" s="16">
        <f>(((I1466/60)/60)/24)+DATE(1970,1,1)+(-8/24)</f>
        <v>41321.328217592592</v>
      </c>
    </row>
    <row r="1467" spans="1:20" ht="60" x14ac:dyDescent="0.25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2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7">
        <f>E1467/D1467</f>
        <v>4.5641449999999999</v>
      </c>
      <c r="P1467" s="9">
        <f>IF(L1467 = 0, 0, E1467/L1467)</f>
        <v>52.622732513451197</v>
      </c>
      <c r="Q1467" s="5" t="str">
        <f>LEFT(N1467,SEARCH("/",N1467) - 1)</f>
        <v>publishing</v>
      </c>
      <c r="R1467" s="5" t="str">
        <f>RIGHT(N1467, LEN(N1467) - SEARCH("/",N1467))</f>
        <v>radio &amp; podcasts</v>
      </c>
      <c r="S1467" s="16">
        <f>(((J1467/60)/60)/24)+DATE(1970,1,1)+(-8/24)</f>
        <v>40959.401064814811</v>
      </c>
      <c r="T1467" s="16">
        <f>(((I1467/60)/60)/24)+DATE(1970,1,1)+(-8/24)</f>
        <v>40989.791666666664</v>
      </c>
    </row>
    <row r="1468" spans="1:20" ht="60" x14ac:dyDescent="0.25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2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7">
        <f>E1468/D1468</f>
        <v>1.0787731249999999</v>
      </c>
      <c r="P1468" s="9">
        <f>IF(L1468 = 0, 0, E1468/L1468)</f>
        <v>69.598266129032254</v>
      </c>
      <c r="Q1468" s="5" t="str">
        <f>LEFT(N1468,SEARCH("/",N1468) - 1)</f>
        <v>publishing</v>
      </c>
      <c r="R1468" s="5" t="str">
        <f>RIGHT(N1468, LEN(N1468) - SEARCH("/",N1468))</f>
        <v>radio &amp; podcasts</v>
      </c>
      <c r="S1468" s="16">
        <f>(((J1468/60)/60)/24)+DATE(1970,1,1)+(-8/24)</f>
        <v>42339.838726851849</v>
      </c>
      <c r="T1468" s="16">
        <f>(((I1468/60)/60)/24)+DATE(1970,1,1)+(-8/24)</f>
        <v>42380.874999999993</v>
      </c>
    </row>
    <row r="1469" spans="1:20" ht="30" x14ac:dyDescent="0.25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2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7">
        <f>E1469/D1469</f>
        <v>1.1508</v>
      </c>
      <c r="P1469" s="9">
        <f>IF(L1469 = 0, 0, E1469/L1469)</f>
        <v>76.72</v>
      </c>
      <c r="Q1469" s="5" t="str">
        <f>LEFT(N1469,SEARCH("/",N1469) - 1)</f>
        <v>publishing</v>
      </c>
      <c r="R1469" s="5" t="str">
        <f>RIGHT(N1469, LEN(N1469) - SEARCH("/",N1469))</f>
        <v>radio &amp; podcasts</v>
      </c>
      <c r="S1469" s="16">
        <f>(((J1469/60)/60)/24)+DATE(1970,1,1)+(-8/24)</f>
        <v>40933.468576388885</v>
      </c>
      <c r="T1469" s="16">
        <f>(((I1469/60)/60)/24)+DATE(1970,1,1)+(-8/24)</f>
        <v>40993.42690972222</v>
      </c>
    </row>
    <row r="1470" spans="1:20" ht="60" x14ac:dyDescent="0.25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2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7">
        <f>E1470/D1470</f>
        <v>1.0236842105263158</v>
      </c>
      <c r="P1470" s="9">
        <f>IF(L1470 = 0, 0, E1470/L1470)</f>
        <v>33.191126279863482</v>
      </c>
      <c r="Q1470" s="5" t="str">
        <f>LEFT(N1470,SEARCH("/",N1470) - 1)</f>
        <v>publishing</v>
      </c>
      <c r="R1470" s="5" t="str">
        <f>RIGHT(N1470, LEN(N1470) - SEARCH("/",N1470))</f>
        <v>radio &amp; podcasts</v>
      </c>
      <c r="S1470" s="16">
        <f>(((J1470/60)/60)/24)+DATE(1970,1,1)+(-8/24)</f>
        <v>40645.681122685186</v>
      </c>
      <c r="T1470" s="16">
        <f>(((I1470/60)/60)/24)+DATE(1970,1,1)+(-8/24)</f>
        <v>40705.681122685186</v>
      </c>
    </row>
    <row r="1471" spans="1:20" ht="45" x14ac:dyDescent="0.25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2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7">
        <f>E1471/D1471</f>
        <v>1.0842485875706214</v>
      </c>
      <c r="P1471" s="9">
        <f>IF(L1471 = 0, 0, E1471/L1471)</f>
        <v>149.46417445482865</v>
      </c>
      <c r="Q1471" s="5" t="str">
        <f>LEFT(N1471,SEARCH("/",N1471) - 1)</f>
        <v>publishing</v>
      </c>
      <c r="R1471" s="5" t="str">
        <f>RIGHT(N1471, LEN(N1471) - SEARCH("/",N1471))</f>
        <v>radio &amp; podcasts</v>
      </c>
      <c r="S1471" s="16">
        <f>(((J1471/60)/60)/24)+DATE(1970,1,1)+(-8/24)</f>
        <v>41290.265150462961</v>
      </c>
      <c r="T1471" s="16">
        <f>(((I1471/60)/60)/24)+DATE(1970,1,1)+(-8/24)</f>
        <v>41320.265150462961</v>
      </c>
    </row>
    <row r="1472" spans="1:20" ht="60" x14ac:dyDescent="0.25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2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7">
        <f>E1472/D1472</f>
        <v>1.2513333333333334</v>
      </c>
      <c r="P1472" s="9">
        <f>IF(L1472 = 0, 0, E1472/L1472)</f>
        <v>23.172839506172838</v>
      </c>
      <c r="Q1472" s="5" t="str">
        <f>LEFT(N1472,SEARCH("/",N1472) - 1)</f>
        <v>publishing</v>
      </c>
      <c r="R1472" s="5" t="str">
        <f>RIGHT(N1472, LEN(N1472) - SEARCH("/",N1472))</f>
        <v>radio &amp; podcasts</v>
      </c>
      <c r="S1472" s="16">
        <f>(((J1472/60)/60)/24)+DATE(1970,1,1)+(-8/24)</f>
        <v>41250.493784722217</v>
      </c>
      <c r="T1472" s="16">
        <f>(((I1472/60)/60)/24)+DATE(1970,1,1)+(-8/24)</f>
        <v>41271.493784722217</v>
      </c>
    </row>
    <row r="1473" spans="1:20" ht="60" x14ac:dyDescent="0.25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2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7">
        <f>E1473/D1473</f>
        <v>1.03840625</v>
      </c>
      <c r="P1473" s="9">
        <f>IF(L1473 = 0, 0, E1473/L1473)</f>
        <v>96.877551020408163</v>
      </c>
      <c r="Q1473" s="5" t="str">
        <f>LEFT(N1473,SEARCH("/",N1473) - 1)</f>
        <v>publishing</v>
      </c>
      <c r="R1473" s="5" t="str">
        <f>RIGHT(N1473, LEN(N1473) - SEARCH("/",N1473))</f>
        <v>radio &amp; podcasts</v>
      </c>
      <c r="S1473" s="16">
        <f>(((J1473/60)/60)/24)+DATE(1970,1,1)+(-8/24)</f>
        <v>42073.624236111107</v>
      </c>
      <c r="T1473" s="16">
        <f>(((I1473/60)/60)/24)+DATE(1970,1,1)+(-8/24)</f>
        <v>42103.624236111107</v>
      </c>
    </row>
    <row r="1474" spans="1:20" ht="60" x14ac:dyDescent="0.25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2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7">
        <f>E1474/D1474</f>
        <v>1.3870400000000001</v>
      </c>
      <c r="P1474" s="9">
        <f>IF(L1474 = 0, 0, E1474/L1474)</f>
        <v>103.20238095238095</v>
      </c>
      <c r="Q1474" s="5" t="str">
        <f>LEFT(N1474,SEARCH("/",N1474) - 1)</f>
        <v>publishing</v>
      </c>
      <c r="R1474" s="5" t="str">
        <f>RIGHT(N1474, LEN(N1474) - SEARCH("/",N1474))</f>
        <v>radio &amp; podcasts</v>
      </c>
      <c r="S1474" s="16">
        <f>(((J1474/60)/60)/24)+DATE(1970,1,1)+(-8/24)</f>
        <v>41533.20952546296</v>
      </c>
      <c r="T1474" s="16">
        <f>(((I1474/60)/60)/24)+DATE(1970,1,1)+(-8/24)</f>
        <v>41563.20952546296</v>
      </c>
    </row>
    <row r="1475" spans="1:20" x14ac:dyDescent="0.25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2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7">
        <f>E1475/D1475</f>
        <v>1.20516</v>
      </c>
      <c r="P1475" s="9">
        <f>IF(L1475 = 0, 0, E1475/L1475)</f>
        <v>38.462553191489363</v>
      </c>
      <c r="Q1475" s="5" t="str">
        <f>LEFT(N1475,SEARCH("/",N1475) - 1)</f>
        <v>publishing</v>
      </c>
      <c r="R1475" s="5" t="str">
        <f>RIGHT(N1475, LEN(N1475) - SEARCH("/",N1475))</f>
        <v>radio &amp; podcasts</v>
      </c>
      <c r="S1475" s="16">
        <f>(((J1475/60)/60)/24)+DATE(1970,1,1)+(-8/24)</f>
        <v>40939.646284722221</v>
      </c>
      <c r="T1475" s="16">
        <f>(((I1475/60)/60)/24)+DATE(1970,1,1)+(-8/24)</f>
        <v>40969.646284722221</v>
      </c>
    </row>
    <row r="1476" spans="1:20" ht="60" x14ac:dyDescent="0.25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2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7">
        <f>E1476/D1476</f>
        <v>1.1226666666666667</v>
      </c>
      <c r="P1476" s="9">
        <f>IF(L1476 = 0, 0, E1476/L1476)</f>
        <v>44.315789473684212</v>
      </c>
      <c r="Q1476" s="5" t="str">
        <f>LEFT(N1476,SEARCH("/",N1476) - 1)</f>
        <v>publishing</v>
      </c>
      <c r="R1476" s="5" t="str">
        <f>RIGHT(N1476, LEN(N1476) - SEARCH("/",N1476))</f>
        <v>radio &amp; podcasts</v>
      </c>
      <c r="S1476" s="16">
        <f>(((J1476/60)/60)/24)+DATE(1970,1,1)+(-8/24)</f>
        <v>41500.394583333327</v>
      </c>
      <c r="T1476" s="16">
        <f>(((I1476/60)/60)/24)+DATE(1970,1,1)+(-8/24)</f>
        <v>41530.394583333327</v>
      </c>
    </row>
    <row r="1477" spans="1:20" ht="45" x14ac:dyDescent="0.25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2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7">
        <f>E1477/D1477</f>
        <v>1.8866966666666667</v>
      </c>
      <c r="P1477" s="9">
        <f>IF(L1477 = 0, 0, E1477/L1477)</f>
        <v>64.173356009070289</v>
      </c>
      <c r="Q1477" s="5" t="str">
        <f>LEFT(N1477,SEARCH("/",N1477) - 1)</f>
        <v>publishing</v>
      </c>
      <c r="R1477" s="5" t="str">
        <f>RIGHT(N1477, LEN(N1477) - SEARCH("/",N1477))</f>
        <v>radio &amp; podcasts</v>
      </c>
      <c r="S1477" s="16">
        <f>(((J1477/60)/60)/24)+DATE(1970,1,1)+(-8/24)</f>
        <v>41960.389618055553</v>
      </c>
      <c r="T1477" s="16">
        <f>(((I1477/60)/60)/24)+DATE(1970,1,1)+(-8/24)</f>
        <v>41992.874305555553</v>
      </c>
    </row>
    <row r="1478" spans="1:20" ht="45" x14ac:dyDescent="0.25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2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7">
        <f>E1478/D1478</f>
        <v>6.6155466666666669</v>
      </c>
      <c r="P1478" s="9">
        <f>IF(L1478 = 0, 0, E1478/L1478)</f>
        <v>43.333275109170302</v>
      </c>
      <c r="Q1478" s="5" t="str">
        <f>LEFT(N1478,SEARCH("/",N1478) - 1)</f>
        <v>publishing</v>
      </c>
      <c r="R1478" s="5" t="str">
        <f>RIGHT(N1478, LEN(N1478) - SEARCH("/",N1478))</f>
        <v>radio &amp; podcasts</v>
      </c>
      <c r="S1478" s="16">
        <f>(((J1478/60)/60)/24)+DATE(1970,1,1)+(-8/24)</f>
        <v>40765.708587962959</v>
      </c>
      <c r="T1478" s="16">
        <f>(((I1478/60)/60)/24)+DATE(1970,1,1)+(-8/24)</f>
        <v>40795.708587962959</v>
      </c>
    </row>
    <row r="1479" spans="1:20" ht="60" x14ac:dyDescent="0.25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2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7">
        <f>E1479/D1479</f>
        <v>1.1131</v>
      </c>
      <c r="P1479" s="9">
        <f>IF(L1479 = 0, 0, E1479/L1479)</f>
        <v>90.495934959349597</v>
      </c>
      <c r="Q1479" s="5" t="str">
        <f>LEFT(N1479,SEARCH("/",N1479) - 1)</f>
        <v>publishing</v>
      </c>
      <c r="R1479" s="5" t="str">
        <f>RIGHT(N1479, LEN(N1479) - SEARCH("/",N1479))</f>
        <v>radio &amp; podcasts</v>
      </c>
      <c r="S1479" s="16">
        <f>(((J1479/60)/60)/24)+DATE(1970,1,1)+(-8/24)</f>
        <v>40840.282453703701</v>
      </c>
      <c r="T1479" s="16">
        <f>(((I1479/60)/60)/24)+DATE(1970,1,1)+(-8/24)</f>
        <v>40899.791666666664</v>
      </c>
    </row>
    <row r="1480" spans="1:20" ht="60" x14ac:dyDescent="0.25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2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7">
        <f>E1480/D1480</f>
        <v>11.8161422</v>
      </c>
      <c r="P1480" s="9">
        <f>IF(L1480 = 0, 0, E1480/L1480)</f>
        <v>29.187190495010373</v>
      </c>
      <c r="Q1480" s="5" t="str">
        <f>LEFT(N1480,SEARCH("/",N1480) - 1)</f>
        <v>publishing</v>
      </c>
      <c r="R1480" s="5" t="str">
        <f>RIGHT(N1480, LEN(N1480) - SEARCH("/",N1480))</f>
        <v>radio &amp; podcasts</v>
      </c>
      <c r="S1480" s="16">
        <f>(((J1480/60)/60)/24)+DATE(1970,1,1)+(-8/24)</f>
        <v>41394.538344907407</v>
      </c>
      <c r="T1480" s="16">
        <f>(((I1480/60)/60)/24)+DATE(1970,1,1)+(-8/24)</f>
        <v>41408.538344907407</v>
      </c>
    </row>
    <row r="1481" spans="1:20" ht="60" x14ac:dyDescent="0.25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2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7">
        <f>E1481/D1481</f>
        <v>1.37375</v>
      </c>
      <c r="P1481" s="9">
        <f>IF(L1481 = 0, 0, E1481/L1481)</f>
        <v>30.95774647887324</v>
      </c>
      <c r="Q1481" s="5" t="str">
        <f>LEFT(N1481,SEARCH("/",N1481) - 1)</f>
        <v>publishing</v>
      </c>
      <c r="R1481" s="5" t="str">
        <f>RIGHT(N1481, LEN(N1481) - SEARCH("/",N1481))</f>
        <v>radio &amp; podcasts</v>
      </c>
      <c r="S1481" s="16">
        <f>(((J1481/60)/60)/24)+DATE(1970,1,1)+(-8/24)</f>
        <v>41754.411909722221</v>
      </c>
      <c r="T1481" s="16">
        <f>(((I1481/60)/60)/24)+DATE(1970,1,1)+(-8/24)</f>
        <v>41768.832638888889</v>
      </c>
    </row>
    <row r="1482" spans="1:20" ht="60" x14ac:dyDescent="0.25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2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7">
        <f>E1482/D1482</f>
        <v>1.170404</v>
      </c>
      <c r="P1482" s="9">
        <f>IF(L1482 = 0, 0, E1482/L1482)</f>
        <v>92.157795275590544</v>
      </c>
      <c r="Q1482" s="5" t="str">
        <f>LEFT(N1482,SEARCH("/",N1482) - 1)</f>
        <v>publishing</v>
      </c>
      <c r="R1482" s="5" t="str">
        <f>RIGHT(N1482, LEN(N1482) - SEARCH("/",N1482))</f>
        <v>radio &amp; podcasts</v>
      </c>
      <c r="S1482" s="16">
        <f>(((J1482/60)/60)/24)+DATE(1970,1,1)+(-8/24)</f>
        <v>41464.600682870368</v>
      </c>
      <c r="T1482" s="16">
        <f>(((I1482/60)/60)/24)+DATE(1970,1,1)+(-8/24)</f>
        <v>41481.375</v>
      </c>
    </row>
    <row r="1483" spans="1:20" ht="60" x14ac:dyDescent="0.2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2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7">
        <f>E1483/D1483</f>
        <v>2.1000000000000001E-2</v>
      </c>
      <c r="P1483" s="9">
        <f>IF(L1483 = 0, 0, E1483/L1483)</f>
        <v>17.5</v>
      </c>
      <c r="Q1483" s="5" t="str">
        <f>LEFT(N1483,SEARCH("/",N1483) - 1)</f>
        <v>publishing</v>
      </c>
      <c r="R1483" s="5" t="str">
        <f>RIGHT(N1483, LEN(N1483) - SEARCH("/",N1483))</f>
        <v>fiction</v>
      </c>
      <c r="S1483" s="16">
        <f>(((J1483/60)/60)/24)+DATE(1970,1,1)+(-8/24)</f>
        <v>41550.589641203704</v>
      </c>
      <c r="T1483" s="16">
        <f>(((I1483/60)/60)/24)+DATE(1970,1,1)+(-8/24)</f>
        <v>41580.589641203704</v>
      </c>
    </row>
    <row r="1484" spans="1:20" ht="45" x14ac:dyDescent="0.25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2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7">
        <f>E1484/D1484</f>
        <v>1E-3</v>
      </c>
      <c r="P1484" s="9">
        <f>IF(L1484 = 0, 0, E1484/L1484)</f>
        <v>5</v>
      </c>
      <c r="Q1484" s="5" t="str">
        <f>LEFT(N1484,SEARCH("/",N1484) - 1)</f>
        <v>publishing</v>
      </c>
      <c r="R1484" s="5" t="str">
        <f>RIGHT(N1484, LEN(N1484) - SEARCH("/",N1484))</f>
        <v>fiction</v>
      </c>
      <c r="S1484" s="16">
        <f>(((J1484/60)/60)/24)+DATE(1970,1,1)+(-8/24)</f>
        <v>41136.524722222224</v>
      </c>
      <c r="T1484" s="16">
        <f>(((I1484/60)/60)/24)+DATE(1970,1,1)+(-8/24)</f>
        <v>41158.993749999994</v>
      </c>
    </row>
    <row r="1485" spans="1:20" ht="60" x14ac:dyDescent="0.2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2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7">
        <f>E1485/D1485</f>
        <v>7.1428571428571426E-3</v>
      </c>
      <c r="P1485" s="9">
        <f>IF(L1485 = 0, 0, E1485/L1485)</f>
        <v>25</v>
      </c>
      <c r="Q1485" s="5" t="str">
        <f>LEFT(N1485,SEARCH("/",N1485) - 1)</f>
        <v>publishing</v>
      </c>
      <c r="R1485" s="5" t="str">
        <f>RIGHT(N1485, LEN(N1485) - SEARCH("/",N1485))</f>
        <v>fiction</v>
      </c>
      <c r="S1485" s="16">
        <f>(((J1485/60)/60)/24)+DATE(1970,1,1)+(-8/24)</f>
        <v>42547.859664351847</v>
      </c>
      <c r="T1485" s="16">
        <f>(((I1485/60)/60)/24)+DATE(1970,1,1)+(-8/24)</f>
        <v>42572.859664351847</v>
      </c>
    </row>
    <row r="1486" spans="1:20" x14ac:dyDescent="0.25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2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7">
        <f>E1486/D1486</f>
        <v>0</v>
      </c>
      <c r="P1486" s="9">
        <f>IF(L1486 = 0, 0, E1486/L1486)</f>
        <v>0</v>
      </c>
      <c r="Q1486" s="5" t="str">
        <f>LEFT(N1486,SEARCH("/",N1486) - 1)</f>
        <v>publishing</v>
      </c>
      <c r="R1486" s="5" t="str">
        <f>RIGHT(N1486, LEN(N1486) - SEARCH("/",N1486))</f>
        <v>fiction</v>
      </c>
      <c r="S1486" s="16">
        <f>(((J1486/60)/60)/24)+DATE(1970,1,1)+(-8/24)</f>
        <v>41052.867627314808</v>
      </c>
      <c r="T1486" s="16">
        <f>(((I1486/60)/60)/24)+DATE(1970,1,1)+(-8/24)</f>
        <v>41111.285416666666</v>
      </c>
    </row>
    <row r="1487" spans="1:20" ht="60" x14ac:dyDescent="0.2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2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7">
        <f>E1487/D1487</f>
        <v>2.2388059701492536E-2</v>
      </c>
      <c r="P1487" s="9">
        <f>IF(L1487 = 0, 0, E1487/L1487)</f>
        <v>50</v>
      </c>
      <c r="Q1487" s="5" t="str">
        <f>LEFT(N1487,SEARCH("/",N1487) - 1)</f>
        <v>publishing</v>
      </c>
      <c r="R1487" s="5" t="str">
        <f>RIGHT(N1487, LEN(N1487) - SEARCH("/",N1487))</f>
        <v>fiction</v>
      </c>
      <c r="S1487" s="16">
        <f>(((J1487/60)/60)/24)+DATE(1970,1,1)+(-8/24)</f>
        <v>42130.462650462963</v>
      </c>
      <c r="T1487" s="16">
        <f>(((I1487/60)/60)/24)+DATE(1970,1,1)+(-8/24)</f>
        <v>42175.462650462963</v>
      </c>
    </row>
    <row r="1488" spans="1:20" ht="60" x14ac:dyDescent="0.25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2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7">
        <f>E1488/D1488</f>
        <v>2.3999999999999998E-3</v>
      </c>
      <c r="P1488" s="9">
        <f>IF(L1488 = 0, 0, E1488/L1488)</f>
        <v>16</v>
      </c>
      <c r="Q1488" s="5" t="str">
        <f>LEFT(N1488,SEARCH("/",N1488) - 1)</f>
        <v>publishing</v>
      </c>
      <c r="R1488" s="5" t="str">
        <f>RIGHT(N1488, LEN(N1488) - SEARCH("/",N1488))</f>
        <v>fiction</v>
      </c>
      <c r="S1488" s="16">
        <f>(((J1488/60)/60)/24)+DATE(1970,1,1)+(-8/24)</f>
        <v>42031.835196759253</v>
      </c>
      <c r="T1488" s="16">
        <f>(((I1488/60)/60)/24)+DATE(1970,1,1)+(-8/24)</f>
        <v>42061.835196759253</v>
      </c>
    </row>
    <row r="1489" spans="1:20" ht="45" x14ac:dyDescent="0.2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2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7">
        <f>E1489/D1489</f>
        <v>0</v>
      </c>
      <c r="P1489" s="9">
        <f>IF(L1489 = 0, 0, E1489/L1489)</f>
        <v>0</v>
      </c>
      <c r="Q1489" s="5" t="str">
        <f>LEFT(N1489,SEARCH("/",N1489) - 1)</f>
        <v>publishing</v>
      </c>
      <c r="R1489" s="5" t="str">
        <f>RIGHT(N1489, LEN(N1489) - SEARCH("/",N1489))</f>
        <v>fiction</v>
      </c>
      <c r="S1489" s="16">
        <f>(((J1489/60)/60)/24)+DATE(1970,1,1)+(-8/24)</f>
        <v>42554.584155092591</v>
      </c>
      <c r="T1489" s="16">
        <f>(((I1489/60)/60)/24)+DATE(1970,1,1)+(-8/24)</f>
        <v>42584.584155092591</v>
      </c>
    </row>
    <row r="1490" spans="1:20" ht="45" x14ac:dyDescent="0.25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2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7">
        <f>E1490/D1490</f>
        <v>2.4E-2</v>
      </c>
      <c r="P1490" s="9">
        <f>IF(L1490 = 0, 0, E1490/L1490)</f>
        <v>60</v>
      </c>
      <c r="Q1490" s="5" t="str">
        <f>LEFT(N1490,SEARCH("/",N1490) - 1)</f>
        <v>publishing</v>
      </c>
      <c r="R1490" s="5" t="str">
        <f>RIGHT(N1490, LEN(N1490) - SEARCH("/",N1490))</f>
        <v>fiction</v>
      </c>
      <c r="S1490" s="16">
        <f>(((J1490/60)/60)/24)+DATE(1970,1,1)+(-8/24)</f>
        <v>41614.229861111111</v>
      </c>
      <c r="T1490" s="16">
        <f>(((I1490/60)/60)/24)+DATE(1970,1,1)+(-8/24)</f>
        <v>41644.229861111111</v>
      </c>
    </row>
    <row r="1491" spans="1:20" ht="45" x14ac:dyDescent="0.2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2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7">
        <f>E1491/D1491</f>
        <v>0</v>
      </c>
      <c r="P1491" s="9">
        <f>IF(L1491 = 0, 0, E1491/L1491)</f>
        <v>0</v>
      </c>
      <c r="Q1491" s="5" t="str">
        <f>LEFT(N1491,SEARCH("/",N1491) - 1)</f>
        <v>publishing</v>
      </c>
      <c r="R1491" s="5" t="str">
        <f>RIGHT(N1491, LEN(N1491) - SEARCH("/",N1491))</f>
        <v>fiction</v>
      </c>
      <c r="S1491" s="16">
        <f>(((J1491/60)/60)/24)+DATE(1970,1,1)+(-8/24)</f>
        <v>41198.278379629628</v>
      </c>
      <c r="T1491" s="16">
        <f>(((I1491/60)/60)/24)+DATE(1970,1,1)+(-8/24)</f>
        <v>41228.320046296292</v>
      </c>
    </row>
    <row r="1492" spans="1:20" ht="45" x14ac:dyDescent="0.25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2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7">
        <f>E1492/D1492</f>
        <v>0.30862068965517242</v>
      </c>
      <c r="P1492" s="9">
        <f>IF(L1492 = 0, 0, E1492/L1492)</f>
        <v>47.10526315789474</v>
      </c>
      <c r="Q1492" s="5" t="str">
        <f>LEFT(N1492,SEARCH("/",N1492) - 1)</f>
        <v>publishing</v>
      </c>
      <c r="R1492" s="5" t="str">
        <f>RIGHT(N1492, LEN(N1492) - SEARCH("/",N1492))</f>
        <v>fiction</v>
      </c>
      <c r="S1492" s="16">
        <f>(((J1492/60)/60)/24)+DATE(1970,1,1)+(-8/24)</f>
        <v>41520.227708333332</v>
      </c>
      <c r="T1492" s="16">
        <f>(((I1492/60)/60)/24)+DATE(1970,1,1)+(-8/24)</f>
        <v>41549.227708333332</v>
      </c>
    </row>
    <row r="1493" spans="1:20" ht="45" x14ac:dyDescent="0.2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2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7">
        <f>E1493/D1493</f>
        <v>8.3333333333333329E-2</v>
      </c>
      <c r="P1493" s="9">
        <f>IF(L1493 = 0, 0, E1493/L1493)</f>
        <v>100</v>
      </c>
      <c r="Q1493" s="5" t="str">
        <f>LEFT(N1493,SEARCH("/",N1493) - 1)</f>
        <v>publishing</v>
      </c>
      <c r="R1493" s="5" t="str">
        <f>RIGHT(N1493, LEN(N1493) - SEARCH("/",N1493))</f>
        <v>fiction</v>
      </c>
      <c r="S1493" s="16">
        <f>(((J1493/60)/60)/24)+DATE(1970,1,1)+(-8/24)</f>
        <v>41991.380127314813</v>
      </c>
      <c r="T1493" s="16">
        <f>(((I1493/60)/60)/24)+DATE(1970,1,1)+(-8/24)</f>
        <v>42050.318055555552</v>
      </c>
    </row>
    <row r="1494" spans="1:20" ht="60" x14ac:dyDescent="0.25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2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7">
        <f>E1494/D1494</f>
        <v>7.4999999999999997E-3</v>
      </c>
      <c r="P1494" s="9">
        <f>IF(L1494 = 0, 0, E1494/L1494)</f>
        <v>15</v>
      </c>
      <c r="Q1494" s="5" t="str">
        <f>LEFT(N1494,SEARCH("/",N1494) - 1)</f>
        <v>publishing</v>
      </c>
      <c r="R1494" s="5" t="str">
        <f>RIGHT(N1494, LEN(N1494) - SEARCH("/",N1494))</f>
        <v>fiction</v>
      </c>
      <c r="S1494" s="16">
        <f>(((J1494/60)/60)/24)+DATE(1970,1,1)+(-8/24)</f>
        <v>40682.551458333335</v>
      </c>
      <c r="T1494" s="16">
        <f>(((I1494/60)/60)/24)+DATE(1970,1,1)+(-8/24)</f>
        <v>40712.551458333335</v>
      </c>
    </row>
    <row r="1495" spans="1:20" ht="45" x14ac:dyDescent="0.2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2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7">
        <f>E1495/D1495</f>
        <v>0</v>
      </c>
      <c r="P1495" s="9">
        <f>IF(L1495 = 0, 0, E1495/L1495)</f>
        <v>0</v>
      </c>
      <c r="Q1495" s="5" t="str">
        <f>LEFT(N1495,SEARCH("/",N1495) - 1)</f>
        <v>publishing</v>
      </c>
      <c r="R1495" s="5" t="str">
        <f>RIGHT(N1495, LEN(N1495) - SEARCH("/",N1495))</f>
        <v>fiction</v>
      </c>
      <c r="S1495" s="16">
        <f>(((J1495/60)/60)/24)+DATE(1970,1,1)+(-8/24)</f>
        <v>41411.533275462964</v>
      </c>
      <c r="T1495" s="16">
        <f>(((I1495/60)/60)/24)+DATE(1970,1,1)+(-8/24)</f>
        <v>41441.533275462964</v>
      </c>
    </row>
    <row r="1496" spans="1:20" ht="60" x14ac:dyDescent="0.25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2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7">
        <f>E1496/D1496</f>
        <v>8.8999999999999996E-2</v>
      </c>
      <c r="P1496" s="9">
        <f>IF(L1496 = 0, 0, E1496/L1496)</f>
        <v>40.454545454545453</v>
      </c>
      <c r="Q1496" s="5" t="str">
        <f>LEFT(N1496,SEARCH("/",N1496) - 1)</f>
        <v>publishing</v>
      </c>
      <c r="R1496" s="5" t="str">
        <f>RIGHT(N1496, LEN(N1496) - SEARCH("/",N1496))</f>
        <v>fiction</v>
      </c>
      <c r="S1496" s="16">
        <f>(((J1496/60)/60)/24)+DATE(1970,1,1)+(-8/24)</f>
        <v>42067.389039351845</v>
      </c>
      <c r="T1496" s="16">
        <f>(((I1496/60)/60)/24)+DATE(1970,1,1)+(-8/24)</f>
        <v>42097.318055555552</v>
      </c>
    </row>
    <row r="1497" spans="1:20" ht="30" x14ac:dyDescent="0.2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2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7">
        <f>E1497/D1497</f>
        <v>0</v>
      </c>
      <c r="P1497" s="9">
        <f>IF(L1497 = 0, 0, E1497/L1497)</f>
        <v>0</v>
      </c>
      <c r="Q1497" s="5" t="str">
        <f>LEFT(N1497,SEARCH("/",N1497) - 1)</f>
        <v>publishing</v>
      </c>
      <c r="R1497" s="5" t="str">
        <f>RIGHT(N1497, LEN(N1497) - SEARCH("/",N1497))</f>
        <v>fiction</v>
      </c>
      <c r="S1497" s="16">
        <f>(((J1497/60)/60)/24)+DATE(1970,1,1)+(-8/24)</f>
        <v>40752.456377314811</v>
      </c>
      <c r="T1497" s="16">
        <f>(((I1497/60)/60)/24)+DATE(1970,1,1)+(-8/24)</f>
        <v>40782.456377314811</v>
      </c>
    </row>
    <row r="1498" spans="1:20" ht="45" x14ac:dyDescent="0.25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2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7">
        <f>E1498/D1498</f>
        <v>0</v>
      </c>
      <c r="P1498" s="9">
        <f>IF(L1498 = 0, 0, E1498/L1498)</f>
        <v>0</v>
      </c>
      <c r="Q1498" s="5" t="str">
        <f>LEFT(N1498,SEARCH("/",N1498) - 1)</f>
        <v>publishing</v>
      </c>
      <c r="R1498" s="5" t="str">
        <f>RIGHT(N1498, LEN(N1498) - SEARCH("/",N1498))</f>
        <v>fiction</v>
      </c>
      <c r="S1498" s="16">
        <f>(((J1498/60)/60)/24)+DATE(1970,1,1)+(-8/24)</f>
        <v>41838.141886574071</v>
      </c>
      <c r="T1498" s="16">
        <f>(((I1498/60)/60)/24)+DATE(1970,1,1)+(-8/24)</f>
        <v>41898.141886574071</v>
      </c>
    </row>
    <row r="1499" spans="1:20" ht="60" x14ac:dyDescent="0.2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2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7">
        <f>E1499/D1499</f>
        <v>6.666666666666667E-5</v>
      </c>
      <c r="P1499" s="9">
        <f>IF(L1499 = 0, 0, E1499/L1499)</f>
        <v>1</v>
      </c>
      <c r="Q1499" s="5" t="str">
        <f>LEFT(N1499,SEARCH("/",N1499) - 1)</f>
        <v>publishing</v>
      </c>
      <c r="R1499" s="5" t="str">
        <f>RIGHT(N1499, LEN(N1499) - SEARCH("/",N1499))</f>
        <v>fiction</v>
      </c>
      <c r="S1499" s="16">
        <f>(((J1499/60)/60)/24)+DATE(1970,1,1)+(-8/24)</f>
        <v>41444.309282407405</v>
      </c>
      <c r="T1499" s="16">
        <f>(((I1499/60)/60)/24)+DATE(1970,1,1)+(-8/24)</f>
        <v>41486.488194444442</v>
      </c>
    </row>
    <row r="1500" spans="1:20" ht="60" x14ac:dyDescent="0.25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2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7">
        <f>E1500/D1500</f>
        <v>1.9E-2</v>
      </c>
      <c r="P1500" s="9">
        <f>IF(L1500 = 0, 0, E1500/L1500)</f>
        <v>19</v>
      </c>
      <c r="Q1500" s="5" t="str">
        <f>LEFT(N1500,SEARCH("/",N1500) - 1)</f>
        <v>publishing</v>
      </c>
      <c r="R1500" s="5" t="str">
        <f>RIGHT(N1500, LEN(N1500) - SEARCH("/",N1500))</f>
        <v>fiction</v>
      </c>
      <c r="S1500" s="16">
        <f>(((J1500/60)/60)/24)+DATE(1970,1,1)+(-8/24)</f>
        <v>41840.650208333333</v>
      </c>
      <c r="T1500" s="16">
        <f>(((I1500/60)/60)/24)+DATE(1970,1,1)+(-8/24)</f>
        <v>41885.650208333333</v>
      </c>
    </row>
    <row r="1501" spans="1:20" ht="60" x14ac:dyDescent="0.2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2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7">
        <f>E1501/D1501</f>
        <v>2.5000000000000001E-3</v>
      </c>
      <c r="P1501" s="9">
        <f>IF(L1501 = 0, 0, E1501/L1501)</f>
        <v>5</v>
      </c>
      <c r="Q1501" s="5" t="str">
        <f>LEFT(N1501,SEARCH("/",N1501) - 1)</f>
        <v>publishing</v>
      </c>
      <c r="R1501" s="5" t="str">
        <f>RIGHT(N1501, LEN(N1501) - SEARCH("/",N1501))</f>
        <v>fiction</v>
      </c>
      <c r="S1501" s="16">
        <f>(((J1501/60)/60)/24)+DATE(1970,1,1)+(-8/24)</f>
        <v>42526.673993055556</v>
      </c>
      <c r="T1501" s="16">
        <f>(((I1501/60)/60)/24)+DATE(1970,1,1)+(-8/24)</f>
        <v>42586.673993055556</v>
      </c>
    </row>
    <row r="1502" spans="1:20" ht="60" x14ac:dyDescent="0.25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2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7">
        <f>E1502/D1502</f>
        <v>0.25035714285714283</v>
      </c>
      <c r="P1502" s="9">
        <f>IF(L1502 = 0, 0, E1502/L1502)</f>
        <v>46.733333333333334</v>
      </c>
      <c r="Q1502" s="5" t="str">
        <f>LEFT(N1502,SEARCH("/",N1502) - 1)</f>
        <v>publishing</v>
      </c>
      <c r="R1502" s="5" t="str">
        <f>RIGHT(N1502, LEN(N1502) - SEARCH("/",N1502))</f>
        <v>fiction</v>
      </c>
      <c r="S1502" s="16">
        <f>(((J1502/60)/60)/24)+DATE(1970,1,1)+(-8/24)</f>
        <v>41365.57126157407</v>
      </c>
      <c r="T1502" s="16">
        <f>(((I1502/60)/60)/24)+DATE(1970,1,1)+(-8/24)</f>
        <v>41395.57126157407</v>
      </c>
    </row>
    <row r="1503" spans="1:20" ht="45" x14ac:dyDescent="0.25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2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7">
        <f>E1503/D1503</f>
        <v>1.6633076923076924</v>
      </c>
      <c r="P1503" s="9">
        <f>IF(L1503 = 0, 0, E1503/L1503)</f>
        <v>97.731073446327684</v>
      </c>
      <c r="Q1503" s="5" t="str">
        <f>LEFT(N1503,SEARCH("/",N1503) - 1)</f>
        <v>photography</v>
      </c>
      <c r="R1503" s="5" t="str">
        <f>RIGHT(N1503, LEN(N1503) - SEARCH("/",N1503))</f>
        <v>photobooks</v>
      </c>
      <c r="S1503" s="16">
        <f>(((J1503/60)/60)/24)+DATE(1970,1,1)+(-8/24)</f>
        <v>42163.2502662037</v>
      </c>
      <c r="T1503" s="16">
        <f>(((I1503/60)/60)/24)+DATE(1970,1,1)+(-8/24)</f>
        <v>42193.2502662037</v>
      </c>
    </row>
    <row r="1504" spans="1:20" ht="60" x14ac:dyDescent="0.25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2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7">
        <f>E1504/D1504</f>
        <v>1.0144545454545455</v>
      </c>
      <c r="P1504" s="9">
        <f>IF(L1504 = 0, 0, E1504/L1504)</f>
        <v>67.835866261398181</v>
      </c>
      <c r="Q1504" s="5" t="str">
        <f>LEFT(N1504,SEARCH("/",N1504) - 1)</f>
        <v>photography</v>
      </c>
      <c r="R1504" s="5" t="str">
        <f>RIGHT(N1504, LEN(N1504) - SEARCH("/",N1504))</f>
        <v>photobooks</v>
      </c>
      <c r="S1504" s="16">
        <f>(((J1504/60)/60)/24)+DATE(1970,1,1)+(-8/24)</f>
        <v>42426.20925925926</v>
      </c>
      <c r="T1504" s="16">
        <f>(((I1504/60)/60)/24)+DATE(1970,1,1)+(-8/24)</f>
        <v>42454.583333333336</v>
      </c>
    </row>
    <row r="1505" spans="1:20" ht="60" x14ac:dyDescent="0.25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2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7">
        <f>E1505/D1505</f>
        <v>1.0789146666666667</v>
      </c>
      <c r="P1505" s="9">
        <f>IF(L1505 = 0, 0, E1505/L1505)</f>
        <v>56.98492957746479</v>
      </c>
      <c r="Q1505" s="5" t="str">
        <f>LEFT(N1505,SEARCH("/",N1505) - 1)</f>
        <v>photography</v>
      </c>
      <c r="R1505" s="5" t="str">
        <f>RIGHT(N1505, LEN(N1505) - SEARCH("/",N1505))</f>
        <v>photobooks</v>
      </c>
      <c r="S1505" s="16">
        <f>(((J1505/60)/60)/24)+DATE(1970,1,1)+(-8/24)</f>
        <v>42606.01390046296</v>
      </c>
      <c r="T1505" s="16">
        <f>(((I1505/60)/60)/24)+DATE(1970,1,1)+(-8/24)</f>
        <v>42666.01390046296</v>
      </c>
    </row>
    <row r="1506" spans="1:20" ht="45" x14ac:dyDescent="0.25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2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7">
        <f>E1506/D1506</f>
        <v>2.7793846153846156</v>
      </c>
      <c r="P1506" s="9">
        <f>IF(L1506 = 0, 0, E1506/L1506)</f>
        <v>67.159851301115239</v>
      </c>
      <c r="Q1506" s="5" t="str">
        <f>LEFT(N1506,SEARCH("/",N1506) - 1)</f>
        <v>photography</v>
      </c>
      <c r="R1506" s="5" t="str">
        <f>RIGHT(N1506, LEN(N1506) - SEARCH("/",N1506))</f>
        <v>photobooks</v>
      </c>
      <c r="S1506" s="16">
        <f>(((J1506/60)/60)/24)+DATE(1970,1,1)+(-8/24)</f>
        <v>41772.32435185185</v>
      </c>
      <c r="T1506" s="16">
        <f>(((I1506/60)/60)/24)+DATE(1970,1,1)+(-8/24)</f>
        <v>41800.022916666661</v>
      </c>
    </row>
    <row r="1507" spans="1:20" ht="60" x14ac:dyDescent="0.25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2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7">
        <f>E1507/D1507</f>
        <v>1.0358125</v>
      </c>
      <c r="P1507" s="9">
        <f>IF(L1507 = 0, 0, E1507/L1507)</f>
        <v>48.037681159420288</v>
      </c>
      <c r="Q1507" s="5" t="str">
        <f>LEFT(N1507,SEARCH("/",N1507) - 1)</f>
        <v>photography</v>
      </c>
      <c r="R1507" s="5" t="str">
        <f>RIGHT(N1507, LEN(N1507) - SEARCH("/",N1507))</f>
        <v>photobooks</v>
      </c>
      <c r="S1507" s="16">
        <f>(((J1507/60)/60)/24)+DATE(1970,1,1)+(-8/24)</f>
        <v>42414.109988425924</v>
      </c>
      <c r="T1507" s="16">
        <f>(((I1507/60)/60)/24)+DATE(1970,1,1)+(-8/24)</f>
        <v>42451.500694444439</v>
      </c>
    </row>
    <row r="1508" spans="1:20" ht="45" x14ac:dyDescent="0.25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2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7">
        <f>E1508/D1508</f>
        <v>1.1140000000000001</v>
      </c>
      <c r="P1508" s="9">
        <f>IF(L1508 = 0, 0, E1508/L1508)</f>
        <v>38.860465116279073</v>
      </c>
      <c r="Q1508" s="5" t="str">
        <f>LEFT(N1508,SEARCH("/",N1508) - 1)</f>
        <v>photography</v>
      </c>
      <c r="R1508" s="5" t="str">
        <f>RIGHT(N1508, LEN(N1508) - SEARCH("/",N1508))</f>
        <v>photobooks</v>
      </c>
      <c r="S1508" s="16">
        <f>(((J1508/60)/60)/24)+DATE(1970,1,1)+(-8/24)</f>
        <v>41814.452592592592</v>
      </c>
      <c r="T1508" s="16">
        <f>(((I1508/60)/60)/24)+DATE(1970,1,1)+(-8/24)</f>
        <v>41844.452592592592</v>
      </c>
    </row>
    <row r="1509" spans="1:20" ht="60" x14ac:dyDescent="0.25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2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7">
        <f>E1509/D1509</f>
        <v>2.15</v>
      </c>
      <c r="P1509" s="9">
        <f>IF(L1509 = 0, 0, E1509/L1509)</f>
        <v>78.181818181818187</v>
      </c>
      <c r="Q1509" s="5" t="str">
        <f>LEFT(N1509,SEARCH("/",N1509) - 1)</f>
        <v>photography</v>
      </c>
      <c r="R1509" s="5" t="str">
        <f>RIGHT(N1509, LEN(N1509) - SEARCH("/",N1509))</f>
        <v>photobooks</v>
      </c>
      <c r="S1509" s="16">
        <f>(((J1509/60)/60)/24)+DATE(1970,1,1)+(-8/24)</f>
        <v>40254.117002314815</v>
      </c>
      <c r="T1509" s="16">
        <f>(((I1509/60)/60)/24)+DATE(1970,1,1)+(-8/24)</f>
        <v>40313.006944444445</v>
      </c>
    </row>
    <row r="1510" spans="1:20" ht="45" x14ac:dyDescent="0.25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2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7">
        <f>E1510/D1510</f>
        <v>1.1076216216216217</v>
      </c>
      <c r="P1510" s="9">
        <f>IF(L1510 = 0, 0, E1510/L1510)</f>
        <v>97.113744075829388</v>
      </c>
      <c r="Q1510" s="5" t="str">
        <f>LEFT(N1510,SEARCH("/",N1510) - 1)</f>
        <v>photography</v>
      </c>
      <c r="R1510" s="5" t="str">
        <f>RIGHT(N1510, LEN(N1510) - SEARCH("/",N1510))</f>
        <v>photobooks</v>
      </c>
      <c r="S1510" s="16">
        <f>(((J1510/60)/60)/24)+DATE(1970,1,1)+(-8/24)</f>
        <v>41786.281030092592</v>
      </c>
      <c r="T1510" s="16">
        <f>(((I1510/60)/60)/24)+DATE(1970,1,1)+(-8/24)</f>
        <v>41817.281030092592</v>
      </c>
    </row>
    <row r="1511" spans="1:20" ht="60" x14ac:dyDescent="0.25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2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7">
        <f>E1511/D1511</f>
        <v>1.2364125714285714</v>
      </c>
      <c r="P1511" s="9">
        <f>IF(L1511 = 0, 0, E1511/L1511)</f>
        <v>110.39397959183674</v>
      </c>
      <c r="Q1511" s="5" t="str">
        <f>LEFT(N1511,SEARCH("/",N1511) - 1)</f>
        <v>photography</v>
      </c>
      <c r="R1511" s="5" t="str">
        <f>RIGHT(N1511, LEN(N1511) - SEARCH("/",N1511))</f>
        <v>photobooks</v>
      </c>
      <c r="S1511" s="16">
        <f>(((J1511/60)/60)/24)+DATE(1970,1,1)+(-8/24)</f>
        <v>42751.200057870366</v>
      </c>
      <c r="T1511" s="16">
        <f>(((I1511/60)/60)/24)+DATE(1970,1,1)+(-8/24)</f>
        <v>42780.624305555553</v>
      </c>
    </row>
    <row r="1512" spans="1:20" ht="60" x14ac:dyDescent="0.25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2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7">
        <f>E1512/D1512</f>
        <v>1.0103500000000001</v>
      </c>
      <c r="P1512" s="9">
        <f>IF(L1512 = 0, 0, E1512/L1512)</f>
        <v>39.91506172839506</v>
      </c>
      <c r="Q1512" s="5" t="str">
        <f>LEFT(N1512,SEARCH("/",N1512) - 1)</f>
        <v>photography</v>
      </c>
      <c r="R1512" s="5" t="str">
        <f>RIGHT(N1512, LEN(N1512) - SEARCH("/",N1512))</f>
        <v>photobooks</v>
      </c>
      <c r="S1512" s="16">
        <f>(((J1512/60)/60)/24)+DATE(1970,1,1)+(-8/24)</f>
        <v>41809.051828703698</v>
      </c>
      <c r="T1512" s="16">
        <f>(((I1512/60)/60)/24)+DATE(1970,1,1)+(-8/24)</f>
        <v>41839.051828703698</v>
      </c>
    </row>
    <row r="1513" spans="1:20" ht="60" x14ac:dyDescent="0.25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2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7">
        <f>E1513/D1513</f>
        <v>1.1179285714285714</v>
      </c>
      <c r="P1513" s="9">
        <f>IF(L1513 = 0, 0, E1513/L1513)</f>
        <v>75.975728155339809</v>
      </c>
      <c r="Q1513" s="5" t="str">
        <f>LEFT(N1513,SEARCH("/",N1513) - 1)</f>
        <v>photography</v>
      </c>
      <c r="R1513" s="5" t="str">
        <f>RIGHT(N1513, LEN(N1513) - SEARCH("/",N1513))</f>
        <v>photobooks</v>
      </c>
      <c r="S1513" s="16">
        <f>(((J1513/60)/60)/24)+DATE(1970,1,1)+(-8/24)</f>
        <v>42296.250046296293</v>
      </c>
      <c r="T1513" s="16">
        <f>(((I1513/60)/60)/24)+DATE(1970,1,1)+(-8/24)</f>
        <v>42326.291712962957</v>
      </c>
    </row>
    <row r="1514" spans="1:20" ht="60" x14ac:dyDescent="0.25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2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7">
        <f>E1514/D1514</f>
        <v>5.5877142857142861</v>
      </c>
      <c r="P1514" s="9">
        <f>IF(L1514 = 0, 0, E1514/L1514)</f>
        <v>58.379104477611939</v>
      </c>
      <c r="Q1514" s="5" t="str">
        <f>LEFT(N1514,SEARCH("/",N1514) - 1)</f>
        <v>photography</v>
      </c>
      <c r="R1514" s="5" t="str">
        <f>RIGHT(N1514, LEN(N1514) - SEARCH("/",N1514))</f>
        <v>photobooks</v>
      </c>
      <c r="S1514" s="16">
        <f>(((J1514/60)/60)/24)+DATE(1970,1,1)+(-8/24)</f>
        <v>42741.351145833331</v>
      </c>
      <c r="T1514" s="16">
        <f>(((I1514/60)/60)/24)+DATE(1970,1,1)+(-8/24)</f>
        <v>42771.351145833331</v>
      </c>
    </row>
    <row r="1515" spans="1:20" ht="45" x14ac:dyDescent="0.25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2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7">
        <f>E1515/D1515</f>
        <v>1.5001875</v>
      </c>
      <c r="P1515" s="9">
        <f>IF(L1515 = 0, 0, E1515/L1515)</f>
        <v>55.82093023255814</v>
      </c>
      <c r="Q1515" s="5" t="str">
        <f>LEFT(N1515,SEARCH("/",N1515) - 1)</f>
        <v>photography</v>
      </c>
      <c r="R1515" s="5" t="str">
        <f>RIGHT(N1515, LEN(N1515) - SEARCH("/",N1515))</f>
        <v>photobooks</v>
      </c>
      <c r="S1515" s="16">
        <f>(((J1515/60)/60)/24)+DATE(1970,1,1)+(-8/24)</f>
        <v>41806.30400462963</v>
      </c>
      <c r="T1515" s="16">
        <f>(((I1515/60)/60)/24)+DATE(1970,1,1)+(-8/24)</f>
        <v>41836.30400462963</v>
      </c>
    </row>
    <row r="1516" spans="1:20" ht="45" x14ac:dyDescent="0.25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2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7">
        <f>E1516/D1516</f>
        <v>1.0647599999999999</v>
      </c>
      <c r="P1516" s="9">
        <f>IF(L1516 = 0, 0, E1516/L1516)</f>
        <v>151.24431818181819</v>
      </c>
      <c r="Q1516" s="5" t="str">
        <f>LEFT(N1516,SEARCH("/",N1516) - 1)</f>
        <v>photography</v>
      </c>
      <c r="R1516" s="5" t="str">
        <f>RIGHT(N1516, LEN(N1516) - SEARCH("/",N1516))</f>
        <v>photobooks</v>
      </c>
      <c r="S1516" s="16">
        <f>(((J1516/60)/60)/24)+DATE(1970,1,1)+(-8/24)</f>
        <v>42234.264351851853</v>
      </c>
      <c r="T1516" s="16">
        <f>(((I1516/60)/60)/24)+DATE(1970,1,1)+(-8/24)</f>
        <v>42274.264351851853</v>
      </c>
    </row>
    <row r="1517" spans="1:20" ht="60" x14ac:dyDescent="0.25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2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7">
        <f>E1517/D1517</f>
        <v>1.57189</v>
      </c>
      <c r="P1517" s="9">
        <f>IF(L1517 = 0, 0, E1517/L1517)</f>
        <v>849.67027027027029</v>
      </c>
      <c r="Q1517" s="5" t="str">
        <f>LEFT(N1517,SEARCH("/",N1517) - 1)</f>
        <v>photography</v>
      </c>
      <c r="R1517" s="5" t="str">
        <f>RIGHT(N1517, LEN(N1517) - SEARCH("/",N1517))</f>
        <v>photobooks</v>
      </c>
      <c r="S1517" s="16">
        <f>(((J1517/60)/60)/24)+DATE(1970,1,1)+(-8/24)</f>
        <v>42414.92010416666</v>
      </c>
      <c r="T1517" s="16">
        <f>(((I1517/60)/60)/24)+DATE(1970,1,1)+(-8/24)</f>
        <v>42444.878437499996</v>
      </c>
    </row>
    <row r="1518" spans="1:20" ht="45" x14ac:dyDescent="0.25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2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7">
        <f>E1518/D1518</f>
        <v>1.0865882352941176</v>
      </c>
      <c r="P1518" s="9">
        <f>IF(L1518 = 0, 0, E1518/L1518)</f>
        <v>159.24137931034483</v>
      </c>
      <c r="Q1518" s="5" t="str">
        <f>LEFT(N1518,SEARCH("/",N1518) - 1)</f>
        <v>photography</v>
      </c>
      <c r="R1518" s="5" t="str">
        <f>RIGHT(N1518, LEN(N1518) - SEARCH("/",N1518))</f>
        <v>photobooks</v>
      </c>
      <c r="S1518" s="16">
        <f>(((J1518/60)/60)/24)+DATE(1970,1,1)+(-8/24)</f>
        <v>42619.133009259262</v>
      </c>
      <c r="T1518" s="16">
        <f>(((I1518/60)/60)/24)+DATE(1970,1,1)+(-8/24)</f>
        <v>42649.249999999993</v>
      </c>
    </row>
    <row r="1519" spans="1:20" ht="60" x14ac:dyDescent="0.25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2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7">
        <f>E1519/D1519</f>
        <v>1.6197999999999999</v>
      </c>
      <c r="P1519" s="9">
        <f>IF(L1519 = 0, 0, E1519/L1519)</f>
        <v>39.507317073170732</v>
      </c>
      <c r="Q1519" s="5" t="str">
        <f>LEFT(N1519,SEARCH("/",N1519) - 1)</f>
        <v>photography</v>
      </c>
      <c r="R1519" s="5" t="str">
        <f>RIGHT(N1519, LEN(N1519) - SEARCH("/",N1519))</f>
        <v>photobooks</v>
      </c>
      <c r="S1519" s="16">
        <f>(((J1519/60)/60)/24)+DATE(1970,1,1)+(-8/24)</f>
        <v>41948.233252314814</v>
      </c>
      <c r="T1519" s="16">
        <f>(((I1519/60)/60)/24)+DATE(1970,1,1)+(-8/24)</f>
        <v>41978.916666666664</v>
      </c>
    </row>
    <row r="1520" spans="1:20" ht="30" x14ac:dyDescent="0.25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2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7">
        <f>E1520/D1520</f>
        <v>2.0536666666666665</v>
      </c>
      <c r="P1520" s="9">
        <f>IF(L1520 = 0, 0, E1520/L1520)</f>
        <v>130.52966101694915</v>
      </c>
      <c r="Q1520" s="5" t="str">
        <f>LEFT(N1520,SEARCH("/",N1520) - 1)</f>
        <v>photography</v>
      </c>
      <c r="R1520" s="5" t="str">
        <f>RIGHT(N1520, LEN(N1520) - SEARCH("/",N1520))</f>
        <v>photobooks</v>
      </c>
      <c r="S1520" s="16">
        <f>(((J1520/60)/60)/24)+DATE(1970,1,1)+(-8/24)</f>
        <v>41760.486712962964</v>
      </c>
      <c r="T1520" s="16">
        <f>(((I1520/60)/60)/24)+DATE(1970,1,1)+(-8/24)</f>
        <v>41790.486712962964</v>
      </c>
    </row>
    <row r="1521" spans="1:20" ht="60" x14ac:dyDescent="0.25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2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7">
        <f>E1521/D1521</f>
        <v>1.033638888888889</v>
      </c>
      <c r="P1521" s="9">
        <f>IF(L1521 = 0, 0, E1521/L1521)</f>
        <v>64.156896551724131</v>
      </c>
      <c r="Q1521" s="5" t="str">
        <f>LEFT(N1521,SEARCH("/",N1521) - 1)</f>
        <v>photography</v>
      </c>
      <c r="R1521" s="5" t="str">
        <f>RIGHT(N1521, LEN(N1521) - SEARCH("/",N1521))</f>
        <v>photobooks</v>
      </c>
      <c r="S1521" s="16">
        <f>(((J1521/60)/60)/24)+DATE(1970,1,1)+(-8/24)</f>
        <v>41782.408368055556</v>
      </c>
      <c r="T1521" s="16">
        <f>(((I1521/60)/60)/24)+DATE(1970,1,1)+(-8/24)</f>
        <v>41810.582638888889</v>
      </c>
    </row>
    <row r="1522" spans="1:20" ht="45" x14ac:dyDescent="0.25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2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7">
        <f>E1522/D1522</f>
        <v>1.0347222222222223</v>
      </c>
      <c r="P1522" s="9">
        <f>IF(L1522 = 0, 0, E1522/L1522)</f>
        <v>111.52694610778443</v>
      </c>
      <c r="Q1522" s="5" t="str">
        <f>LEFT(N1522,SEARCH("/",N1522) - 1)</f>
        <v>photography</v>
      </c>
      <c r="R1522" s="5" t="str">
        <f>RIGHT(N1522, LEN(N1522) - SEARCH("/",N1522))</f>
        <v>photobooks</v>
      </c>
      <c r="S1522" s="16">
        <f>(((J1522/60)/60)/24)+DATE(1970,1,1)+(-8/24)</f>
        <v>41955.524456018517</v>
      </c>
      <c r="T1522" s="16">
        <f>(((I1522/60)/60)/24)+DATE(1970,1,1)+(-8/24)</f>
        <v>41991.833333333336</v>
      </c>
    </row>
    <row r="1523" spans="1:20" ht="45" x14ac:dyDescent="0.25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2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7">
        <f>E1523/D1523</f>
        <v>1.0681333333333334</v>
      </c>
      <c r="P1523" s="9">
        <f>IF(L1523 = 0, 0, E1523/L1523)</f>
        <v>170.44680851063831</v>
      </c>
      <c r="Q1523" s="5" t="str">
        <f>LEFT(N1523,SEARCH("/",N1523) - 1)</f>
        <v>photography</v>
      </c>
      <c r="R1523" s="5" t="str">
        <f>RIGHT(N1523, LEN(N1523) - SEARCH("/",N1523))</f>
        <v>photobooks</v>
      </c>
      <c r="S1523" s="16">
        <f>(((J1523/60)/60)/24)+DATE(1970,1,1)+(-8/24)</f>
        <v>42492.834386574068</v>
      </c>
      <c r="T1523" s="16">
        <f>(((I1523/60)/60)/24)+DATE(1970,1,1)+(-8/24)</f>
        <v>42527.834386574068</v>
      </c>
    </row>
    <row r="1524" spans="1:20" ht="60" x14ac:dyDescent="0.25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2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7">
        <f>E1524/D1524</f>
        <v>1.3896574712643677</v>
      </c>
      <c r="P1524" s="9">
        <f>IF(L1524 = 0, 0, E1524/L1524)</f>
        <v>133.7391592920354</v>
      </c>
      <c r="Q1524" s="5" t="str">
        <f>LEFT(N1524,SEARCH("/",N1524) - 1)</f>
        <v>photography</v>
      </c>
      <c r="R1524" s="5" t="str">
        <f>RIGHT(N1524, LEN(N1524) - SEARCH("/",N1524))</f>
        <v>photobooks</v>
      </c>
      <c r="S1524" s="16">
        <f>(((J1524/60)/60)/24)+DATE(1970,1,1)+(-8/24)</f>
        <v>41899.496979166666</v>
      </c>
      <c r="T1524" s="16">
        <f>(((I1524/60)/60)/24)+DATE(1970,1,1)+(-8/24)</f>
        <v>41929.496979166666</v>
      </c>
    </row>
    <row r="1525" spans="1:20" ht="60" x14ac:dyDescent="0.25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2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7">
        <f>E1525/D1525</f>
        <v>1.2484324324324325</v>
      </c>
      <c r="P1525" s="9">
        <f>IF(L1525 = 0, 0, E1525/L1525)</f>
        <v>95.834024896265561</v>
      </c>
      <c r="Q1525" s="5" t="str">
        <f>LEFT(N1525,SEARCH("/",N1525) - 1)</f>
        <v>photography</v>
      </c>
      <c r="R1525" s="5" t="str">
        <f>RIGHT(N1525, LEN(N1525) - SEARCH("/",N1525))</f>
        <v>photobooks</v>
      </c>
      <c r="S1525" s="16">
        <f>(((J1525/60)/60)/24)+DATE(1970,1,1)+(-8/24)</f>
        <v>41964.418009259258</v>
      </c>
      <c r="T1525" s="16">
        <f>(((I1525/60)/60)/24)+DATE(1970,1,1)+(-8/24)</f>
        <v>41995.666666666664</v>
      </c>
    </row>
    <row r="1526" spans="1:20" ht="45" x14ac:dyDescent="0.25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2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7">
        <f>E1526/D1526</f>
        <v>2.0699999999999998</v>
      </c>
      <c r="P1526" s="9">
        <f>IF(L1526 = 0, 0, E1526/L1526)</f>
        <v>221.78571428571428</v>
      </c>
      <c r="Q1526" s="5" t="str">
        <f>LEFT(N1526,SEARCH("/",N1526) - 1)</f>
        <v>photography</v>
      </c>
      <c r="R1526" s="5" t="str">
        <f>RIGHT(N1526, LEN(N1526) - SEARCH("/",N1526))</f>
        <v>photobooks</v>
      </c>
      <c r="S1526" s="16">
        <f>(((J1526/60)/60)/24)+DATE(1970,1,1)+(-8/24)</f>
        <v>42756.167708333327</v>
      </c>
      <c r="T1526" s="16">
        <f>(((I1526/60)/60)/24)+DATE(1970,1,1)+(-8/24)</f>
        <v>42786.167708333327</v>
      </c>
    </row>
    <row r="1527" spans="1:20" ht="60" x14ac:dyDescent="0.25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2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7">
        <f>E1527/D1527</f>
        <v>1.7400576923076922</v>
      </c>
      <c r="P1527" s="9">
        <f>IF(L1527 = 0, 0, E1527/L1527)</f>
        <v>32.315357142857138</v>
      </c>
      <c r="Q1527" s="5" t="str">
        <f>LEFT(N1527,SEARCH("/",N1527) - 1)</f>
        <v>photography</v>
      </c>
      <c r="R1527" s="5" t="str">
        <f>RIGHT(N1527, LEN(N1527) - SEARCH("/",N1527))</f>
        <v>photobooks</v>
      </c>
      <c r="S1527" s="16">
        <f>(((J1527/60)/60)/24)+DATE(1970,1,1)+(-8/24)</f>
        <v>42570.369652777772</v>
      </c>
      <c r="T1527" s="16">
        <f>(((I1527/60)/60)/24)+DATE(1970,1,1)+(-8/24)</f>
        <v>42600.369652777772</v>
      </c>
    </row>
    <row r="1528" spans="1:20" ht="60" x14ac:dyDescent="0.25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2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7">
        <f>E1528/D1528</f>
        <v>1.2032608695652174</v>
      </c>
      <c r="P1528" s="9">
        <f>IF(L1528 = 0, 0, E1528/L1528)</f>
        <v>98.839285714285708</v>
      </c>
      <c r="Q1528" s="5" t="str">
        <f>LEFT(N1528,SEARCH("/",N1528) - 1)</f>
        <v>photography</v>
      </c>
      <c r="R1528" s="5" t="str">
        <f>RIGHT(N1528, LEN(N1528) - SEARCH("/",N1528))</f>
        <v>photobooks</v>
      </c>
      <c r="S1528" s="16">
        <f>(((J1528/60)/60)/24)+DATE(1970,1,1)+(-8/24)</f>
        <v>42338.942673611113</v>
      </c>
      <c r="T1528" s="16">
        <f>(((I1528/60)/60)/24)+DATE(1970,1,1)+(-8/24)</f>
        <v>42387.942673611113</v>
      </c>
    </row>
    <row r="1529" spans="1:20" ht="45" x14ac:dyDescent="0.25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2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7">
        <f>E1529/D1529</f>
        <v>1.1044428571428573</v>
      </c>
      <c r="P1529" s="9">
        <f>IF(L1529 = 0, 0, E1529/L1529)</f>
        <v>55.222142857142863</v>
      </c>
      <c r="Q1529" s="5" t="str">
        <f>LEFT(N1529,SEARCH("/",N1529) - 1)</f>
        <v>photography</v>
      </c>
      <c r="R1529" s="5" t="str">
        <f>RIGHT(N1529, LEN(N1529) - SEARCH("/",N1529))</f>
        <v>photobooks</v>
      </c>
      <c r="S1529" s="16">
        <f>(((J1529/60)/60)/24)+DATE(1970,1,1)+(-8/24)</f>
        <v>42780.267199074071</v>
      </c>
      <c r="T1529" s="16">
        <f>(((I1529/60)/60)/24)+DATE(1970,1,1)+(-8/24)</f>
        <v>42808.225532407399</v>
      </c>
    </row>
    <row r="1530" spans="1:20" ht="30" x14ac:dyDescent="0.25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2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7">
        <f>E1530/D1530</f>
        <v>2.8156666666666665</v>
      </c>
      <c r="P1530" s="9">
        <f>IF(L1530 = 0, 0, E1530/L1530)</f>
        <v>52.793750000000003</v>
      </c>
      <c r="Q1530" s="5" t="str">
        <f>LEFT(N1530,SEARCH("/",N1530) - 1)</f>
        <v>photography</v>
      </c>
      <c r="R1530" s="5" t="str">
        <f>RIGHT(N1530, LEN(N1530) - SEARCH("/",N1530))</f>
        <v>photobooks</v>
      </c>
      <c r="S1530" s="16">
        <f>(((J1530/60)/60)/24)+DATE(1970,1,1)+(-8/24)</f>
        <v>42736.399560185186</v>
      </c>
      <c r="T1530" s="16">
        <f>(((I1530/60)/60)/24)+DATE(1970,1,1)+(-8/24)</f>
        <v>42766.666666666664</v>
      </c>
    </row>
    <row r="1531" spans="1:20" ht="45" x14ac:dyDescent="0.25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2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7">
        <f>E1531/D1531</f>
        <v>1.0067894736842105</v>
      </c>
      <c r="P1531" s="9">
        <f>IF(L1531 = 0, 0, E1531/L1531)</f>
        <v>135.66666666666666</v>
      </c>
      <c r="Q1531" s="5" t="str">
        <f>LEFT(N1531,SEARCH("/",N1531) - 1)</f>
        <v>photography</v>
      </c>
      <c r="R1531" s="5" t="str">
        <f>RIGHT(N1531, LEN(N1531) - SEARCH("/",N1531))</f>
        <v>photobooks</v>
      </c>
      <c r="S1531" s="16">
        <f>(((J1531/60)/60)/24)+DATE(1970,1,1)+(-8/24)</f>
        <v>42052.295370370368</v>
      </c>
      <c r="T1531" s="16">
        <f>(((I1531/60)/60)/24)+DATE(1970,1,1)+(-8/24)</f>
        <v>42082.253703703704</v>
      </c>
    </row>
    <row r="1532" spans="1:20" ht="60" x14ac:dyDescent="0.25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2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7">
        <f>E1532/D1532</f>
        <v>1.3482571428571428</v>
      </c>
      <c r="P1532" s="9">
        <f>IF(L1532 = 0, 0, E1532/L1532)</f>
        <v>53.991990846681922</v>
      </c>
      <c r="Q1532" s="5" t="str">
        <f>LEFT(N1532,SEARCH("/",N1532) - 1)</f>
        <v>photography</v>
      </c>
      <c r="R1532" s="5" t="str">
        <f>RIGHT(N1532, LEN(N1532) - SEARCH("/",N1532))</f>
        <v>photobooks</v>
      </c>
      <c r="S1532" s="16">
        <f>(((J1532/60)/60)/24)+DATE(1970,1,1)+(-8/24)</f>
        <v>42275.433969907412</v>
      </c>
      <c r="T1532" s="16">
        <f>(((I1532/60)/60)/24)+DATE(1970,1,1)+(-8/24)</f>
        <v>42300.433969907412</v>
      </c>
    </row>
    <row r="1533" spans="1:20" ht="60" x14ac:dyDescent="0.25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2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7">
        <f>E1533/D1533</f>
        <v>1.7595744680851064</v>
      </c>
      <c r="P1533" s="9">
        <f>IF(L1533 = 0, 0, E1533/L1533)</f>
        <v>56.643835616438359</v>
      </c>
      <c r="Q1533" s="5" t="str">
        <f>LEFT(N1533,SEARCH("/",N1533) - 1)</f>
        <v>photography</v>
      </c>
      <c r="R1533" s="5" t="str">
        <f>RIGHT(N1533, LEN(N1533) - SEARCH("/",N1533))</f>
        <v>photobooks</v>
      </c>
      <c r="S1533" s="16">
        <f>(((J1533/60)/60)/24)+DATE(1970,1,1)+(-8/24)</f>
        <v>41941.469050925924</v>
      </c>
      <c r="T1533" s="16">
        <f>(((I1533/60)/60)/24)+DATE(1970,1,1)+(-8/24)</f>
        <v>41973.791666666664</v>
      </c>
    </row>
    <row r="1534" spans="1:20" ht="60" x14ac:dyDescent="0.25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2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7">
        <f>E1534/D1534</f>
        <v>4.8402000000000003</v>
      </c>
      <c r="P1534" s="9">
        <f>IF(L1534 = 0, 0, E1534/L1534)</f>
        <v>82.316326530612244</v>
      </c>
      <c r="Q1534" s="5" t="str">
        <f>LEFT(N1534,SEARCH("/",N1534) - 1)</f>
        <v>photography</v>
      </c>
      <c r="R1534" s="5" t="str">
        <f>RIGHT(N1534, LEN(N1534) - SEARCH("/",N1534))</f>
        <v>photobooks</v>
      </c>
      <c r="S1534" s="16">
        <f>(((J1534/60)/60)/24)+DATE(1970,1,1)+(-8/24)</f>
        <v>42391.141956018517</v>
      </c>
      <c r="T1534" s="16">
        <f>(((I1534/60)/60)/24)+DATE(1970,1,1)+(-8/24)</f>
        <v>42415.291666666664</v>
      </c>
    </row>
    <row r="1535" spans="1:20" ht="45" x14ac:dyDescent="0.25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2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7">
        <f>E1535/D1535</f>
        <v>1.4514</v>
      </c>
      <c r="P1535" s="9">
        <f>IF(L1535 = 0, 0, E1535/L1535)</f>
        <v>88.26081081081081</v>
      </c>
      <c r="Q1535" s="5" t="str">
        <f>LEFT(N1535,SEARCH("/",N1535) - 1)</f>
        <v>photography</v>
      </c>
      <c r="R1535" s="5" t="str">
        <f>RIGHT(N1535, LEN(N1535) - SEARCH("/",N1535))</f>
        <v>photobooks</v>
      </c>
      <c r="S1535" s="16">
        <f>(((J1535/60)/60)/24)+DATE(1970,1,1)+(-8/24)</f>
        <v>42442.668715277774</v>
      </c>
      <c r="T1535" s="16">
        <f>(((I1535/60)/60)/24)+DATE(1970,1,1)+(-8/24)</f>
        <v>42491.832638888889</v>
      </c>
    </row>
    <row r="1536" spans="1:20" ht="60" x14ac:dyDescent="0.25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2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7">
        <f>E1536/D1536</f>
        <v>4.1773333333333333</v>
      </c>
      <c r="P1536" s="9">
        <f>IF(L1536 = 0, 0, E1536/L1536)</f>
        <v>84.905149051490511</v>
      </c>
      <c r="Q1536" s="5" t="str">
        <f>LEFT(N1536,SEARCH("/",N1536) - 1)</f>
        <v>photography</v>
      </c>
      <c r="R1536" s="5" t="str">
        <f>RIGHT(N1536, LEN(N1536) - SEARCH("/",N1536))</f>
        <v>photobooks</v>
      </c>
      <c r="S1536" s="16">
        <f>(((J1536/60)/60)/24)+DATE(1970,1,1)+(-8/24)</f>
        <v>42221.340995370374</v>
      </c>
      <c r="T1536" s="16">
        <f>(((I1536/60)/60)/24)+DATE(1970,1,1)+(-8/24)</f>
        <v>42251.340995370374</v>
      </c>
    </row>
    <row r="1537" spans="1:20" ht="60" x14ac:dyDescent="0.25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2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7">
        <f>E1537/D1537</f>
        <v>1.3242499999999999</v>
      </c>
      <c r="P1537" s="9">
        <f>IF(L1537 = 0, 0, E1537/L1537)</f>
        <v>48.154545454545456</v>
      </c>
      <c r="Q1537" s="5" t="str">
        <f>LEFT(N1537,SEARCH("/",N1537) - 1)</f>
        <v>photography</v>
      </c>
      <c r="R1537" s="5" t="str">
        <f>RIGHT(N1537, LEN(N1537) - SEARCH("/",N1537))</f>
        <v>photobooks</v>
      </c>
      <c r="S1537" s="16">
        <f>(((J1537/60)/60)/24)+DATE(1970,1,1)+(-8/24)</f>
        <v>42484.495729166665</v>
      </c>
      <c r="T1537" s="16">
        <f>(((I1537/60)/60)/24)+DATE(1970,1,1)+(-8/24)</f>
        <v>42513.583333333336</v>
      </c>
    </row>
    <row r="1538" spans="1:20" ht="60" x14ac:dyDescent="0.25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2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7">
        <f>E1538/D1538</f>
        <v>2.5030841666666666</v>
      </c>
      <c r="P1538" s="9">
        <f>IF(L1538 = 0, 0, E1538/L1538)</f>
        <v>66.015406593406595</v>
      </c>
      <c r="Q1538" s="5" t="str">
        <f>LEFT(N1538,SEARCH("/",N1538) - 1)</f>
        <v>photography</v>
      </c>
      <c r="R1538" s="5" t="str">
        <f>RIGHT(N1538, LEN(N1538) - SEARCH("/",N1538))</f>
        <v>photobooks</v>
      </c>
      <c r="S1538" s="16">
        <f>(((J1538/60)/60)/24)+DATE(1970,1,1)+(-8/24)</f>
        <v>42213.468865740739</v>
      </c>
      <c r="T1538" s="16">
        <f>(((I1538/60)/60)/24)+DATE(1970,1,1)+(-8/24)</f>
        <v>42243.468865740739</v>
      </c>
    </row>
    <row r="1539" spans="1:20" ht="45" x14ac:dyDescent="0.25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2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7">
        <f>E1539/D1539</f>
        <v>1.7989999999999999</v>
      </c>
      <c r="P1539" s="9">
        <f>IF(L1539 = 0, 0, E1539/L1539)</f>
        <v>96.375</v>
      </c>
      <c r="Q1539" s="5" t="str">
        <f>LEFT(N1539,SEARCH("/",N1539) - 1)</f>
        <v>photography</v>
      </c>
      <c r="R1539" s="5" t="str">
        <f>RIGHT(N1539, LEN(N1539) - SEARCH("/",N1539))</f>
        <v>photobooks</v>
      </c>
      <c r="S1539" s="16">
        <f>(((J1539/60)/60)/24)+DATE(1970,1,1)+(-8/24)</f>
        <v>42551.981793981475</v>
      </c>
      <c r="T1539" s="16">
        <f>(((I1539/60)/60)/24)+DATE(1970,1,1)+(-8/24)</f>
        <v>42588.416666666664</v>
      </c>
    </row>
    <row r="1540" spans="1:20" ht="45" x14ac:dyDescent="0.25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2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7">
        <f>E1540/D1540</f>
        <v>1.0262857142857142</v>
      </c>
      <c r="P1540" s="9">
        <f>IF(L1540 = 0, 0, E1540/L1540)</f>
        <v>156.17391304347825</v>
      </c>
      <c r="Q1540" s="5" t="str">
        <f>LEFT(N1540,SEARCH("/",N1540) - 1)</f>
        <v>photography</v>
      </c>
      <c r="R1540" s="5" t="str">
        <f>RIGHT(N1540, LEN(N1540) - SEARCH("/",N1540))</f>
        <v>photobooks</v>
      </c>
      <c r="S1540" s="16">
        <f>(((J1540/60)/60)/24)+DATE(1970,1,1)+(-8/24)</f>
        <v>41981.44872685185</v>
      </c>
      <c r="T1540" s="16">
        <f>(((I1540/60)/60)/24)+DATE(1970,1,1)+(-8/24)</f>
        <v>42026.44872685185</v>
      </c>
    </row>
    <row r="1541" spans="1:20" ht="60" x14ac:dyDescent="0.25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2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7">
        <f>E1541/D1541</f>
        <v>1.359861</v>
      </c>
      <c r="P1541" s="9">
        <f>IF(L1541 = 0, 0, E1541/L1541)</f>
        <v>95.764859154929582</v>
      </c>
      <c r="Q1541" s="5" t="str">
        <f>LEFT(N1541,SEARCH("/",N1541) - 1)</f>
        <v>photography</v>
      </c>
      <c r="R1541" s="5" t="str">
        <f>RIGHT(N1541, LEN(N1541) - SEARCH("/",N1541))</f>
        <v>photobooks</v>
      </c>
      <c r="S1541" s="16">
        <f>(((J1541/60)/60)/24)+DATE(1970,1,1)+(-8/24)</f>
        <v>42705.585868055547</v>
      </c>
      <c r="T1541" s="16">
        <f>(((I1541/60)/60)/24)+DATE(1970,1,1)+(-8/24)</f>
        <v>42738.585868055547</v>
      </c>
    </row>
    <row r="1542" spans="1:20" ht="60" x14ac:dyDescent="0.25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2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7">
        <f>E1542/D1542</f>
        <v>1.1786666666666668</v>
      </c>
      <c r="P1542" s="9">
        <f>IF(L1542 = 0, 0, E1542/L1542)</f>
        <v>180.40816326530611</v>
      </c>
      <c r="Q1542" s="5" t="str">
        <f>LEFT(N1542,SEARCH("/",N1542) - 1)</f>
        <v>photography</v>
      </c>
      <c r="R1542" s="5" t="str">
        <f>RIGHT(N1542, LEN(N1542) - SEARCH("/",N1542))</f>
        <v>photobooks</v>
      </c>
      <c r="S1542" s="16">
        <f>(((J1542/60)/60)/24)+DATE(1970,1,1)+(-8/24)</f>
        <v>41938.673796296294</v>
      </c>
      <c r="T1542" s="16">
        <f>(((I1542/60)/60)/24)+DATE(1970,1,1)+(-8/24)</f>
        <v>41968.718749999993</v>
      </c>
    </row>
    <row r="1543" spans="1:20" ht="45" x14ac:dyDescent="0.2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2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7">
        <f>E1543/D1543</f>
        <v>3.3333333333333332E-4</v>
      </c>
      <c r="P1543" s="9">
        <f>IF(L1543 = 0, 0, E1543/L1543)</f>
        <v>3</v>
      </c>
      <c r="Q1543" s="5" t="str">
        <f>LEFT(N1543,SEARCH("/",N1543) - 1)</f>
        <v>photography</v>
      </c>
      <c r="R1543" s="5" t="str">
        <f>RIGHT(N1543, LEN(N1543) - SEARCH("/",N1543))</f>
        <v>nature</v>
      </c>
      <c r="S1543" s="16">
        <f>(((J1543/60)/60)/24)+DATE(1970,1,1)+(-8/24)</f>
        <v>41974.378912037035</v>
      </c>
      <c r="T1543" s="16">
        <f>(((I1543/60)/60)/24)+DATE(1970,1,1)+(-8/24)</f>
        <v>42004.378912037035</v>
      </c>
    </row>
    <row r="1544" spans="1:20" ht="60" x14ac:dyDescent="0.25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2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7">
        <f>E1544/D1544</f>
        <v>0.04</v>
      </c>
      <c r="P1544" s="9">
        <f>IF(L1544 = 0, 0, E1544/L1544)</f>
        <v>20</v>
      </c>
      <c r="Q1544" s="5" t="str">
        <f>LEFT(N1544,SEARCH("/",N1544) - 1)</f>
        <v>photography</v>
      </c>
      <c r="R1544" s="5" t="str">
        <f>RIGHT(N1544, LEN(N1544) - SEARCH("/",N1544))</f>
        <v>nature</v>
      </c>
      <c r="S1544" s="16">
        <f>(((J1544/60)/60)/24)+DATE(1970,1,1)+(-8/24)</f>
        <v>42170.663194444445</v>
      </c>
      <c r="T1544" s="16">
        <f>(((I1544/60)/60)/24)+DATE(1970,1,1)+(-8/24)</f>
        <v>42185.663194444445</v>
      </c>
    </row>
    <row r="1545" spans="1:20" ht="45" x14ac:dyDescent="0.2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2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7">
        <f>E1545/D1545</f>
        <v>4.4444444444444444E-3</v>
      </c>
      <c r="P1545" s="9">
        <f>IF(L1545 = 0, 0, E1545/L1545)</f>
        <v>10</v>
      </c>
      <c r="Q1545" s="5" t="str">
        <f>LEFT(N1545,SEARCH("/",N1545) - 1)</f>
        <v>photography</v>
      </c>
      <c r="R1545" s="5" t="str">
        <f>RIGHT(N1545, LEN(N1545) - SEARCH("/",N1545))</f>
        <v>nature</v>
      </c>
      <c r="S1545" s="16">
        <f>(((J1545/60)/60)/24)+DATE(1970,1,1)+(-8/24)</f>
        <v>41935.176319444443</v>
      </c>
      <c r="T1545" s="16">
        <f>(((I1545/60)/60)/24)+DATE(1970,1,1)+(-8/24)</f>
        <v>41965.217986111107</v>
      </c>
    </row>
    <row r="1546" spans="1:20" ht="45" x14ac:dyDescent="0.25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2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7">
        <f>E1546/D1546</f>
        <v>0</v>
      </c>
      <c r="P1546" s="9">
        <f>IF(L1546 = 0, 0, E1546/L1546)</f>
        <v>0</v>
      </c>
      <c r="Q1546" s="5" t="str">
        <f>LEFT(N1546,SEARCH("/",N1546) - 1)</f>
        <v>photography</v>
      </c>
      <c r="R1546" s="5" t="str">
        <f>RIGHT(N1546, LEN(N1546) - SEARCH("/",N1546))</f>
        <v>nature</v>
      </c>
      <c r="S1546" s="16">
        <f>(((J1546/60)/60)/24)+DATE(1970,1,1)+(-8/24)</f>
        <v>42052.717870370368</v>
      </c>
      <c r="T1546" s="16">
        <f>(((I1546/60)/60)/24)+DATE(1970,1,1)+(-8/24)</f>
        <v>42094.679166666661</v>
      </c>
    </row>
    <row r="1547" spans="1:20" ht="45" x14ac:dyDescent="0.2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2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7">
        <f>E1547/D1547</f>
        <v>3.3333333333333332E-4</v>
      </c>
      <c r="P1547" s="9">
        <f>IF(L1547 = 0, 0, E1547/L1547)</f>
        <v>1</v>
      </c>
      <c r="Q1547" s="5" t="str">
        <f>LEFT(N1547,SEARCH("/",N1547) - 1)</f>
        <v>photography</v>
      </c>
      <c r="R1547" s="5" t="str">
        <f>RIGHT(N1547, LEN(N1547) - SEARCH("/",N1547))</f>
        <v>nature</v>
      </c>
      <c r="S1547" s="16">
        <f>(((J1547/60)/60)/24)+DATE(1970,1,1)+(-8/24)</f>
        <v>42031.551319444443</v>
      </c>
      <c r="T1547" s="16">
        <f>(((I1547/60)/60)/24)+DATE(1970,1,1)+(-8/24)</f>
        <v>42065.552777777775</v>
      </c>
    </row>
    <row r="1548" spans="1:20" ht="60" x14ac:dyDescent="0.25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2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7">
        <f>E1548/D1548</f>
        <v>0.28899999999999998</v>
      </c>
      <c r="P1548" s="9">
        <f>IF(L1548 = 0, 0, E1548/L1548)</f>
        <v>26.272727272727273</v>
      </c>
      <c r="Q1548" s="5" t="str">
        <f>LEFT(N1548,SEARCH("/",N1548) - 1)</f>
        <v>photography</v>
      </c>
      <c r="R1548" s="5" t="str">
        <f>RIGHT(N1548, LEN(N1548) - SEARCH("/",N1548))</f>
        <v>nature</v>
      </c>
      <c r="S1548" s="16">
        <f>(((J1548/60)/60)/24)+DATE(1970,1,1)+(-8/24)</f>
        <v>41838.879618055551</v>
      </c>
      <c r="T1548" s="16">
        <f>(((I1548/60)/60)/24)+DATE(1970,1,1)+(-8/24)</f>
        <v>41898.879618055551</v>
      </c>
    </row>
    <row r="1549" spans="1:20" ht="45" x14ac:dyDescent="0.2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2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7">
        <f>E1549/D1549</f>
        <v>0</v>
      </c>
      <c r="P1549" s="9">
        <f>IF(L1549 = 0, 0, E1549/L1549)</f>
        <v>0</v>
      </c>
      <c r="Q1549" s="5" t="str">
        <f>LEFT(N1549,SEARCH("/",N1549) - 1)</f>
        <v>photography</v>
      </c>
      <c r="R1549" s="5" t="str">
        <f>RIGHT(N1549, LEN(N1549) - SEARCH("/",N1549))</f>
        <v>nature</v>
      </c>
      <c r="S1549" s="16">
        <f>(((J1549/60)/60)/24)+DATE(1970,1,1)+(-8/24)</f>
        <v>42782.093541666669</v>
      </c>
      <c r="T1549" s="16">
        <f>(((I1549/60)/60)/24)+DATE(1970,1,1)+(-8/24)</f>
        <v>42789.093541666669</v>
      </c>
    </row>
    <row r="1550" spans="1:20" ht="30" x14ac:dyDescent="0.25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2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7">
        <f>E1550/D1550</f>
        <v>8.5714285714285715E-2</v>
      </c>
      <c r="P1550" s="9">
        <f>IF(L1550 = 0, 0, E1550/L1550)</f>
        <v>60</v>
      </c>
      <c r="Q1550" s="5" t="str">
        <f>LEFT(N1550,SEARCH("/",N1550) - 1)</f>
        <v>photography</v>
      </c>
      <c r="R1550" s="5" t="str">
        <f>RIGHT(N1550, LEN(N1550) - SEARCH("/",N1550))</f>
        <v>nature</v>
      </c>
      <c r="S1550" s="16">
        <f>(((J1550/60)/60)/24)+DATE(1970,1,1)+(-8/24)</f>
        <v>42286.548842592594</v>
      </c>
      <c r="T1550" s="16">
        <f>(((I1550/60)/60)/24)+DATE(1970,1,1)+(-8/24)</f>
        <v>42316.590509259251</v>
      </c>
    </row>
    <row r="1551" spans="1:20" ht="45" x14ac:dyDescent="0.2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2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7">
        <f>E1551/D1551</f>
        <v>0.34</v>
      </c>
      <c r="P1551" s="9">
        <f>IF(L1551 = 0, 0, E1551/L1551)</f>
        <v>28.333333333333332</v>
      </c>
      <c r="Q1551" s="5" t="str">
        <f>LEFT(N1551,SEARCH("/",N1551) - 1)</f>
        <v>photography</v>
      </c>
      <c r="R1551" s="5" t="str">
        <f>RIGHT(N1551, LEN(N1551) - SEARCH("/",N1551))</f>
        <v>nature</v>
      </c>
      <c r="S1551" s="16">
        <f>(((J1551/60)/60)/24)+DATE(1970,1,1)+(-8/24)</f>
        <v>42280.802766203698</v>
      </c>
      <c r="T1551" s="16">
        <f>(((I1551/60)/60)/24)+DATE(1970,1,1)+(-8/24)</f>
        <v>42310.84443287037</v>
      </c>
    </row>
    <row r="1552" spans="1:20" ht="60" x14ac:dyDescent="0.25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2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7">
        <f>E1552/D1552</f>
        <v>0.13466666666666666</v>
      </c>
      <c r="P1552" s="9">
        <f>IF(L1552 = 0, 0, E1552/L1552)</f>
        <v>14.428571428571429</v>
      </c>
      <c r="Q1552" s="5" t="str">
        <f>LEFT(N1552,SEARCH("/",N1552) - 1)</f>
        <v>photography</v>
      </c>
      <c r="R1552" s="5" t="str">
        <f>RIGHT(N1552, LEN(N1552) - SEARCH("/",N1552))</f>
        <v>nature</v>
      </c>
      <c r="S1552" s="16">
        <f>(((J1552/60)/60)/24)+DATE(1970,1,1)+(-8/24)</f>
        <v>42472.11613425926</v>
      </c>
      <c r="T1552" s="16">
        <f>(((I1552/60)/60)/24)+DATE(1970,1,1)+(-8/24)</f>
        <v>42502.11613425926</v>
      </c>
    </row>
    <row r="1553" spans="1:20" ht="60" x14ac:dyDescent="0.2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2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7">
        <f>E1553/D1553</f>
        <v>0</v>
      </c>
      <c r="P1553" s="9">
        <f>IF(L1553 = 0, 0, E1553/L1553)</f>
        <v>0</v>
      </c>
      <c r="Q1553" s="5" t="str">
        <f>LEFT(N1553,SEARCH("/",N1553) - 1)</f>
        <v>photography</v>
      </c>
      <c r="R1553" s="5" t="str">
        <f>RIGHT(N1553, LEN(N1553) - SEARCH("/",N1553))</f>
        <v>nature</v>
      </c>
      <c r="S1553" s="16">
        <f>(((J1553/60)/60)/24)+DATE(1970,1,1)+(-8/24)</f>
        <v>42121.491192129623</v>
      </c>
      <c r="T1553" s="16">
        <f>(((I1553/60)/60)/24)+DATE(1970,1,1)+(-8/24)</f>
        <v>42151.491192129623</v>
      </c>
    </row>
    <row r="1554" spans="1:20" ht="60" x14ac:dyDescent="0.25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2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7">
        <f>E1554/D1554</f>
        <v>0.49186046511627907</v>
      </c>
      <c r="P1554" s="9">
        <f>IF(L1554 = 0, 0, E1554/L1554)</f>
        <v>132.1875</v>
      </c>
      <c r="Q1554" s="5" t="str">
        <f>LEFT(N1554,SEARCH("/",N1554) - 1)</f>
        <v>photography</v>
      </c>
      <c r="R1554" s="5" t="str">
        <f>RIGHT(N1554, LEN(N1554) - SEARCH("/",N1554))</f>
        <v>nature</v>
      </c>
      <c r="S1554" s="16">
        <f>(((J1554/60)/60)/24)+DATE(1970,1,1)+(-8/24)</f>
        <v>41892.355416666665</v>
      </c>
      <c r="T1554" s="16">
        <f>(((I1554/60)/60)/24)+DATE(1970,1,1)+(-8/24)</f>
        <v>41912.832638888889</v>
      </c>
    </row>
    <row r="1555" spans="1:20" ht="45" x14ac:dyDescent="0.2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2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7">
        <f>E1555/D1555</f>
        <v>0</v>
      </c>
      <c r="P1555" s="9">
        <f>IF(L1555 = 0, 0, E1555/L1555)</f>
        <v>0</v>
      </c>
      <c r="Q1555" s="5" t="str">
        <f>LEFT(N1555,SEARCH("/",N1555) - 1)</f>
        <v>photography</v>
      </c>
      <c r="R1555" s="5" t="str">
        <f>RIGHT(N1555, LEN(N1555) - SEARCH("/",N1555))</f>
        <v>nature</v>
      </c>
      <c r="S1555" s="16">
        <f>(((J1555/60)/60)/24)+DATE(1970,1,1)+(-8/24)</f>
        <v>42218.949618055551</v>
      </c>
      <c r="T1555" s="16">
        <f>(((I1555/60)/60)/24)+DATE(1970,1,1)+(-8/24)</f>
        <v>42248.949618055551</v>
      </c>
    </row>
    <row r="1556" spans="1:20" ht="60" x14ac:dyDescent="0.25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2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7">
        <f>E1556/D1556</f>
        <v>0</v>
      </c>
      <c r="P1556" s="9">
        <f>IF(L1556 = 0, 0, E1556/L1556)</f>
        <v>0</v>
      </c>
      <c r="Q1556" s="5" t="str">
        <f>LEFT(N1556,SEARCH("/",N1556) - 1)</f>
        <v>photography</v>
      </c>
      <c r="R1556" s="5" t="str">
        <f>RIGHT(N1556, LEN(N1556) - SEARCH("/",N1556))</f>
        <v>nature</v>
      </c>
      <c r="S1556" s="16">
        <f>(((J1556/60)/60)/24)+DATE(1970,1,1)+(-8/24)</f>
        <v>42187.918865740743</v>
      </c>
      <c r="T1556" s="16">
        <f>(((I1556/60)/60)/24)+DATE(1970,1,1)+(-8/24)</f>
        <v>42217.918865740743</v>
      </c>
    </row>
    <row r="1557" spans="1:20" ht="45" x14ac:dyDescent="0.2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2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7">
        <f>E1557/D1557</f>
        <v>0</v>
      </c>
      <c r="P1557" s="9">
        <f>IF(L1557 = 0, 0, E1557/L1557)</f>
        <v>0</v>
      </c>
      <c r="Q1557" s="5" t="str">
        <f>LEFT(N1557,SEARCH("/",N1557) - 1)</f>
        <v>photography</v>
      </c>
      <c r="R1557" s="5" t="str">
        <f>RIGHT(N1557, LEN(N1557) - SEARCH("/",N1557))</f>
        <v>nature</v>
      </c>
      <c r="S1557" s="16">
        <f>(((J1557/60)/60)/24)+DATE(1970,1,1)+(-8/24)</f>
        <v>42241.280462962961</v>
      </c>
      <c r="T1557" s="16">
        <f>(((I1557/60)/60)/24)+DATE(1970,1,1)+(-8/24)</f>
        <v>42264.374999999993</v>
      </c>
    </row>
    <row r="1558" spans="1:20" ht="45" x14ac:dyDescent="0.25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2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7">
        <f>E1558/D1558</f>
        <v>0.45133333333333331</v>
      </c>
      <c r="P1558" s="9">
        <f>IF(L1558 = 0, 0, E1558/L1558)</f>
        <v>56.416666666666664</v>
      </c>
      <c r="Q1558" s="5" t="str">
        <f>LEFT(N1558,SEARCH("/",N1558) - 1)</f>
        <v>photography</v>
      </c>
      <c r="R1558" s="5" t="str">
        <f>RIGHT(N1558, LEN(N1558) - SEARCH("/",N1558))</f>
        <v>nature</v>
      </c>
      <c r="S1558" s="16">
        <f>(((J1558/60)/60)/24)+DATE(1970,1,1)+(-8/24)</f>
        <v>42524.819722222215</v>
      </c>
      <c r="T1558" s="16">
        <f>(((I1558/60)/60)/24)+DATE(1970,1,1)+(-8/24)</f>
        <v>42554.819722222215</v>
      </c>
    </row>
    <row r="1559" spans="1:20" ht="45" x14ac:dyDescent="0.2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2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7">
        <f>E1559/D1559</f>
        <v>0.04</v>
      </c>
      <c r="P1559" s="9">
        <f>IF(L1559 = 0, 0, E1559/L1559)</f>
        <v>100</v>
      </c>
      <c r="Q1559" s="5" t="str">
        <f>LEFT(N1559,SEARCH("/",N1559) - 1)</f>
        <v>photography</v>
      </c>
      <c r="R1559" s="5" t="str">
        <f>RIGHT(N1559, LEN(N1559) - SEARCH("/",N1559))</f>
        <v>nature</v>
      </c>
      <c r="S1559" s="16">
        <f>(((J1559/60)/60)/24)+DATE(1970,1,1)+(-8/24)</f>
        <v>41871.319826388884</v>
      </c>
      <c r="T1559" s="16">
        <f>(((I1559/60)/60)/24)+DATE(1970,1,1)+(-8/24)</f>
        <v>41902.319826388884</v>
      </c>
    </row>
    <row r="1560" spans="1:20" ht="45" x14ac:dyDescent="0.25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2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7">
        <f>E1560/D1560</f>
        <v>4.6666666666666669E-2</v>
      </c>
      <c r="P1560" s="9">
        <f>IF(L1560 = 0, 0, E1560/L1560)</f>
        <v>11.666666666666666</v>
      </c>
      <c r="Q1560" s="5" t="str">
        <f>LEFT(N1560,SEARCH("/",N1560) - 1)</f>
        <v>photography</v>
      </c>
      <c r="R1560" s="5" t="str">
        <f>RIGHT(N1560, LEN(N1560) - SEARCH("/",N1560))</f>
        <v>nature</v>
      </c>
      <c r="S1560" s="16">
        <f>(((J1560/60)/60)/24)+DATE(1970,1,1)+(-8/24)</f>
        <v>42185.064340277771</v>
      </c>
      <c r="T1560" s="16">
        <f>(((I1560/60)/60)/24)+DATE(1970,1,1)+(-8/24)</f>
        <v>42244.174999999996</v>
      </c>
    </row>
    <row r="1561" spans="1:20" ht="45" x14ac:dyDescent="0.2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2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7">
        <f>E1561/D1561</f>
        <v>3.3333333333333335E-3</v>
      </c>
      <c r="P1561" s="9">
        <f>IF(L1561 = 0, 0, E1561/L1561)</f>
        <v>50</v>
      </c>
      <c r="Q1561" s="5" t="str">
        <f>LEFT(N1561,SEARCH("/",N1561) - 1)</f>
        <v>photography</v>
      </c>
      <c r="R1561" s="5" t="str">
        <f>RIGHT(N1561, LEN(N1561) - SEARCH("/",N1561))</f>
        <v>nature</v>
      </c>
      <c r="S1561" s="16">
        <f>(((J1561/60)/60)/24)+DATE(1970,1,1)+(-8/24)</f>
        <v>42107.719895833325</v>
      </c>
      <c r="T1561" s="16">
        <f>(((I1561/60)/60)/24)+DATE(1970,1,1)+(-8/24)</f>
        <v>42122.719895833325</v>
      </c>
    </row>
    <row r="1562" spans="1:20" ht="60" x14ac:dyDescent="0.25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2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7">
        <f>E1562/D1562</f>
        <v>3.7600000000000001E-2</v>
      </c>
      <c r="P1562" s="9">
        <f>IF(L1562 = 0, 0, E1562/L1562)</f>
        <v>23.5</v>
      </c>
      <c r="Q1562" s="5" t="str">
        <f>LEFT(N1562,SEARCH("/",N1562) - 1)</f>
        <v>photography</v>
      </c>
      <c r="R1562" s="5" t="str">
        <f>RIGHT(N1562, LEN(N1562) - SEARCH("/",N1562))</f>
        <v>nature</v>
      </c>
      <c r="S1562" s="16">
        <f>(((J1562/60)/60)/24)+DATE(1970,1,1)+(-8/24)</f>
        <v>41935.687418981477</v>
      </c>
      <c r="T1562" s="16">
        <f>(((I1562/60)/60)/24)+DATE(1970,1,1)+(-8/24)</f>
        <v>41955.729085648149</v>
      </c>
    </row>
    <row r="1563" spans="1:20" ht="60" x14ac:dyDescent="0.2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2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7">
        <f>E1563/D1563</f>
        <v>6.7000000000000002E-3</v>
      </c>
      <c r="P1563" s="9">
        <f>IF(L1563 = 0, 0, E1563/L1563)</f>
        <v>67</v>
      </c>
      <c r="Q1563" s="5" t="str">
        <f>LEFT(N1563,SEARCH("/",N1563) - 1)</f>
        <v>publishing</v>
      </c>
      <c r="R1563" s="5" t="str">
        <f>RIGHT(N1563, LEN(N1563) - SEARCH("/",N1563))</f>
        <v>art books</v>
      </c>
      <c r="S1563" s="16">
        <f>(((J1563/60)/60)/24)+DATE(1970,1,1)+(-8/24)</f>
        <v>41554.708368055552</v>
      </c>
      <c r="T1563" s="16">
        <f>(((I1563/60)/60)/24)+DATE(1970,1,1)+(-8/24)</f>
        <v>41584.750034722223</v>
      </c>
    </row>
    <row r="1564" spans="1:20" ht="60" x14ac:dyDescent="0.25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2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7">
        <f>E1564/D1564</f>
        <v>0</v>
      </c>
      <c r="P1564" s="9">
        <f>IF(L1564 = 0, 0, E1564/L1564)</f>
        <v>0</v>
      </c>
      <c r="Q1564" s="5" t="str">
        <f>LEFT(N1564,SEARCH("/",N1564) - 1)</f>
        <v>publishing</v>
      </c>
      <c r="R1564" s="5" t="str">
        <f>RIGHT(N1564, LEN(N1564) - SEARCH("/",N1564))</f>
        <v>art books</v>
      </c>
      <c r="S1564" s="16">
        <f>(((J1564/60)/60)/24)+DATE(1970,1,1)+(-8/24)</f>
        <v>40079.232824074068</v>
      </c>
      <c r="T1564" s="16">
        <f>(((I1564/60)/60)/24)+DATE(1970,1,1)+(-8/24)</f>
        <v>40148.701388888883</v>
      </c>
    </row>
    <row r="1565" spans="1:20" ht="45" x14ac:dyDescent="0.2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2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7">
        <f>E1565/D1565</f>
        <v>1.4166666666666666E-2</v>
      </c>
      <c r="P1565" s="9">
        <f>IF(L1565 = 0, 0, E1565/L1565)</f>
        <v>42.5</v>
      </c>
      <c r="Q1565" s="5" t="str">
        <f>LEFT(N1565,SEARCH("/",N1565) - 1)</f>
        <v>publishing</v>
      </c>
      <c r="R1565" s="5" t="str">
        <f>RIGHT(N1565, LEN(N1565) - SEARCH("/",N1565))</f>
        <v>art books</v>
      </c>
      <c r="S1565" s="16">
        <f>(((J1565/60)/60)/24)+DATE(1970,1,1)+(-8/24)</f>
        <v>41652.409155092588</v>
      </c>
      <c r="T1565" s="16">
        <f>(((I1565/60)/60)/24)+DATE(1970,1,1)+(-8/24)</f>
        <v>41712.367488425924</v>
      </c>
    </row>
    <row r="1566" spans="1:20" ht="60" x14ac:dyDescent="0.25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2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7">
        <f>E1566/D1566</f>
        <v>1E-3</v>
      </c>
      <c r="P1566" s="9">
        <f>IF(L1566 = 0, 0, E1566/L1566)</f>
        <v>10</v>
      </c>
      <c r="Q1566" s="5" t="str">
        <f>LEFT(N1566,SEARCH("/",N1566) - 1)</f>
        <v>publishing</v>
      </c>
      <c r="R1566" s="5" t="str">
        <f>RIGHT(N1566, LEN(N1566) - SEARCH("/",N1566))</f>
        <v>art books</v>
      </c>
      <c r="S1566" s="16">
        <f>(((J1566/60)/60)/24)+DATE(1970,1,1)+(-8/24)</f>
        <v>42121.033668981479</v>
      </c>
      <c r="T1566" s="16">
        <f>(((I1566/60)/60)/24)+DATE(1970,1,1)+(-8/24)</f>
        <v>42152.503472222219</v>
      </c>
    </row>
    <row r="1567" spans="1:20" ht="60" x14ac:dyDescent="0.2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2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7">
        <f>E1567/D1567</f>
        <v>2.5000000000000001E-2</v>
      </c>
      <c r="P1567" s="9">
        <f>IF(L1567 = 0, 0, E1567/L1567)</f>
        <v>100</v>
      </c>
      <c r="Q1567" s="5" t="str">
        <f>LEFT(N1567,SEARCH("/",N1567) - 1)</f>
        <v>publishing</v>
      </c>
      <c r="R1567" s="5" t="str">
        <f>RIGHT(N1567, LEN(N1567) - SEARCH("/",N1567))</f>
        <v>art books</v>
      </c>
      <c r="S1567" s="16">
        <f>(((J1567/60)/60)/24)+DATE(1970,1,1)+(-8/24)</f>
        <v>40672.396539351852</v>
      </c>
      <c r="T1567" s="16">
        <f>(((I1567/60)/60)/24)+DATE(1970,1,1)+(-8/24)</f>
        <v>40702.396539351852</v>
      </c>
    </row>
    <row r="1568" spans="1:20" ht="45" x14ac:dyDescent="0.25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2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7">
        <f>E1568/D1568</f>
        <v>0.21249999999999999</v>
      </c>
      <c r="P1568" s="9">
        <f>IF(L1568 = 0, 0, E1568/L1568)</f>
        <v>108.05084745762711</v>
      </c>
      <c r="Q1568" s="5" t="str">
        <f>LEFT(N1568,SEARCH("/",N1568) - 1)</f>
        <v>publishing</v>
      </c>
      <c r="R1568" s="5" t="str">
        <f>RIGHT(N1568, LEN(N1568) - SEARCH("/",N1568))</f>
        <v>art books</v>
      </c>
      <c r="S1568" s="16">
        <f>(((J1568/60)/60)/24)+DATE(1970,1,1)+(-8/24)</f>
        <v>42549.583379629628</v>
      </c>
      <c r="T1568" s="16">
        <f>(((I1568/60)/60)/24)+DATE(1970,1,1)+(-8/24)</f>
        <v>42578.583333333336</v>
      </c>
    </row>
    <row r="1569" spans="1:20" ht="60" x14ac:dyDescent="0.2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2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7">
        <f>E1569/D1569</f>
        <v>4.1176470588235294E-2</v>
      </c>
      <c r="P1569" s="9">
        <f>IF(L1569 = 0, 0, E1569/L1569)</f>
        <v>26.923076923076923</v>
      </c>
      <c r="Q1569" s="5" t="str">
        <f>LEFT(N1569,SEARCH("/",N1569) - 1)</f>
        <v>publishing</v>
      </c>
      <c r="R1569" s="5" t="str">
        <f>RIGHT(N1569, LEN(N1569) - SEARCH("/",N1569))</f>
        <v>art books</v>
      </c>
      <c r="S1569" s="16">
        <f>(((J1569/60)/60)/24)+DATE(1970,1,1)+(-8/24)</f>
        <v>41671.603530092587</v>
      </c>
      <c r="T1569" s="16">
        <f>(((I1569/60)/60)/24)+DATE(1970,1,1)+(-8/24)</f>
        <v>41686.666666666664</v>
      </c>
    </row>
    <row r="1570" spans="1:20" ht="45" x14ac:dyDescent="0.25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2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7">
        <f>E1570/D1570</f>
        <v>0.13639999999999999</v>
      </c>
      <c r="P1570" s="9">
        <f>IF(L1570 = 0, 0, E1570/L1570)</f>
        <v>155</v>
      </c>
      <c r="Q1570" s="5" t="str">
        <f>LEFT(N1570,SEARCH("/",N1570) - 1)</f>
        <v>publishing</v>
      </c>
      <c r="R1570" s="5" t="str">
        <f>RIGHT(N1570, LEN(N1570) - SEARCH("/",N1570))</f>
        <v>art books</v>
      </c>
      <c r="S1570" s="16">
        <f>(((J1570/60)/60)/24)+DATE(1970,1,1)+(-8/24)</f>
        <v>41961.728993055549</v>
      </c>
      <c r="T1570" s="16">
        <f>(((I1570/60)/60)/24)+DATE(1970,1,1)+(-8/24)</f>
        <v>41996.728993055549</v>
      </c>
    </row>
    <row r="1571" spans="1:20" x14ac:dyDescent="0.25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2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7">
        <f>E1571/D1571</f>
        <v>0</v>
      </c>
      <c r="P1571" s="9">
        <f>IF(L1571 = 0, 0, E1571/L1571)</f>
        <v>0</v>
      </c>
      <c r="Q1571" s="5" t="str">
        <f>LEFT(N1571,SEARCH("/",N1571) - 1)</f>
        <v>publishing</v>
      </c>
      <c r="R1571" s="5" t="str">
        <f>RIGHT(N1571, LEN(N1571) - SEARCH("/",N1571))</f>
        <v>art books</v>
      </c>
      <c r="S1571" s="16">
        <f>(((J1571/60)/60)/24)+DATE(1970,1,1)+(-8/24)</f>
        <v>41389.346226851849</v>
      </c>
      <c r="T1571" s="16">
        <f>(((I1571/60)/60)/24)+DATE(1970,1,1)+(-8/24)</f>
        <v>41419.346226851849</v>
      </c>
    </row>
    <row r="1572" spans="1:20" ht="30" x14ac:dyDescent="0.25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2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7">
        <f>E1572/D1572</f>
        <v>0.41399999999999998</v>
      </c>
      <c r="P1572" s="9">
        <f>IF(L1572 = 0, 0, E1572/L1572)</f>
        <v>47.769230769230766</v>
      </c>
      <c r="Q1572" s="5" t="str">
        <f>LEFT(N1572,SEARCH("/",N1572) - 1)</f>
        <v>publishing</v>
      </c>
      <c r="R1572" s="5" t="str">
        <f>RIGHT(N1572, LEN(N1572) - SEARCH("/",N1572))</f>
        <v>art books</v>
      </c>
      <c r="S1572" s="16">
        <f>(((J1572/60)/60)/24)+DATE(1970,1,1)+(-8/24)</f>
        <v>42438.480115740742</v>
      </c>
      <c r="T1572" s="16">
        <f>(((I1572/60)/60)/24)+DATE(1970,1,1)+(-8/24)</f>
        <v>42468.43844907407</v>
      </c>
    </row>
    <row r="1573" spans="1:20" ht="60" x14ac:dyDescent="0.2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2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7">
        <f>E1573/D1573</f>
        <v>6.6115702479338841E-3</v>
      </c>
      <c r="P1573" s="9">
        <f>IF(L1573 = 0, 0, E1573/L1573)</f>
        <v>20</v>
      </c>
      <c r="Q1573" s="5" t="str">
        <f>LEFT(N1573,SEARCH("/",N1573) - 1)</f>
        <v>publishing</v>
      </c>
      <c r="R1573" s="5" t="str">
        <f>RIGHT(N1573, LEN(N1573) - SEARCH("/",N1573))</f>
        <v>art books</v>
      </c>
      <c r="S1573" s="16">
        <f>(((J1573/60)/60)/24)+DATE(1970,1,1)+(-8/24)</f>
        <v>42144.436145833337</v>
      </c>
      <c r="T1573" s="16">
        <f>(((I1573/60)/60)/24)+DATE(1970,1,1)+(-8/24)</f>
        <v>42174.436145833337</v>
      </c>
    </row>
    <row r="1574" spans="1:20" ht="60" x14ac:dyDescent="0.25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2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7">
        <f>E1574/D1574</f>
        <v>0.05</v>
      </c>
      <c r="P1574" s="9">
        <f>IF(L1574 = 0, 0, E1574/L1574)</f>
        <v>41.666666666666664</v>
      </c>
      <c r="Q1574" s="5" t="str">
        <f>LEFT(N1574,SEARCH("/",N1574) - 1)</f>
        <v>publishing</v>
      </c>
      <c r="R1574" s="5" t="str">
        <f>RIGHT(N1574, LEN(N1574) - SEARCH("/",N1574))</f>
        <v>art books</v>
      </c>
      <c r="S1574" s="16">
        <f>(((J1574/60)/60)/24)+DATE(1970,1,1)+(-8/24)</f>
        <v>42403.699756944443</v>
      </c>
      <c r="T1574" s="16">
        <f>(((I1574/60)/60)/24)+DATE(1970,1,1)+(-8/24)</f>
        <v>42428.665972222218</v>
      </c>
    </row>
    <row r="1575" spans="1:20" ht="60" x14ac:dyDescent="0.2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2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7">
        <f>E1575/D1575</f>
        <v>2.4777777777777777E-2</v>
      </c>
      <c r="P1575" s="9">
        <f>IF(L1575 = 0, 0, E1575/L1575)</f>
        <v>74.333333333333329</v>
      </c>
      <c r="Q1575" s="5" t="str">
        <f>LEFT(N1575,SEARCH("/",N1575) - 1)</f>
        <v>publishing</v>
      </c>
      <c r="R1575" s="5" t="str">
        <f>RIGHT(N1575, LEN(N1575) - SEARCH("/",N1575))</f>
        <v>art books</v>
      </c>
      <c r="S1575" s="16">
        <f>(((J1575/60)/60)/24)+DATE(1970,1,1)+(-8/24)</f>
        <v>42785.666689814818</v>
      </c>
      <c r="T1575" s="16">
        <f>(((I1575/60)/60)/24)+DATE(1970,1,1)+(-8/24)</f>
        <v>42825.832638888889</v>
      </c>
    </row>
    <row r="1576" spans="1:20" ht="60" x14ac:dyDescent="0.25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2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7">
        <f>E1576/D1576</f>
        <v>5.0599999999999999E-2</v>
      </c>
      <c r="P1576" s="9">
        <f>IF(L1576 = 0, 0, E1576/L1576)</f>
        <v>84.333333333333329</v>
      </c>
      <c r="Q1576" s="5" t="str">
        <f>LEFT(N1576,SEARCH("/",N1576) - 1)</f>
        <v>publishing</v>
      </c>
      <c r="R1576" s="5" t="str">
        <f>RIGHT(N1576, LEN(N1576) - SEARCH("/",N1576))</f>
        <v>art books</v>
      </c>
      <c r="S1576" s="16">
        <f>(((J1576/60)/60)/24)+DATE(1970,1,1)+(-8/24)</f>
        <v>42017.594085648147</v>
      </c>
      <c r="T1576" s="16">
        <f>(((I1576/60)/60)/24)+DATE(1970,1,1)+(-8/24)</f>
        <v>42052.594085648147</v>
      </c>
    </row>
    <row r="1577" spans="1:20" ht="60" x14ac:dyDescent="0.2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2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7">
        <f>E1577/D1577</f>
        <v>0.2291</v>
      </c>
      <c r="P1577" s="9">
        <f>IF(L1577 = 0, 0, E1577/L1577)</f>
        <v>65.457142857142856</v>
      </c>
      <c r="Q1577" s="5" t="str">
        <f>LEFT(N1577,SEARCH("/",N1577) - 1)</f>
        <v>publishing</v>
      </c>
      <c r="R1577" s="5" t="str">
        <f>RIGHT(N1577, LEN(N1577) - SEARCH("/",N1577))</f>
        <v>art books</v>
      </c>
      <c r="S1577" s="16">
        <f>(((J1577/60)/60)/24)+DATE(1970,1,1)+(-8/24)</f>
        <v>41799.190925925926</v>
      </c>
      <c r="T1577" s="16">
        <f>(((I1577/60)/60)/24)+DATE(1970,1,1)+(-8/24)</f>
        <v>41829.190925925926</v>
      </c>
    </row>
    <row r="1578" spans="1:20" ht="45" x14ac:dyDescent="0.25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2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7">
        <f>E1578/D1578</f>
        <v>0.13</v>
      </c>
      <c r="P1578" s="9">
        <f>IF(L1578 = 0, 0, E1578/L1578)</f>
        <v>65</v>
      </c>
      <c r="Q1578" s="5" t="str">
        <f>LEFT(N1578,SEARCH("/",N1578) - 1)</f>
        <v>publishing</v>
      </c>
      <c r="R1578" s="5" t="str">
        <f>RIGHT(N1578, LEN(N1578) - SEARCH("/",N1578))</f>
        <v>art books</v>
      </c>
      <c r="S1578" s="16">
        <f>(((J1578/60)/60)/24)+DATE(1970,1,1)+(-8/24)</f>
        <v>42140.545925925922</v>
      </c>
      <c r="T1578" s="16">
        <f>(((I1578/60)/60)/24)+DATE(1970,1,1)+(-8/24)</f>
        <v>42185.545925925922</v>
      </c>
    </row>
    <row r="1579" spans="1:20" ht="60" x14ac:dyDescent="0.2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2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7">
        <f>E1579/D1579</f>
        <v>5.4999999999999997E-3</v>
      </c>
      <c r="P1579" s="9">
        <f>IF(L1579 = 0, 0, E1579/L1579)</f>
        <v>27.5</v>
      </c>
      <c r="Q1579" s="5" t="str">
        <f>LEFT(N1579,SEARCH("/",N1579) - 1)</f>
        <v>publishing</v>
      </c>
      <c r="R1579" s="5" t="str">
        <f>RIGHT(N1579, LEN(N1579) - SEARCH("/",N1579))</f>
        <v>art books</v>
      </c>
      <c r="S1579" s="16">
        <f>(((J1579/60)/60)/24)+DATE(1970,1,1)+(-8/24)</f>
        <v>41054.514444444445</v>
      </c>
      <c r="T1579" s="16">
        <f>(((I1579/60)/60)/24)+DATE(1970,1,1)+(-8/24)</f>
        <v>41114.514444444445</v>
      </c>
    </row>
    <row r="1580" spans="1:20" ht="60" x14ac:dyDescent="0.25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2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7">
        <f>E1580/D1580</f>
        <v>0.10806536636794939</v>
      </c>
      <c r="P1580" s="9">
        <f>IF(L1580 = 0, 0, E1580/L1580)</f>
        <v>51.25</v>
      </c>
      <c r="Q1580" s="5" t="str">
        <f>LEFT(N1580,SEARCH("/",N1580) - 1)</f>
        <v>publishing</v>
      </c>
      <c r="R1580" s="5" t="str">
        <f>RIGHT(N1580, LEN(N1580) - SEARCH("/",N1580))</f>
        <v>art books</v>
      </c>
      <c r="S1580" s="16">
        <f>(((J1580/60)/60)/24)+DATE(1970,1,1)+(-8/24)</f>
        <v>40398.732534722221</v>
      </c>
      <c r="T1580" s="16">
        <f>(((I1580/60)/60)/24)+DATE(1970,1,1)+(-8/24)</f>
        <v>40422.75</v>
      </c>
    </row>
    <row r="1581" spans="1:20" ht="45" x14ac:dyDescent="0.2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2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7">
        <f>E1581/D1581</f>
        <v>8.4008400840084006E-3</v>
      </c>
      <c r="P1581" s="9">
        <f>IF(L1581 = 0, 0, E1581/L1581)</f>
        <v>14</v>
      </c>
      <c r="Q1581" s="5" t="str">
        <f>LEFT(N1581,SEARCH("/",N1581) - 1)</f>
        <v>publishing</v>
      </c>
      <c r="R1581" s="5" t="str">
        <f>RIGHT(N1581, LEN(N1581) - SEARCH("/",N1581))</f>
        <v>art books</v>
      </c>
      <c r="S1581" s="16">
        <f>(((J1581/60)/60)/24)+DATE(1970,1,1)+(-8/24)</f>
        <v>41481.663090277776</v>
      </c>
      <c r="T1581" s="16">
        <f>(((I1581/60)/60)/24)+DATE(1970,1,1)+(-8/24)</f>
        <v>41514.663090277776</v>
      </c>
    </row>
    <row r="1582" spans="1:20" ht="45" x14ac:dyDescent="0.25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2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7">
        <f>E1582/D1582</f>
        <v>0</v>
      </c>
      <c r="P1582" s="9">
        <f>IF(L1582 = 0, 0, E1582/L1582)</f>
        <v>0</v>
      </c>
      <c r="Q1582" s="5" t="str">
        <f>LEFT(N1582,SEARCH("/",N1582) - 1)</f>
        <v>publishing</v>
      </c>
      <c r="R1582" s="5" t="str">
        <f>RIGHT(N1582, LEN(N1582) - SEARCH("/",N1582))</f>
        <v>art books</v>
      </c>
      <c r="S1582" s="16">
        <f>(((J1582/60)/60)/24)+DATE(1970,1,1)+(-8/24)</f>
        <v>40989.716736111113</v>
      </c>
      <c r="T1582" s="16">
        <f>(((I1582/60)/60)/24)+DATE(1970,1,1)+(-8/24)</f>
        <v>41049.716736111113</v>
      </c>
    </row>
    <row r="1583" spans="1:20" ht="60" x14ac:dyDescent="0.2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2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7">
        <f>E1583/D1583</f>
        <v>5.0000000000000001E-3</v>
      </c>
      <c r="P1583" s="9">
        <f>IF(L1583 = 0, 0, E1583/L1583)</f>
        <v>5</v>
      </c>
      <c r="Q1583" s="5" t="str">
        <f>LEFT(N1583,SEARCH("/",N1583) - 1)</f>
        <v>photography</v>
      </c>
      <c r="R1583" s="5" t="str">
        <f>RIGHT(N1583, LEN(N1583) - SEARCH("/",N1583))</f>
        <v>places</v>
      </c>
      <c r="S1583" s="16">
        <f>(((J1583/60)/60)/24)+DATE(1970,1,1)+(-8/24)</f>
        <v>42325.115624999999</v>
      </c>
      <c r="T1583" s="16">
        <f>(((I1583/60)/60)/24)+DATE(1970,1,1)+(-8/24)</f>
        <v>42357.115624999999</v>
      </c>
    </row>
    <row r="1584" spans="1:20" ht="30" x14ac:dyDescent="0.25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2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7">
        <f>E1584/D1584</f>
        <v>9.2999999999999999E-2</v>
      </c>
      <c r="P1584" s="9">
        <f>IF(L1584 = 0, 0, E1584/L1584)</f>
        <v>31</v>
      </c>
      <c r="Q1584" s="5" t="str">
        <f>LEFT(N1584,SEARCH("/",N1584) - 1)</f>
        <v>photography</v>
      </c>
      <c r="R1584" s="5" t="str">
        <f>RIGHT(N1584, LEN(N1584) - SEARCH("/",N1584))</f>
        <v>places</v>
      </c>
      <c r="S1584" s="16">
        <f>(((J1584/60)/60)/24)+DATE(1970,1,1)+(-8/24)</f>
        <v>42246.456631944442</v>
      </c>
      <c r="T1584" s="16">
        <f>(((I1584/60)/60)/24)+DATE(1970,1,1)+(-8/24)</f>
        <v>42303.555555555555</v>
      </c>
    </row>
    <row r="1585" spans="1:20" ht="60" x14ac:dyDescent="0.2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2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7">
        <f>E1585/D1585</f>
        <v>7.5000000000000002E-4</v>
      </c>
      <c r="P1585" s="9">
        <f>IF(L1585 = 0, 0, E1585/L1585)</f>
        <v>15</v>
      </c>
      <c r="Q1585" s="5" t="str">
        <f>LEFT(N1585,SEARCH("/",N1585) - 1)</f>
        <v>photography</v>
      </c>
      <c r="R1585" s="5" t="str">
        <f>RIGHT(N1585, LEN(N1585) - SEARCH("/",N1585))</f>
        <v>places</v>
      </c>
      <c r="S1585" s="16">
        <f>(((J1585/60)/60)/24)+DATE(1970,1,1)+(-8/24)</f>
        <v>41877.571655092594</v>
      </c>
      <c r="T1585" s="16">
        <f>(((I1585/60)/60)/24)+DATE(1970,1,1)+(-8/24)</f>
        <v>41907.571655092594</v>
      </c>
    </row>
    <row r="1586" spans="1:20" ht="60" x14ac:dyDescent="0.25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2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7">
        <f>E1586/D1586</f>
        <v>0</v>
      </c>
      <c r="P1586" s="9">
        <f>IF(L1586 = 0, 0, E1586/L1586)</f>
        <v>0</v>
      </c>
      <c r="Q1586" s="5" t="str">
        <f>LEFT(N1586,SEARCH("/",N1586) - 1)</f>
        <v>photography</v>
      </c>
      <c r="R1586" s="5" t="str">
        <f>RIGHT(N1586, LEN(N1586) - SEARCH("/",N1586))</f>
        <v>places</v>
      </c>
      <c r="S1586" s="16">
        <f>(((J1586/60)/60)/24)+DATE(1970,1,1)+(-8/24)</f>
        <v>41779.315983796296</v>
      </c>
      <c r="T1586" s="16">
        <f>(((I1586/60)/60)/24)+DATE(1970,1,1)+(-8/24)</f>
        <v>41789.315983796296</v>
      </c>
    </row>
    <row r="1587" spans="1:20" ht="60" x14ac:dyDescent="0.2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2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7">
        <f>E1587/D1587</f>
        <v>0.79</v>
      </c>
      <c r="P1587" s="9">
        <f>IF(L1587 = 0, 0, E1587/L1587)</f>
        <v>131.66666666666666</v>
      </c>
      <c r="Q1587" s="5" t="str">
        <f>LEFT(N1587,SEARCH("/",N1587) - 1)</f>
        <v>photography</v>
      </c>
      <c r="R1587" s="5" t="str">
        <f>RIGHT(N1587, LEN(N1587) - SEARCH("/",N1587))</f>
        <v>places</v>
      </c>
      <c r="S1587" s="16">
        <f>(((J1587/60)/60)/24)+DATE(1970,1,1)+(-8/24)</f>
        <v>42707.562129629623</v>
      </c>
      <c r="T1587" s="16">
        <f>(((I1587/60)/60)/24)+DATE(1970,1,1)+(-8/24)</f>
        <v>42729.124999999993</v>
      </c>
    </row>
    <row r="1588" spans="1:20" ht="30" x14ac:dyDescent="0.25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2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7">
        <f>E1588/D1588</f>
        <v>0</v>
      </c>
      <c r="P1588" s="9">
        <f>IF(L1588 = 0, 0, E1588/L1588)</f>
        <v>0</v>
      </c>
      <c r="Q1588" s="5" t="str">
        <f>LEFT(N1588,SEARCH("/",N1588) - 1)</f>
        <v>photography</v>
      </c>
      <c r="R1588" s="5" t="str">
        <f>RIGHT(N1588, LEN(N1588) - SEARCH("/",N1588))</f>
        <v>places</v>
      </c>
      <c r="S1588" s="16">
        <f>(((J1588/60)/60)/24)+DATE(1970,1,1)+(-8/24)</f>
        <v>42068.771087962967</v>
      </c>
      <c r="T1588" s="16">
        <f>(((I1588/60)/60)/24)+DATE(1970,1,1)+(-8/24)</f>
        <v>42098.729421296295</v>
      </c>
    </row>
    <row r="1589" spans="1:20" ht="60" x14ac:dyDescent="0.2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2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7">
        <f>E1589/D1589</f>
        <v>1.3333333333333334E-4</v>
      </c>
      <c r="P1589" s="9">
        <f>IF(L1589 = 0, 0, E1589/L1589)</f>
        <v>1</v>
      </c>
      <c r="Q1589" s="5" t="str">
        <f>LEFT(N1589,SEARCH("/",N1589) - 1)</f>
        <v>photography</v>
      </c>
      <c r="R1589" s="5" t="str">
        <f>RIGHT(N1589, LEN(N1589) - SEARCH("/",N1589))</f>
        <v>places</v>
      </c>
      <c r="S1589" s="16">
        <f>(((J1589/60)/60)/24)+DATE(1970,1,1)+(-8/24)</f>
        <v>41956.617650462962</v>
      </c>
      <c r="T1589" s="16">
        <f>(((I1589/60)/60)/24)+DATE(1970,1,1)+(-8/24)</f>
        <v>41986.617650462962</v>
      </c>
    </row>
    <row r="1590" spans="1:20" ht="30" x14ac:dyDescent="0.25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2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7">
        <f>E1590/D1590</f>
        <v>0</v>
      </c>
      <c r="P1590" s="9">
        <f>IF(L1590 = 0, 0, E1590/L1590)</f>
        <v>0</v>
      </c>
      <c r="Q1590" s="5" t="str">
        <f>LEFT(N1590,SEARCH("/",N1590) - 1)</f>
        <v>photography</v>
      </c>
      <c r="R1590" s="5" t="str">
        <f>RIGHT(N1590, LEN(N1590) - SEARCH("/",N1590))</f>
        <v>places</v>
      </c>
      <c r="S1590" s="16">
        <f>(((J1590/60)/60)/24)+DATE(1970,1,1)+(-8/24)</f>
        <v>42004.916655092595</v>
      </c>
      <c r="T1590" s="16">
        <f>(((I1590/60)/60)/24)+DATE(1970,1,1)+(-8/24)</f>
        <v>42035.508333333331</v>
      </c>
    </row>
    <row r="1591" spans="1:20" ht="45" x14ac:dyDescent="0.2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2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7">
        <f>E1591/D1591</f>
        <v>0</v>
      </c>
      <c r="P1591" s="9">
        <f>IF(L1591 = 0, 0, E1591/L1591)</f>
        <v>0</v>
      </c>
      <c r="Q1591" s="5" t="str">
        <f>LEFT(N1591,SEARCH("/",N1591) - 1)</f>
        <v>photography</v>
      </c>
      <c r="R1591" s="5" t="str">
        <f>RIGHT(N1591, LEN(N1591) - SEARCH("/",N1591))</f>
        <v>places</v>
      </c>
      <c r="S1591" s="16">
        <f>(((J1591/60)/60)/24)+DATE(1970,1,1)+(-8/24)</f>
        <v>42256.651458333326</v>
      </c>
      <c r="T1591" s="16">
        <f>(((I1591/60)/60)/24)+DATE(1970,1,1)+(-8/24)</f>
        <v>42286.651458333326</v>
      </c>
    </row>
    <row r="1592" spans="1:20" x14ac:dyDescent="0.25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2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7">
        <f>E1592/D1592</f>
        <v>1.7000000000000001E-2</v>
      </c>
      <c r="P1592" s="9">
        <f>IF(L1592 = 0, 0, E1592/L1592)</f>
        <v>510</v>
      </c>
      <c r="Q1592" s="5" t="str">
        <f>LEFT(N1592,SEARCH("/",N1592) - 1)</f>
        <v>photography</v>
      </c>
      <c r="R1592" s="5" t="str">
        <f>RIGHT(N1592, LEN(N1592) - SEARCH("/",N1592))</f>
        <v>places</v>
      </c>
      <c r="S1592" s="16">
        <f>(((J1592/60)/60)/24)+DATE(1970,1,1)+(-8/24)</f>
        <v>42240.523888888885</v>
      </c>
      <c r="T1592" s="16">
        <f>(((I1592/60)/60)/24)+DATE(1970,1,1)+(-8/24)</f>
        <v>42270.523888888885</v>
      </c>
    </row>
    <row r="1593" spans="1:20" ht="60" x14ac:dyDescent="0.2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2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7">
        <f>E1593/D1593</f>
        <v>0.29228571428571426</v>
      </c>
      <c r="P1593" s="9">
        <f>IF(L1593 = 0, 0, E1593/L1593)</f>
        <v>44.478260869565219</v>
      </c>
      <c r="Q1593" s="5" t="str">
        <f>LEFT(N1593,SEARCH("/",N1593) - 1)</f>
        <v>photography</v>
      </c>
      <c r="R1593" s="5" t="str">
        <f>RIGHT(N1593, LEN(N1593) - SEARCH("/",N1593))</f>
        <v>places</v>
      </c>
      <c r="S1593" s="16">
        <f>(((J1593/60)/60)/24)+DATE(1970,1,1)+(-8/24)</f>
        <v>42433.392835648141</v>
      </c>
      <c r="T1593" s="16">
        <f>(((I1593/60)/60)/24)+DATE(1970,1,1)+(-8/24)</f>
        <v>42463.351168981484</v>
      </c>
    </row>
    <row r="1594" spans="1:20" ht="30" x14ac:dyDescent="0.25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2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7">
        <f>E1594/D1594</f>
        <v>0</v>
      </c>
      <c r="P1594" s="9">
        <f>IF(L1594 = 0, 0, E1594/L1594)</f>
        <v>0</v>
      </c>
      <c r="Q1594" s="5" t="str">
        <f>LEFT(N1594,SEARCH("/",N1594) - 1)</f>
        <v>photography</v>
      </c>
      <c r="R1594" s="5" t="str">
        <f>RIGHT(N1594, LEN(N1594) - SEARCH("/",N1594))</f>
        <v>places</v>
      </c>
      <c r="S1594" s="16">
        <f>(((J1594/60)/60)/24)+DATE(1970,1,1)+(-8/24)</f>
        <v>42045.73940972222</v>
      </c>
      <c r="T1594" s="16">
        <f>(((I1594/60)/60)/24)+DATE(1970,1,1)+(-8/24)</f>
        <v>42090.697743055549</v>
      </c>
    </row>
    <row r="1595" spans="1:20" ht="45" x14ac:dyDescent="0.2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2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7">
        <f>E1595/D1595</f>
        <v>1.3636363636363637E-4</v>
      </c>
      <c r="P1595" s="9">
        <f>IF(L1595 = 0, 0, E1595/L1595)</f>
        <v>1</v>
      </c>
      <c r="Q1595" s="5" t="str">
        <f>LEFT(N1595,SEARCH("/",N1595) - 1)</f>
        <v>photography</v>
      </c>
      <c r="R1595" s="5" t="str">
        <f>RIGHT(N1595, LEN(N1595) - SEARCH("/",N1595))</f>
        <v>places</v>
      </c>
      <c r="S1595" s="16">
        <f>(((J1595/60)/60)/24)+DATE(1970,1,1)+(-8/24)</f>
        <v>42033.51221064815</v>
      </c>
      <c r="T1595" s="16">
        <f>(((I1595/60)/60)/24)+DATE(1970,1,1)+(-8/24)</f>
        <v>42063.51221064815</v>
      </c>
    </row>
    <row r="1596" spans="1:20" ht="45" x14ac:dyDescent="0.25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2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7">
        <f>E1596/D1596</f>
        <v>0.20499999999999999</v>
      </c>
      <c r="P1596" s="9">
        <f>IF(L1596 = 0, 0, E1596/L1596)</f>
        <v>20.5</v>
      </c>
      <c r="Q1596" s="5" t="str">
        <f>LEFT(N1596,SEARCH("/",N1596) - 1)</f>
        <v>photography</v>
      </c>
      <c r="R1596" s="5" t="str">
        <f>RIGHT(N1596, LEN(N1596) - SEARCH("/",N1596))</f>
        <v>places</v>
      </c>
      <c r="S1596" s="16">
        <f>(((J1596/60)/60)/24)+DATE(1970,1,1)+(-8/24)</f>
        <v>42445.379421296289</v>
      </c>
      <c r="T1596" s="16">
        <f>(((I1596/60)/60)/24)+DATE(1970,1,1)+(-8/24)</f>
        <v>42505.347916666658</v>
      </c>
    </row>
    <row r="1597" spans="1:20" ht="45" x14ac:dyDescent="0.2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2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7">
        <f>E1597/D1597</f>
        <v>2.8E-3</v>
      </c>
      <c r="P1597" s="9">
        <f>IF(L1597 = 0, 0, E1597/L1597)</f>
        <v>40</v>
      </c>
      <c r="Q1597" s="5" t="str">
        <f>LEFT(N1597,SEARCH("/",N1597) - 1)</f>
        <v>photography</v>
      </c>
      <c r="R1597" s="5" t="str">
        <f>RIGHT(N1597, LEN(N1597) - SEARCH("/",N1597))</f>
        <v>places</v>
      </c>
      <c r="S1597" s="16">
        <f>(((J1597/60)/60)/24)+DATE(1970,1,1)+(-8/24)</f>
        <v>41779.71675925926</v>
      </c>
      <c r="T1597" s="16">
        <f>(((I1597/60)/60)/24)+DATE(1970,1,1)+(-8/24)</f>
        <v>41808.509027777778</v>
      </c>
    </row>
    <row r="1598" spans="1:20" ht="45" x14ac:dyDescent="0.25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2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7">
        <f>E1598/D1598</f>
        <v>2.3076923076923078E-2</v>
      </c>
      <c r="P1598" s="9">
        <f>IF(L1598 = 0, 0, E1598/L1598)</f>
        <v>25</v>
      </c>
      <c r="Q1598" s="5" t="str">
        <f>LEFT(N1598,SEARCH("/",N1598) - 1)</f>
        <v>photography</v>
      </c>
      <c r="R1598" s="5" t="str">
        <f>RIGHT(N1598, LEN(N1598) - SEARCH("/",N1598))</f>
        <v>places</v>
      </c>
      <c r="S1598" s="16">
        <f>(((J1598/60)/60)/24)+DATE(1970,1,1)+(-8/24)</f>
        <v>41941.096863425926</v>
      </c>
      <c r="T1598" s="16">
        <f>(((I1598/60)/60)/24)+DATE(1970,1,1)+(-8/24)</f>
        <v>41986.13853009259</v>
      </c>
    </row>
    <row r="1599" spans="1:20" ht="45" x14ac:dyDescent="0.2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2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7">
        <f>E1599/D1599</f>
        <v>0</v>
      </c>
      <c r="P1599" s="9">
        <f>IF(L1599 = 0, 0, E1599/L1599)</f>
        <v>0</v>
      </c>
      <c r="Q1599" s="5" t="str">
        <f>LEFT(N1599,SEARCH("/",N1599) - 1)</f>
        <v>photography</v>
      </c>
      <c r="R1599" s="5" t="str">
        <f>RIGHT(N1599, LEN(N1599) - SEARCH("/",N1599))</f>
        <v>places</v>
      </c>
      <c r="S1599" s="16">
        <f>(((J1599/60)/60)/24)+DATE(1970,1,1)+(-8/24)</f>
        <v>42603.020798611113</v>
      </c>
      <c r="T1599" s="16">
        <f>(((I1599/60)/60)/24)+DATE(1970,1,1)+(-8/24)</f>
        <v>42633.020798611113</v>
      </c>
    </row>
    <row r="1600" spans="1:20" ht="60" x14ac:dyDescent="0.25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2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7">
        <f>E1600/D1600</f>
        <v>1.25E-3</v>
      </c>
      <c r="P1600" s="9">
        <f>IF(L1600 = 0, 0, E1600/L1600)</f>
        <v>1</v>
      </c>
      <c r="Q1600" s="5" t="str">
        <f>LEFT(N1600,SEARCH("/",N1600) - 1)</f>
        <v>photography</v>
      </c>
      <c r="R1600" s="5" t="str">
        <f>RIGHT(N1600, LEN(N1600) - SEARCH("/",N1600))</f>
        <v>places</v>
      </c>
      <c r="S1600" s="16">
        <f>(((J1600/60)/60)/24)+DATE(1970,1,1)+(-8/24)</f>
        <v>42151.334004629629</v>
      </c>
      <c r="T1600" s="16">
        <f>(((I1600/60)/60)/24)+DATE(1970,1,1)+(-8/24)</f>
        <v>42211.334004629629</v>
      </c>
    </row>
    <row r="1601" spans="1:20" ht="45" x14ac:dyDescent="0.2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2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7">
        <f>E1601/D1601</f>
        <v>0</v>
      </c>
      <c r="P1601" s="9">
        <f>IF(L1601 = 0, 0, E1601/L1601)</f>
        <v>0</v>
      </c>
      <c r="Q1601" s="5" t="str">
        <f>LEFT(N1601,SEARCH("/",N1601) - 1)</f>
        <v>photography</v>
      </c>
      <c r="R1601" s="5" t="str">
        <f>RIGHT(N1601, LEN(N1601) - SEARCH("/",N1601))</f>
        <v>places</v>
      </c>
      <c r="S1601" s="16">
        <f>(((J1601/60)/60)/24)+DATE(1970,1,1)+(-8/24)</f>
        <v>42438.205740740734</v>
      </c>
      <c r="T1601" s="16">
        <f>(((I1601/60)/60)/24)+DATE(1970,1,1)+(-8/24)</f>
        <v>42468.164074074077</v>
      </c>
    </row>
    <row r="1602" spans="1:20" ht="60" x14ac:dyDescent="0.25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2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7">
        <f>E1602/D1602</f>
        <v>7.3400000000000007E-2</v>
      </c>
      <c r="P1602" s="9">
        <f>IF(L1602 = 0, 0, E1602/L1602)</f>
        <v>40.777777777777779</v>
      </c>
      <c r="Q1602" s="5" t="str">
        <f>LEFT(N1602,SEARCH("/",N1602) - 1)</f>
        <v>photography</v>
      </c>
      <c r="R1602" s="5" t="str">
        <f>RIGHT(N1602, LEN(N1602) - SEARCH("/",N1602))</f>
        <v>places</v>
      </c>
      <c r="S1602" s="16">
        <f>(((J1602/60)/60)/24)+DATE(1970,1,1)+(-8/24)</f>
        <v>41790.723981481482</v>
      </c>
      <c r="T1602" s="16">
        <f>(((I1602/60)/60)/24)+DATE(1970,1,1)+(-8/24)</f>
        <v>41834.882638888885</v>
      </c>
    </row>
    <row r="1603" spans="1:20" ht="45" x14ac:dyDescent="0.25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2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7">
        <f>E1603/D1603</f>
        <v>1.082492</v>
      </c>
      <c r="P1603" s="9">
        <f>IF(L1603 = 0, 0, E1603/L1603)</f>
        <v>48.325535714285714</v>
      </c>
      <c r="Q1603" s="5" t="str">
        <f>LEFT(N1603,SEARCH("/",N1603) - 1)</f>
        <v>music</v>
      </c>
      <c r="R1603" s="5" t="str">
        <f>RIGHT(N1603, LEN(N1603) - SEARCH("/",N1603))</f>
        <v>rock</v>
      </c>
      <c r="S1603" s="16">
        <f>(((J1603/60)/60)/24)+DATE(1970,1,1)+(-8/24)</f>
        <v>40637.759641203702</v>
      </c>
      <c r="T1603" s="16">
        <f>(((I1603/60)/60)/24)+DATE(1970,1,1)+(-8/24)</f>
        <v>40667.759641203702</v>
      </c>
    </row>
    <row r="1604" spans="1:20" ht="45" x14ac:dyDescent="0.25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2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7">
        <f>E1604/D1604</f>
        <v>1.0016666666666667</v>
      </c>
      <c r="P1604" s="9">
        <f>IF(L1604 = 0, 0, E1604/L1604)</f>
        <v>46.953125</v>
      </c>
      <c r="Q1604" s="5" t="str">
        <f>LEFT(N1604,SEARCH("/",N1604) - 1)</f>
        <v>music</v>
      </c>
      <c r="R1604" s="5" t="str">
        <f>RIGHT(N1604, LEN(N1604) - SEARCH("/",N1604))</f>
        <v>rock</v>
      </c>
      <c r="S1604" s="16">
        <f>(((J1604/60)/60)/24)+DATE(1970,1,1)+(-8/24)</f>
        <v>40787.964317129627</v>
      </c>
      <c r="T1604" s="16">
        <f>(((I1604/60)/60)/24)+DATE(1970,1,1)+(-8/24)</f>
        <v>40830.625</v>
      </c>
    </row>
    <row r="1605" spans="1:20" ht="45" x14ac:dyDescent="0.25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2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7">
        <f>E1605/D1605</f>
        <v>1.0003299999999999</v>
      </c>
      <c r="P1605" s="9">
        <f>IF(L1605 = 0, 0, E1605/L1605)</f>
        <v>66.688666666666663</v>
      </c>
      <c r="Q1605" s="5" t="str">
        <f>LEFT(N1605,SEARCH("/",N1605) - 1)</f>
        <v>music</v>
      </c>
      <c r="R1605" s="5" t="str">
        <f>RIGHT(N1605, LEN(N1605) - SEARCH("/",N1605))</f>
        <v>rock</v>
      </c>
      <c r="S1605" s="16">
        <f>(((J1605/60)/60)/24)+DATE(1970,1,1)+(-8/24)</f>
        <v>40875.836331018516</v>
      </c>
      <c r="T1605" s="16">
        <f>(((I1605/60)/60)/24)+DATE(1970,1,1)+(-8/24)</f>
        <v>40935.836331018516</v>
      </c>
    </row>
    <row r="1606" spans="1:20" ht="60" x14ac:dyDescent="0.25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2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7">
        <f>E1606/D1606</f>
        <v>1.2210714285714286</v>
      </c>
      <c r="P1606" s="9">
        <f>IF(L1606 = 0, 0, E1606/L1606)</f>
        <v>48.842857142857142</v>
      </c>
      <c r="Q1606" s="5" t="str">
        <f>LEFT(N1606,SEARCH("/",N1606) - 1)</f>
        <v>music</v>
      </c>
      <c r="R1606" s="5" t="str">
        <f>RIGHT(N1606, LEN(N1606) - SEARCH("/",N1606))</f>
        <v>rock</v>
      </c>
      <c r="S1606" s="16">
        <f>(((J1606/60)/60)/24)+DATE(1970,1,1)+(-8/24)</f>
        <v>40945.511979166666</v>
      </c>
      <c r="T1606" s="16">
        <f>(((I1606/60)/60)/24)+DATE(1970,1,1)+(-8/24)</f>
        <v>40985.470312499994</v>
      </c>
    </row>
    <row r="1607" spans="1:20" ht="60" x14ac:dyDescent="0.25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2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7">
        <f>E1607/D1607</f>
        <v>1.0069333333333335</v>
      </c>
      <c r="P1607" s="9">
        <f>IF(L1607 = 0, 0, E1607/L1607)</f>
        <v>137.30909090909091</v>
      </c>
      <c r="Q1607" s="5" t="str">
        <f>LEFT(N1607,SEARCH("/",N1607) - 1)</f>
        <v>music</v>
      </c>
      <c r="R1607" s="5" t="str">
        <f>RIGHT(N1607, LEN(N1607) - SEARCH("/",N1607))</f>
        <v>rock</v>
      </c>
      <c r="S1607" s="16">
        <f>(((J1607/60)/60)/24)+DATE(1970,1,1)+(-8/24)</f>
        <v>40746.679548611108</v>
      </c>
      <c r="T1607" s="16">
        <f>(((I1607/60)/60)/24)+DATE(1970,1,1)+(-8/24)</f>
        <v>40755.958333333328</v>
      </c>
    </row>
    <row r="1608" spans="1:20" ht="60" x14ac:dyDescent="0.25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2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7">
        <f>E1608/D1608</f>
        <v>1.01004125</v>
      </c>
      <c r="P1608" s="9">
        <f>IF(L1608 = 0, 0, E1608/L1608)</f>
        <v>87.829673913043479</v>
      </c>
      <c r="Q1608" s="5" t="str">
        <f>LEFT(N1608,SEARCH("/",N1608) - 1)</f>
        <v>music</v>
      </c>
      <c r="R1608" s="5" t="str">
        <f>RIGHT(N1608, LEN(N1608) - SEARCH("/",N1608))</f>
        <v>rock</v>
      </c>
      <c r="S1608" s="16">
        <f>(((J1608/60)/60)/24)+DATE(1970,1,1)+(-8/24)</f>
        <v>40535.778217592589</v>
      </c>
      <c r="T1608" s="16">
        <f>(((I1608/60)/60)/24)+DATE(1970,1,1)+(-8/24)</f>
        <v>40625.736550925925</v>
      </c>
    </row>
    <row r="1609" spans="1:20" ht="45" x14ac:dyDescent="0.25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2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7">
        <f>E1609/D1609</f>
        <v>1.4511000000000001</v>
      </c>
      <c r="P1609" s="9">
        <f>IF(L1609 = 0, 0, E1609/L1609)</f>
        <v>70.785365853658533</v>
      </c>
      <c r="Q1609" s="5" t="str">
        <f>LEFT(N1609,SEARCH("/",N1609) - 1)</f>
        <v>music</v>
      </c>
      <c r="R1609" s="5" t="str">
        <f>RIGHT(N1609, LEN(N1609) - SEARCH("/",N1609))</f>
        <v>rock</v>
      </c>
      <c r="S1609" s="16">
        <f>(((J1609/60)/60)/24)+DATE(1970,1,1)+(-8/24)</f>
        <v>41053.475127314814</v>
      </c>
      <c r="T1609" s="16">
        <f>(((I1609/60)/60)/24)+DATE(1970,1,1)+(-8/24)</f>
        <v>41074.475127314814</v>
      </c>
    </row>
    <row r="1610" spans="1:20" ht="45" x14ac:dyDescent="0.25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2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7">
        <f>E1610/D1610</f>
        <v>1.0125</v>
      </c>
      <c r="P1610" s="9">
        <f>IF(L1610 = 0, 0, E1610/L1610)</f>
        <v>52.826086956521742</v>
      </c>
      <c r="Q1610" s="5" t="str">
        <f>LEFT(N1610,SEARCH("/",N1610) - 1)</f>
        <v>music</v>
      </c>
      <c r="R1610" s="5" t="str">
        <f>RIGHT(N1610, LEN(N1610) - SEARCH("/",N1610))</f>
        <v>rock</v>
      </c>
      <c r="S1610" s="16">
        <f>(((J1610/60)/60)/24)+DATE(1970,1,1)+(-8/24)</f>
        <v>41607.497523148144</v>
      </c>
      <c r="T1610" s="16">
        <f>(((I1610/60)/60)/24)+DATE(1970,1,1)+(-8/24)</f>
        <v>41639.893055555556</v>
      </c>
    </row>
    <row r="1611" spans="1:20" ht="45" x14ac:dyDescent="0.25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2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7">
        <f>E1611/D1611</f>
        <v>1.1833333333333333</v>
      </c>
      <c r="P1611" s="9">
        <f>IF(L1611 = 0, 0, E1611/L1611)</f>
        <v>443.75</v>
      </c>
      <c r="Q1611" s="5" t="str">
        <f>LEFT(N1611,SEARCH("/",N1611) - 1)</f>
        <v>music</v>
      </c>
      <c r="R1611" s="5" t="str">
        <f>RIGHT(N1611, LEN(N1611) - SEARCH("/",N1611))</f>
        <v>rock</v>
      </c>
      <c r="S1611" s="16">
        <f>(((J1611/60)/60)/24)+DATE(1970,1,1)+(-8/24)</f>
        <v>40795.667928240735</v>
      </c>
      <c r="T1611" s="16">
        <f>(((I1611/60)/60)/24)+DATE(1970,1,1)+(-8/24)</f>
        <v>40849</v>
      </c>
    </row>
    <row r="1612" spans="1:20" ht="30" x14ac:dyDescent="0.25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2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7">
        <f>E1612/D1612</f>
        <v>2.7185000000000001</v>
      </c>
      <c r="P1612" s="9">
        <f>IF(L1612 = 0, 0, E1612/L1612)</f>
        <v>48.544642857142854</v>
      </c>
      <c r="Q1612" s="5" t="str">
        <f>LEFT(N1612,SEARCH("/",N1612) - 1)</f>
        <v>music</v>
      </c>
      <c r="R1612" s="5" t="str">
        <f>RIGHT(N1612, LEN(N1612) - SEARCH("/",N1612))</f>
        <v>rock</v>
      </c>
      <c r="S1612" s="16">
        <f>(((J1612/60)/60)/24)+DATE(1970,1,1)+(-8/24)</f>
        <v>41228.591550925921</v>
      </c>
      <c r="T1612" s="16">
        <f>(((I1612/60)/60)/24)+DATE(1970,1,1)+(-8/24)</f>
        <v>41258.591550925921</v>
      </c>
    </row>
    <row r="1613" spans="1:20" x14ac:dyDescent="0.25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2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7">
        <f>E1613/D1613</f>
        <v>1.25125</v>
      </c>
      <c r="P1613" s="9">
        <f>IF(L1613 = 0, 0, E1613/L1613)</f>
        <v>37.074074074074076</v>
      </c>
      <c r="Q1613" s="5" t="str">
        <f>LEFT(N1613,SEARCH("/",N1613) - 1)</f>
        <v>music</v>
      </c>
      <c r="R1613" s="5" t="str">
        <f>RIGHT(N1613, LEN(N1613) - SEARCH("/",N1613))</f>
        <v>rock</v>
      </c>
      <c r="S1613" s="16">
        <f>(((J1613/60)/60)/24)+DATE(1970,1,1)+(-8/24)</f>
        <v>41408.667037037034</v>
      </c>
      <c r="T1613" s="16">
        <f>(((I1613/60)/60)/24)+DATE(1970,1,1)+(-8/24)</f>
        <v>41429.667037037034</v>
      </c>
    </row>
    <row r="1614" spans="1:20" ht="45" x14ac:dyDescent="0.25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2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7">
        <f>E1614/D1614</f>
        <v>1.1000000000000001</v>
      </c>
      <c r="P1614" s="9">
        <f>IF(L1614 = 0, 0, E1614/L1614)</f>
        <v>50</v>
      </c>
      <c r="Q1614" s="5" t="str">
        <f>LEFT(N1614,SEARCH("/",N1614) - 1)</f>
        <v>music</v>
      </c>
      <c r="R1614" s="5" t="str">
        <f>RIGHT(N1614, LEN(N1614) - SEARCH("/",N1614))</f>
        <v>rock</v>
      </c>
      <c r="S1614" s="16">
        <f>(((J1614/60)/60)/24)+DATE(1970,1,1)+(-8/24)</f>
        <v>41246.541481481479</v>
      </c>
      <c r="T1614" s="16">
        <f>(((I1614/60)/60)/24)+DATE(1970,1,1)+(-8/24)</f>
        <v>41276.541481481479</v>
      </c>
    </row>
    <row r="1615" spans="1:20" ht="60" x14ac:dyDescent="0.25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2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7">
        <f>E1615/D1615</f>
        <v>1.0149999999999999</v>
      </c>
      <c r="P1615" s="9">
        <f>IF(L1615 = 0, 0, E1615/L1615)</f>
        <v>39.03846153846154</v>
      </c>
      <c r="Q1615" s="5" t="str">
        <f>LEFT(N1615,SEARCH("/",N1615) - 1)</f>
        <v>music</v>
      </c>
      <c r="R1615" s="5" t="str">
        <f>RIGHT(N1615, LEN(N1615) - SEARCH("/",N1615))</f>
        <v>rock</v>
      </c>
      <c r="S1615" s="16">
        <f>(((J1615/60)/60)/24)+DATE(1970,1,1)+(-8/24)</f>
        <v>41081.736134259256</v>
      </c>
      <c r="T1615" s="16">
        <f>(((I1615/60)/60)/24)+DATE(1970,1,1)+(-8/24)</f>
        <v>41111.736134259256</v>
      </c>
    </row>
    <row r="1616" spans="1:20" ht="60" x14ac:dyDescent="0.25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2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7">
        <f>E1616/D1616</f>
        <v>1.0269999999999999</v>
      </c>
      <c r="P1616" s="9">
        <f>IF(L1616 = 0, 0, E1616/L1616)</f>
        <v>66.688311688311686</v>
      </c>
      <c r="Q1616" s="5" t="str">
        <f>LEFT(N1616,SEARCH("/",N1616) - 1)</f>
        <v>music</v>
      </c>
      <c r="R1616" s="5" t="str">
        <f>RIGHT(N1616, LEN(N1616) - SEARCH("/",N1616))</f>
        <v>rock</v>
      </c>
      <c r="S1616" s="16">
        <f>(((J1616/60)/60)/24)+DATE(1970,1,1)+(-8/24)</f>
        <v>41794.647789351846</v>
      </c>
      <c r="T1616" s="16">
        <f>(((I1616/60)/60)/24)+DATE(1970,1,1)+(-8/24)</f>
        <v>41854.375</v>
      </c>
    </row>
    <row r="1617" spans="1:20" ht="45" x14ac:dyDescent="0.25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2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7">
        <f>E1617/D1617</f>
        <v>1.1412500000000001</v>
      </c>
      <c r="P1617" s="9">
        <f>IF(L1617 = 0, 0, E1617/L1617)</f>
        <v>67.132352941176464</v>
      </c>
      <c r="Q1617" s="5" t="str">
        <f>LEFT(N1617,SEARCH("/",N1617) - 1)</f>
        <v>music</v>
      </c>
      <c r="R1617" s="5" t="str">
        <f>RIGHT(N1617, LEN(N1617) - SEARCH("/",N1617))</f>
        <v>rock</v>
      </c>
      <c r="S1617" s="16">
        <f>(((J1617/60)/60)/24)+DATE(1970,1,1)+(-8/24)</f>
        <v>40844.717546296291</v>
      </c>
      <c r="T1617" s="16">
        <f>(((I1617/60)/60)/24)+DATE(1970,1,1)+(-8/24)</f>
        <v>40889.759212962963</v>
      </c>
    </row>
    <row r="1618" spans="1:20" ht="45" x14ac:dyDescent="0.25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2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7">
        <f>E1618/D1618</f>
        <v>1.042</v>
      </c>
      <c r="P1618" s="9">
        <f>IF(L1618 = 0, 0, E1618/L1618)</f>
        <v>66.369426751592357</v>
      </c>
      <c r="Q1618" s="5" t="str">
        <f>LEFT(N1618,SEARCH("/",N1618) - 1)</f>
        <v>music</v>
      </c>
      <c r="R1618" s="5" t="str">
        <f>RIGHT(N1618, LEN(N1618) - SEARCH("/",N1618))</f>
        <v>rock</v>
      </c>
      <c r="S1618" s="16">
        <f>(((J1618/60)/60)/24)+DATE(1970,1,1)+(-8/24)</f>
        <v>41194.382187499999</v>
      </c>
      <c r="T1618" s="16">
        <f>(((I1618/60)/60)/24)+DATE(1970,1,1)+(-8/24)</f>
        <v>41235.583333333328</v>
      </c>
    </row>
    <row r="1619" spans="1:20" ht="45" x14ac:dyDescent="0.25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2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7">
        <f>E1619/D1619</f>
        <v>1.4585714285714286</v>
      </c>
      <c r="P1619" s="9">
        <f>IF(L1619 = 0, 0, E1619/L1619)</f>
        <v>64.620253164556956</v>
      </c>
      <c r="Q1619" s="5" t="str">
        <f>LEFT(N1619,SEARCH("/",N1619) - 1)</f>
        <v>music</v>
      </c>
      <c r="R1619" s="5" t="str">
        <f>RIGHT(N1619, LEN(N1619) - SEARCH("/",N1619))</f>
        <v>rock</v>
      </c>
      <c r="S1619" s="16">
        <f>(((J1619/60)/60)/24)+DATE(1970,1,1)+(-8/24)</f>
        <v>41546.330879629626</v>
      </c>
      <c r="T1619" s="16">
        <f>(((I1619/60)/60)/24)+DATE(1970,1,1)+(-8/24)</f>
        <v>41579.458333333328</v>
      </c>
    </row>
    <row r="1620" spans="1:20" ht="45" x14ac:dyDescent="0.25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2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7">
        <f>E1620/D1620</f>
        <v>1.0506666666666666</v>
      </c>
      <c r="P1620" s="9">
        <f>IF(L1620 = 0, 0, E1620/L1620)</f>
        <v>58.370370370370374</v>
      </c>
      <c r="Q1620" s="5" t="str">
        <f>LEFT(N1620,SEARCH("/",N1620) - 1)</f>
        <v>music</v>
      </c>
      <c r="R1620" s="5" t="str">
        <f>RIGHT(N1620, LEN(N1620) - SEARCH("/",N1620))</f>
        <v>rock</v>
      </c>
      <c r="S1620" s="16">
        <f>(((J1620/60)/60)/24)+DATE(1970,1,1)+(-8/24)</f>
        <v>41301.321006944439</v>
      </c>
      <c r="T1620" s="16">
        <f>(((I1620/60)/60)/24)+DATE(1970,1,1)+(-8/24)</f>
        <v>41341.321006944439</v>
      </c>
    </row>
    <row r="1621" spans="1:20" ht="60" x14ac:dyDescent="0.25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2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7">
        <f>E1621/D1621</f>
        <v>1.3333333333333333</v>
      </c>
      <c r="P1621" s="9">
        <f>IF(L1621 = 0, 0, E1621/L1621)</f>
        <v>86.956521739130437</v>
      </c>
      <c r="Q1621" s="5" t="str">
        <f>LEFT(N1621,SEARCH("/",N1621) - 1)</f>
        <v>music</v>
      </c>
      <c r="R1621" s="5" t="str">
        <f>RIGHT(N1621, LEN(N1621) - SEARCH("/",N1621))</f>
        <v>rock</v>
      </c>
      <c r="S1621" s="16">
        <f>(((J1621/60)/60)/24)+DATE(1970,1,1)+(-8/24)</f>
        <v>41875.852847222224</v>
      </c>
      <c r="T1621" s="16">
        <f>(((I1621/60)/60)/24)+DATE(1970,1,1)+(-8/24)</f>
        <v>41896.852847222224</v>
      </c>
    </row>
    <row r="1622" spans="1:20" ht="30" x14ac:dyDescent="0.25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2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7">
        <f>E1622/D1622</f>
        <v>1.1299999999999999</v>
      </c>
      <c r="P1622" s="9">
        <f>IF(L1622 = 0, 0, E1622/L1622)</f>
        <v>66.470588235294116</v>
      </c>
      <c r="Q1622" s="5" t="str">
        <f>LEFT(N1622,SEARCH("/",N1622) - 1)</f>
        <v>music</v>
      </c>
      <c r="R1622" s="5" t="str">
        <f>RIGHT(N1622, LEN(N1622) - SEARCH("/",N1622))</f>
        <v>rock</v>
      </c>
      <c r="S1622" s="16">
        <f>(((J1622/60)/60)/24)+DATE(1970,1,1)+(-8/24)</f>
        <v>41321.006249999999</v>
      </c>
      <c r="T1622" s="16">
        <f>(((I1622/60)/60)/24)+DATE(1970,1,1)+(-8/24)</f>
        <v>41328.006249999999</v>
      </c>
    </row>
    <row r="1623" spans="1:20" ht="45" x14ac:dyDescent="0.25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2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7">
        <f>E1623/D1623</f>
        <v>1.212</v>
      </c>
      <c r="P1623" s="9">
        <f>IF(L1623 = 0, 0, E1623/L1623)</f>
        <v>163.78378378378378</v>
      </c>
      <c r="Q1623" s="5" t="str">
        <f>LEFT(N1623,SEARCH("/",N1623) - 1)</f>
        <v>music</v>
      </c>
      <c r="R1623" s="5" t="str">
        <f>RIGHT(N1623, LEN(N1623) - SEARCH("/",N1623))</f>
        <v>rock</v>
      </c>
      <c r="S1623" s="16">
        <f>(((J1623/60)/60)/24)+DATE(1970,1,1)+(-8/24)</f>
        <v>41003.273321759254</v>
      </c>
      <c r="T1623" s="16">
        <f>(((I1623/60)/60)/24)+DATE(1970,1,1)+(-8/24)</f>
        <v>41056.832638888889</v>
      </c>
    </row>
    <row r="1624" spans="1:20" ht="45" x14ac:dyDescent="0.25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2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7">
        <f>E1624/D1624</f>
        <v>1.0172463768115942</v>
      </c>
      <c r="P1624" s="9">
        <f>IF(L1624 = 0, 0, E1624/L1624)</f>
        <v>107.98461538461538</v>
      </c>
      <c r="Q1624" s="5" t="str">
        <f>LEFT(N1624,SEARCH("/",N1624) - 1)</f>
        <v>music</v>
      </c>
      <c r="R1624" s="5" t="str">
        <f>RIGHT(N1624, LEN(N1624) - SEARCH("/",N1624))</f>
        <v>rock</v>
      </c>
      <c r="S1624" s="16">
        <f>(((J1624/60)/60)/24)+DATE(1970,1,1)+(-8/24)</f>
        <v>41949.961504629624</v>
      </c>
      <c r="T1624" s="16">
        <f>(((I1624/60)/60)/24)+DATE(1970,1,1)+(-8/24)</f>
        <v>41989.999305555553</v>
      </c>
    </row>
    <row r="1625" spans="1:20" ht="60" x14ac:dyDescent="0.25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2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7">
        <f>E1625/D1625</f>
        <v>1.0106666666666666</v>
      </c>
      <c r="P1625" s="9">
        <f>IF(L1625 = 0, 0, E1625/L1625)</f>
        <v>42.111111111111114</v>
      </c>
      <c r="Q1625" s="5" t="str">
        <f>LEFT(N1625,SEARCH("/",N1625) - 1)</f>
        <v>music</v>
      </c>
      <c r="R1625" s="5" t="str">
        <f>RIGHT(N1625, LEN(N1625) - SEARCH("/",N1625))</f>
        <v>rock</v>
      </c>
      <c r="S1625" s="16">
        <f>(((J1625/60)/60)/24)+DATE(1970,1,1)+(-8/24)</f>
        <v>41453.355196759258</v>
      </c>
      <c r="T1625" s="16">
        <f>(((I1625/60)/60)/24)+DATE(1970,1,1)+(-8/24)</f>
        <v>41513.355196759258</v>
      </c>
    </row>
    <row r="1626" spans="1:20" ht="45" x14ac:dyDescent="0.25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2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7">
        <f>E1626/D1626</f>
        <v>1.18</v>
      </c>
      <c r="P1626" s="9">
        <f>IF(L1626 = 0, 0, E1626/L1626)</f>
        <v>47.2</v>
      </c>
      <c r="Q1626" s="5" t="str">
        <f>LEFT(N1626,SEARCH("/",N1626) - 1)</f>
        <v>music</v>
      </c>
      <c r="R1626" s="5" t="str">
        <f>RIGHT(N1626, LEN(N1626) - SEARCH("/",N1626))</f>
        <v>rock</v>
      </c>
      <c r="S1626" s="16">
        <f>(((J1626/60)/60)/24)+DATE(1970,1,1)+(-8/24)</f>
        <v>41243.033969907403</v>
      </c>
      <c r="T1626" s="16">
        <f>(((I1626/60)/60)/24)+DATE(1970,1,1)+(-8/24)</f>
        <v>41283.033969907403</v>
      </c>
    </row>
    <row r="1627" spans="1:20" ht="60" x14ac:dyDescent="0.25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2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7">
        <f>E1627/D1627</f>
        <v>1.5533333333333332</v>
      </c>
      <c r="P1627" s="9">
        <f>IF(L1627 = 0, 0, E1627/L1627)</f>
        <v>112.01923076923077</v>
      </c>
      <c r="Q1627" s="5" t="str">
        <f>LEFT(N1627,SEARCH("/",N1627) - 1)</f>
        <v>music</v>
      </c>
      <c r="R1627" s="5" t="str">
        <f>RIGHT(N1627, LEN(N1627) - SEARCH("/",N1627))</f>
        <v>rock</v>
      </c>
      <c r="S1627" s="16">
        <f>(((J1627/60)/60)/24)+DATE(1970,1,1)+(-8/24)</f>
        <v>41135.366354166668</v>
      </c>
      <c r="T1627" s="16">
        <f>(((I1627/60)/60)/24)+DATE(1970,1,1)+(-8/24)</f>
        <v>41163.366354166668</v>
      </c>
    </row>
    <row r="1628" spans="1:20" ht="45" x14ac:dyDescent="0.25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2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7">
        <f>E1628/D1628</f>
        <v>1.0118750000000001</v>
      </c>
      <c r="P1628" s="9">
        <f>IF(L1628 = 0, 0, E1628/L1628)</f>
        <v>74.953703703703709</v>
      </c>
      <c r="Q1628" s="5" t="str">
        <f>LEFT(N1628,SEARCH("/",N1628) - 1)</f>
        <v>music</v>
      </c>
      <c r="R1628" s="5" t="str">
        <f>RIGHT(N1628, LEN(N1628) - SEARCH("/",N1628))</f>
        <v>rock</v>
      </c>
      <c r="S1628" s="16">
        <f>(((J1628/60)/60)/24)+DATE(1970,1,1)+(-8/24)</f>
        <v>41579.514664351853</v>
      </c>
      <c r="T1628" s="16">
        <f>(((I1628/60)/60)/24)+DATE(1970,1,1)+(-8/24)</f>
        <v>41609.556331018517</v>
      </c>
    </row>
    <row r="1629" spans="1:20" ht="60" x14ac:dyDescent="0.25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2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7">
        <f>E1629/D1629</f>
        <v>1.17</v>
      </c>
      <c r="P1629" s="9">
        <f>IF(L1629 = 0, 0, E1629/L1629)</f>
        <v>61.578947368421055</v>
      </c>
      <c r="Q1629" s="5" t="str">
        <f>LEFT(N1629,SEARCH("/",N1629) - 1)</f>
        <v>music</v>
      </c>
      <c r="R1629" s="5" t="str">
        <f>RIGHT(N1629, LEN(N1629) - SEARCH("/",N1629))</f>
        <v>rock</v>
      </c>
      <c r="S1629" s="16">
        <f>(((J1629/60)/60)/24)+DATE(1970,1,1)+(-8/24)</f>
        <v>41205.373715277776</v>
      </c>
      <c r="T1629" s="16">
        <f>(((I1629/60)/60)/24)+DATE(1970,1,1)+(-8/24)</f>
        <v>41238.874305555553</v>
      </c>
    </row>
    <row r="1630" spans="1:20" ht="30" x14ac:dyDescent="0.25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2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7">
        <f>E1630/D1630</f>
        <v>1.00925</v>
      </c>
      <c r="P1630" s="9">
        <f>IF(L1630 = 0, 0, E1630/L1630)</f>
        <v>45.875</v>
      </c>
      <c r="Q1630" s="5" t="str">
        <f>LEFT(N1630,SEARCH("/",N1630) - 1)</f>
        <v>music</v>
      </c>
      <c r="R1630" s="5" t="str">
        <f>RIGHT(N1630, LEN(N1630) - SEARCH("/",N1630))</f>
        <v>rock</v>
      </c>
      <c r="S1630" s="16">
        <f>(((J1630/60)/60)/24)+DATE(1970,1,1)+(-8/24)</f>
        <v>41774.403726851851</v>
      </c>
      <c r="T1630" s="16">
        <f>(((I1630/60)/60)/24)+DATE(1970,1,1)+(-8/24)</f>
        <v>41807.403726851851</v>
      </c>
    </row>
    <row r="1631" spans="1:20" ht="30" x14ac:dyDescent="0.25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2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7">
        <f>E1631/D1631</f>
        <v>1.0366666666666666</v>
      </c>
      <c r="P1631" s="9">
        <f>IF(L1631 = 0, 0, E1631/L1631)</f>
        <v>75.853658536585371</v>
      </c>
      <c r="Q1631" s="5" t="str">
        <f>LEFT(N1631,SEARCH("/",N1631) - 1)</f>
        <v>music</v>
      </c>
      <c r="R1631" s="5" t="str">
        <f>RIGHT(N1631, LEN(N1631) - SEARCH("/",N1631))</f>
        <v>rock</v>
      </c>
      <c r="S1631" s="16">
        <f>(((J1631/60)/60)/24)+DATE(1970,1,1)+(-8/24)</f>
        <v>41645.533946759257</v>
      </c>
      <c r="T1631" s="16">
        <f>(((I1631/60)/60)/24)+DATE(1970,1,1)+(-8/24)</f>
        <v>41690.533946759257</v>
      </c>
    </row>
    <row r="1632" spans="1:20" ht="60" x14ac:dyDescent="0.25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2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7">
        <f>E1632/D1632</f>
        <v>2.6524999999999999</v>
      </c>
      <c r="P1632" s="9">
        <f>IF(L1632 = 0, 0, E1632/L1632)</f>
        <v>84.206349206349202</v>
      </c>
      <c r="Q1632" s="5" t="str">
        <f>LEFT(N1632,SEARCH("/",N1632) - 1)</f>
        <v>music</v>
      </c>
      <c r="R1632" s="5" t="str">
        <f>RIGHT(N1632, LEN(N1632) - SEARCH("/",N1632))</f>
        <v>rock</v>
      </c>
      <c r="S1632" s="16">
        <f>(((J1632/60)/60)/24)+DATE(1970,1,1)+(-8/24)</f>
        <v>40939.504340277774</v>
      </c>
      <c r="T1632" s="16">
        <f>(((I1632/60)/60)/24)+DATE(1970,1,1)+(-8/24)</f>
        <v>40969.957638888889</v>
      </c>
    </row>
    <row r="1633" spans="1:20" ht="60" x14ac:dyDescent="0.25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2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7">
        <f>E1633/D1633</f>
        <v>1.5590999999999999</v>
      </c>
      <c r="P1633" s="9">
        <f>IF(L1633 = 0, 0, E1633/L1633)</f>
        <v>117.22556390977444</v>
      </c>
      <c r="Q1633" s="5" t="str">
        <f>LEFT(N1633,SEARCH("/",N1633) - 1)</f>
        <v>music</v>
      </c>
      <c r="R1633" s="5" t="str">
        <f>RIGHT(N1633, LEN(N1633) - SEARCH("/",N1633))</f>
        <v>rock</v>
      </c>
      <c r="S1633" s="16">
        <f>(((J1633/60)/60)/24)+DATE(1970,1,1)+(-8/24)</f>
        <v>41164.52616898148</v>
      </c>
      <c r="T1633" s="16">
        <f>(((I1633/60)/60)/24)+DATE(1970,1,1)+(-8/24)</f>
        <v>41194.52616898148</v>
      </c>
    </row>
    <row r="1634" spans="1:20" ht="60" x14ac:dyDescent="0.25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2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7">
        <f>E1634/D1634</f>
        <v>1.0162500000000001</v>
      </c>
      <c r="P1634" s="9">
        <f>IF(L1634 = 0, 0, E1634/L1634)</f>
        <v>86.489361702127653</v>
      </c>
      <c r="Q1634" s="5" t="str">
        <f>LEFT(N1634,SEARCH("/",N1634) - 1)</f>
        <v>music</v>
      </c>
      <c r="R1634" s="5" t="str">
        <f>RIGHT(N1634, LEN(N1634) - SEARCH("/",N1634))</f>
        <v>rock</v>
      </c>
      <c r="S1634" s="16">
        <f>(((J1634/60)/60)/24)+DATE(1970,1,1)+(-8/24)</f>
        <v>40750.007569444439</v>
      </c>
      <c r="T1634" s="16">
        <f>(((I1634/60)/60)/24)+DATE(1970,1,1)+(-8/24)</f>
        <v>40810.007569444439</v>
      </c>
    </row>
    <row r="1635" spans="1:20" ht="60" x14ac:dyDescent="0.25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2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7">
        <f>E1635/D1635</f>
        <v>1</v>
      </c>
      <c r="P1635" s="9">
        <f>IF(L1635 = 0, 0, E1635/L1635)</f>
        <v>172.41379310344828</v>
      </c>
      <c r="Q1635" s="5" t="str">
        <f>LEFT(N1635,SEARCH("/",N1635) - 1)</f>
        <v>music</v>
      </c>
      <c r="R1635" s="5" t="str">
        <f>RIGHT(N1635, LEN(N1635) - SEARCH("/",N1635))</f>
        <v>rock</v>
      </c>
      <c r="S1635" s="16">
        <f>(((J1635/60)/60)/24)+DATE(1970,1,1)+(-8/24)</f>
        <v>40896.550416666665</v>
      </c>
      <c r="T1635" s="16">
        <f>(((I1635/60)/60)/24)+DATE(1970,1,1)+(-8/24)</f>
        <v>40923.875</v>
      </c>
    </row>
    <row r="1636" spans="1:20" ht="45" x14ac:dyDescent="0.25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2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7">
        <f>E1636/D1636</f>
        <v>1.0049999999999999</v>
      </c>
      <c r="P1636" s="9">
        <f>IF(L1636 = 0, 0, E1636/L1636)</f>
        <v>62.8125</v>
      </c>
      <c r="Q1636" s="5" t="str">
        <f>LEFT(N1636,SEARCH("/",N1636) - 1)</f>
        <v>music</v>
      </c>
      <c r="R1636" s="5" t="str">
        <f>RIGHT(N1636, LEN(N1636) - SEARCH("/",N1636))</f>
        <v>rock</v>
      </c>
      <c r="S1636" s="16">
        <f>(((J1636/60)/60)/24)+DATE(1970,1,1)+(-8/24)</f>
        <v>40657.856493055551</v>
      </c>
      <c r="T1636" s="16">
        <f>(((I1636/60)/60)/24)+DATE(1970,1,1)+(-8/24)</f>
        <v>40695.915972222218</v>
      </c>
    </row>
    <row r="1637" spans="1:20" ht="60" x14ac:dyDescent="0.25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2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7">
        <f>E1637/D1637</f>
        <v>1.2529999999999999</v>
      </c>
      <c r="P1637" s="9">
        <f>IF(L1637 = 0, 0, E1637/L1637)</f>
        <v>67.729729729729726</v>
      </c>
      <c r="Q1637" s="5" t="str">
        <f>LEFT(N1637,SEARCH("/",N1637) - 1)</f>
        <v>music</v>
      </c>
      <c r="R1637" s="5" t="str">
        <f>RIGHT(N1637, LEN(N1637) - SEARCH("/",N1637))</f>
        <v>rock</v>
      </c>
      <c r="S1637" s="16">
        <f>(((J1637/60)/60)/24)+DATE(1970,1,1)+(-8/24)</f>
        <v>42502.535428240742</v>
      </c>
      <c r="T1637" s="16">
        <f>(((I1637/60)/60)/24)+DATE(1970,1,1)+(-8/24)</f>
        <v>42562.535428240742</v>
      </c>
    </row>
    <row r="1638" spans="1:20" ht="45" x14ac:dyDescent="0.25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2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7">
        <f>E1638/D1638</f>
        <v>1.0355555555555556</v>
      </c>
      <c r="P1638" s="9">
        <f>IF(L1638 = 0, 0, E1638/L1638)</f>
        <v>53.5632183908046</v>
      </c>
      <c r="Q1638" s="5" t="str">
        <f>LEFT(N1638,SEARCH("/",N1638) - 1)</f>
        <v>music</v>
      </c>
      <c r="R1638" s="5" t="str">
        <f>RIGHT(N1638, LEN(N1638) - SEARCH("/",N1638))</f>
        <v>rock</v>
      </c>
      <c r="S1638" s="16">
        <f>(((J1638/60)/60)/24)+DATE(1970,1,1)+(-8/24)</f>
        <v>40662.753333333334</v>
      </c>
      <c r="T1638" s="16">
        <f>(((I1638/60)/60)/24)+DATE(1970,1,1)+(-8/24)</f>
        <v>40705.833333333328</v>
      </c>
    </row>
    <row r="1639" spans="1:20" ht="45" x14ac:dyDescent="0.25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2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7">
        <f>E1639/D1639</f>
        <v>1.038</v>
      </c>
      <c r="P1639" s="9">
        <f>IF(L1639 = 0, 0, E1639/L1639)</f>
        <v>34.6</v>
      </c>
      <c r="Q1639" s="5" t="str">
        <f>LEFT(N1639,SEARCH("/",N1639) - 1)</f>
        <v>music</v>
      </c>
      <c r="R1639" s="5" t="str">
        <f>RIGHT(N1639, LEN(N1639) - SEARCH("/",N1639))</f>
        <v>rock</v>
      </c>
      <c r="S1639" s="16">
        <f>(((J1639/60)/60)/24)+DATE(1970,1,1)+(-8/24)</f>
        <v>40122.418287037035</v>
      </c>
      <c r="T1639" s="16">
        <f>(((I1639/60)/60)/24)+DATE(1970,1,1)+(-8/24)</f>
        <v>40178.652083333334</v>
      </c>
    </row>
    <row r="1640" spans="1:20" ht="30" x14ac:dyDescent="0.25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2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7">
        <f>E1640/D1640</f>
        <v>1.05</v>
      </c>
      <c r="P1640" s="9">
        <f>IF(L1640 = 0, 0, E1640/L1640)</f>
        <v>38.888888888888886</v>
      </c>
      <c r="Q1640" s="5" t="str">
        <f>LEFT(N1640,SEARCH("/",N1640) - 1)</f>
        <v>music</v>
      </c>
      <c r="R1640" s="5" t="str">
        <f>RIGHT(N1640, LEN(N1640) - SEARCH("/",N1640))</f>
        <v>rock</v>
      </c>
      <c r="S1640" s="16">
        <f>(((J1640/60)/60)/24)+DATE(1970,1,1)+(-8/24)</f>
        <v>41288.353796296295</v>
      </c>
      <c r="T1640" s="16">
        <f>(((I1640/60)/60)/24)+DATE(1970,1,1)+(-8/24)</f>
        <v>41333.559027777774</v>
      </c>
    </row>
    <row r="1641" spans="1:20" ht="60" x14ac:dyDescent="0.25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2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7">
        <f>E1641/D1641</f>
        <v>1</v>
      </c>
      <c r="P1641" s="9">
        <f>IF(L1641 = 0, 0, E1641/L1641)</f>
        <v>94.736842105263165</v>
      </c>
      <c r="Q1641" s="5" t="str">
        <f>LEFT(N1641,SEARCH("/",N1641) - 1)</f>
        <v>music</v>
      </c>
      <c r="R1641" s="5" t="str">
        <f>RIGHT(N1641, LEN(N1641) - SEARCH("/",N1641))</f>
        <v>rock</v>
      </c>
      <c r="S1641" s="16">
        <f>(((J1641/60)/60)/24)+DATE(1970,1,1)+(-8/24)</f>
        <v>40941.319039351853</v>
      </c>
      <c r="T1641" s="16">
        <f>(((I1641/60)/60)/24)+DATE(1970,1,1)+(-8/24)</f>
        <v>40971.319039351853</v>
      </c>
    </row>
    <row r="1642" spans="1:20" ht="60" x14ac:dyDescent="0.25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2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7">
        <f>E1642/D1642</f>
        <v>1.6986000000000001</v>
      </c>
      <c r="P1642" s="9">
        <f>IF(L1642 = 0, 0, E1642/L1642)</f>
        <v>39.967058823529413</v>
      </c>
      <c r="Q1642" s="5" t="str">
        <f>LEFT(N1642,SEARCH("/",N1642) - 1)</f>
        <v>music</v>
      </c>
      <c r="R1642" s="5" t="str">
        <f>RIGHT(N1642, LEN(N1642) - SEARCH("/",N1642))</f>
        <v>rock</v>
      </c>
      <c r="S1642" s="16">
        <f>(((J1642/60)/60)/24)+DATE(1970,1,1)+(-8/24)</f>
        <v>40378.897627314815</v>
      </c>
      <c r="T1642" s="16">
        <f>(((I1642/60)/60)/24)+DATE(1970,1,1)+(-8/24)</f>
        <v>40392.749305555553</v>
      </c>
    </row>
    <row r="1643" spans="1:20" ht="30" x14ac:dyDescent="0.25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2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7">
        <f>E1643/D1643</f>
        <v>1.014</v>
      </c>
      <c r="P1643" s="9">
        <f>IF(L1643 = 0, 0, E1643/L1643)</f>
        <v>97.5</v>
      </c>
      <c r="Q1643" s="5" t="str">
        <f>LEFT(N1643,SEARCH("/",N1643) - 1)</f>
        <v>music</v>
      </c>
      <c r="R1643" s="5" t="str">
        <f>RIGHT(N1643, LEN(N1643) - SEARCH("/",N1643))</f>
        <v>pop</v>
      </c>
      <c r="S1643" s="16">
        <f>(((J1643/60)/60)/24)+DATE(1970,1,1)+(-8/24)</f>
        <v>41962.263240740744</v>
      </c>
      <c r="T1643" s="16">
        <f>(((I1643/60)/60)/24)+DATE(1970,1,1)+(-8/24)</f>
        <v>41992.263240740744</v>
      </c>
    </row>
    <row r="1644" spans="1:20" ht="45" x14ac:dyDescent="0.25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2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7">
        <f>E1644/D1644</f>
        <v>1</v>
      </c>
      <c r="P1644" s="9">
        <f>IF(L1644 = 0, 0, E1644/L1644)</f>
        <v>42.857142857142854</v>
      </c>
      <c r="Q1644" s="5" t="str">
        <f>LEFT(N1644,SEARCH("/",N1644) - 1)</f>
        <v>music</v>
      </c>
      <c r="R1644" s="5" t="str">
        <f>RIGHT(N1644, LEN(N1644) - SEARCH("/",N1644))</f>
        <v>pop</v>
      </c>
      <c r="S1644" s="16">
        <f>(((J1644/60)/60)/24)+DATE(1970,1,1)+(-8/24)</f>
        <v>40687.691284722219</v>
      </c>
      <c r="T1644" s="16">
        <f>(((I1644/60)/60)/24)+DATE(1970,1,1)+(-8/24)</f>
        <v>40707.691284722219</v>
      </c>
    </row>
    <row r="1645" spans="1:20" ht="30" x14ac:dyDescent="0.25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2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7">
        <f>E1645/D1645</f>
        <v>1.2470000000000001</v>
      </c>
      <c r="P1645" s="9">
        <f>IF(L1645 = 0, 0, E1645/L1645)</f>
        <v>168.51351351351352</v>
      </c>
      <c r="Q1645" s="5" t="str">
        <f>LEFT(N1645,SEARCH("/",N1645) - 1)</f>
        <v>music</v>
      </c>
      <c r="R1645" s="5" t="str">
        <f>RIGHT(N1645, LEN(N1645) - SEARCH("/",N1645))</f>
        <v>pop</v>
      </c>
      <c r="S1645" s="16">
        <f>(((J1645/60)/60)/24)+DATE(1970,1,1)+(-8/24)</f>
        <v>41146.490879629629</v>
      </c>
      <c r="T1645" s="16">
        <f>(((I1645/60)/60)/24)+DATE(1970,1,1)+(-8/24)</f>
        <v>41176.490879629629</v>
      </c>
    </row>
    <row r="1646" spans="1:20" ht="60" x14ac:dyDescent="0.25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2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7">
        <f>E1646/D1646</f>
        <v>1.095</v>
      </c>
      <c r="P1646" s="9">
        <f>IF(L1646 = 0, 0, E1646/L1646)</f>
        <v>85.546875</v>
      </c>
      <c r="Q1646" s="5" t="str">
        <f>LEFT(N1646,SEARCH("/",N1646) - 1)</f>
        <v>music</v>
      </c>
      <c r="R1646" s="5" t="str">
        <f>RIGHT(N1646, LEN(N1646) - SEARCH("/",N1646))</f>
        <v>pop</v>
      </c>
      <c r="S1646" s="16">
        <f>(((J1646/60)/60)/24)+DATE(1970,1,1)+(-8/24)</f>
        <v>41174.726388888885</v>
      </c>
      <c r="T1646" s="16">
        <f>(((I1646/60)/60)/24)+DATE(1970,1,1)+(-8/24)</f>
        <v>41234.768055555556</v>
      </c>
    </row>
    <row r="1647" spans="1:20" ht="45" x14ac:dyDescent="0.25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2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7">
        <f>E1647/D1647</f>
        <v>1.1080000000000001</v>
      </c>
      <c r="P1647" s="9">
        <f>IF(L1647 = 0, 0, E1647/L1647)</f>
        <v>554</v>
      </c>
      <c r="Q1647" s="5" t="str">
        <f>LEFT(N1647,SEARCH("/",N1647) - 1)</f>
        <v>music</v>
      </c>
      <c r="R1647" s="5" t="str">
        <f>RIGHT(N1647, LEN(N1647) - SEARCH("/",N1647))</f>
        <v>pop</v>
      </c>
      <c r="S1647" s="16">
        <f>(((J1647/60)/60)/24)+DATE(1970,1,1)+(-8/24)</f>
        <v>41521.284027777772</v>
      </c>
      <c r="T1647" s="16">
        <f>(((I1647/60)/60)/24)+DATE(1970,1,1)+(-8/24)</f>
        <v>41535.284027777772</v>
      </c>
    </row>
    <row r="1648" spans="1:20" ht="60" x14ac:dyDescent="0.25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2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7">
        <f>E1648/D1648</f>
        <v>1.1020000000000001</v>
      </c>
      <c r="P1648" s="9">
        <f>IF(L1648 = 0, 0, E1648/L1648)</f>
        <v>26.554216867469879</v>
      </c>
      <c r="Q1648" s="5" t="str">
        <f>LEFT(N1648,SEARCH("/",N1648) - 1)</f>
        <v>music</v>
      </c>
      <c r="R1648" s="5" t="str">
        <f>RIGHT(N1648, LEN(N1648) - SEARCH("/",N1648))</f>
        <v>pop</v>
      </c>
      <c r="S1648" s="16">
        <f>(((J1648/60)/60)/24)+DATE(1970,1,1)+(-8/24)</f>
        <v>41833.116932870369</v>
      </c>
      <c r="T1648" s="16">
        <f>(((I1648/60)/60)/24)+DATE(1970,1,1)+(-8/24)</f>
        <v>41865.424305555556</v>
      </c>
    </row>
    <row r="1649" spans="1:20" ht="45" x14ac:dyDescent="0.25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2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7">
        <f>E1649/D1649</f>
        <v>1.0471999999999999</v>
      </c>
      <c r="P1649" s="9">
        <f>IF(L1649 = 0, 0, E1649/L1649)</f>
        <v>113.82608695652173</v>
      </c>
      <c r="Q1649" s="5" t="str">
        <f>LEFT(N1649,SEARCH("/",N1649) - 1)</f>
        <v>music</v>
      </c>
      <c r="R1649" s="5" t="str">
        <f>RIGHT(N1649, LEN(N1649) - SEARCH("/",N1649))</f>
        <v>pop</v>
      </c>
      <c r="S1649" s="16">
        <f>(((J1649/60)/60)/24)+DATE(1970,1,1)+(-8/24)</f>
        <v>41039.076122685183</v>
      </c>
      <c r="T1649" s="16">
        <f>(((I1649/60)/60)/24)+DATE(1970,1,1)+(-8/24)</f>
        <v>41069.076122685183</v>
      </c>
    </row>
    <row r="1650" spans="1:20" ht="45" x14ac:dyDescent="0.25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2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7">
        <f>E1650/D1650</f>
        <v>1.2526086956521738</v>
      </c>
      <c r="P1650" s="9">
        <f>IF(L1650 = 0, 0, E1650/L1650)</f>
        <v>32.011111111111113</v>
      </c>
      <c r="Q1650" s="5" t="str">
        <f>LEFT(N1650,SEARCH("/",N1650) - 1)</f>
        <v>music</v>
      </c>
      <c r="R1650" s="5" t="str">
        <f>RIGHT(N1650, LEN(N1650) - SEARCH("/",N1650))</f>
        <v>pop</v>
      </c>
      <c r="S1650" s="16">
        <f>(((J1650/60)/60)/24)+DATE(1970,1,1)+(-8/24)</f>
        <v>40592.371319444443</v>
      </c>
      <c r="T1650" s="16">
        <f>(((I1650/60)/60)/24)+DATE(1970,1,1)+(-8/24)</f>
        <v>40622.329652777778</v>
      </c>
    </row>
    <row r="1651" spans="1:20" ht="60" x14ac:dyDescent="0.25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2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7">
        <f>E1651/D1651</f>
        <v>1.0058763157894737</v>
      </c>
      <c r="P1651" s="9">
        <f>IF(L1651 = 0, 0, E1651/L1651)</f>
        <v>47.189259259259259</v>
      </c>
      <c r="Q1651" s="5" t="str">
        <f>LEFT(N1651,SEARCH("/",N1651) - 1)</f>
        <v>music</v>
      </c>
      <c r="R1651" s="5" t="str">
        <f>RIGHT(N1651, LEN(N1651) - SEARCH("/",N1651))</f>
        <v>pop</v>
      </c>
      <c r="S1651" s="16">
        <f>(((J1651/60)/60)/24)+DATE(1970,1,1)+(-8/24)</f>
        <v>41737.351331018515</v>
      </c>
      <c r="T1651" s="16">
        <f>(((I1651/60)/60)/24)+DATE(1970,1,1)+(-8/24)</f>
        <v>41782.351331018515</v>
      </c>
    </row>
    <row r="1652" spans="1:20" ht="45" x14ac:dyDescent="0.25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2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7">
        <f>E1652/D1652</f>
        <v>1.4155</v>
      </c>
      <c r="P1652" s="9">
        <f>IF(L1652 = 0, 0, E1652/L1652)</f>
        <v>88.46875</v>
      </c>
      <c r="Q1652" s="5" t="str">
        <f>LEFT(N1652,SEARCH("/",N1652) - 1)</f>
        <v>music</v>
      </c>
      <c r="R1652" s="5" t="str">
        <f>RIGHT(N1652, LEN(N1652) - SEARCH("/",N1652))</f>
        <v>pop</v>
      </c>
      <c r="S1652" s="16">
        <f>(((J1652/60)/60)/24)+DATE(1970,1,1)+(-8/24)</f>
        <v>41526.102280092593</v>
      </c>
      <c r="T1652" s="16">
        <f>(((I1652/60)/60)/24)+DATE(1970,1,1)+(-8/24)</f>
        <v>41556.102280092593</v>
      </c>
    </row>
    <row r="1653" spans="1:20" ht="60" x14ac:dyDescent="0.25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2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7">
        <f>E1653/D1653</f>
        <v>1.0075000000000001</v>
      </c>
      <c r="P1653" s="9">
        <f>IF(L1653 = 0, 0, E1653/L1653)</f>
        <v>100.75</v>
      </c>
      <c r="Q1653" s="5" t="str">
        <f>LEFT(N1653,SEARCH("/",N1653) - 1)</f>
        <v>music</v>
      </c>
      <c r="R1653" s="5" t="str">
        <f>RIGHT(N1653, LEN(N1653) - SEARCH("/",N1653))</f>
        <v>pop</v>
      </c>
      <c r="S1653" s="16">
        <f>(((J1653/60)/60)/24)+DATE(1970,1,1)+(-8/24)</f>
        <v>40625.567361111105</v>
      </c>
      <c r="T1653" s="16">
        <f>(((I1653/60)/60)/24)+DATE(1970,1,1)+(-8/24)</f>
        <v>40658.957638888889</v>
      </c>
    </row>
    <row r="1654" spans="1:20" ht="60" x14ac:dyDescent="0.25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2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7">
        <f>E1654/D1654</f>
        <v>1.0066666666666666</v>
      </c>
      <c r="P1654" s="9">
        <f>IF(L1654 = 0, 0, E1654/L1654)</f>
        <v>64.714285714285708</v>
      </c>
      <c r="Q1654" s="5" t="str">
        <f>LEFT(N1654,SEARCH("/",N1654) - 1)</f>
        <v>music</v>
      </c>
      <c r="R1654" s="5" t="str">
        <f>RIGHT(N1654, LEN(N1654) - SEARCH("/",N1654))</f>
        <v>pop</v>
      </c>
      <c r="S1654" s="16">
        <f>(((J1654/60)/60)/24)+DATE(1970,1,1)+(-8/24)</f>
        <v>41572.159641203703</v>
      </c>
      <c r="T1654" s="16">
        <f>(((I1654/60)/60)/24)+DATE(1970,1,1)+(-8/24)</f>
        <v>41602.201307870368</v>
      </c>
    </row>
    <row r="1655" spans="1:20" ht="45" x14ac:dyDescent="0.25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2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7">
        <f>E1655/D1655</f>
        <v>1.7423040000000001</v>
      </c>
      <c r="P1655" s="9">
        <f>IF(L1655 = 0, 0, E1655/L1655)</f>
        <v>51.854285714285716</v>
      </c>
      <c r="Q1655" s="5" t="str">
        <f>LEFT(N1655,SEARCH("/",N1655) - 1)</f>
        <v>music</v>
      </c>
      <c r="R1655" s="5" t="str">
        <f>RIGHT(N1655, LEN(N1655) - SEARCH("/",N1655))</f>
        <v>pop</v>
      </c>
      <c r="S1655" s="16">
        <f>(((J1655/60)/60)/24)+DATE(1970,1,1)+(-8/24)</f>
        <v>40626.501111111109</v>
      </c>
      <c r="T1655" s="16">
        <f>(((I1655/60)/60)/24)+DATE(1970,1,1)+(-8/24)</f>
        <v>40657.501111111109</v>
      </c>
    </row>
    <row r="1656" spans="1:20" ht="60" x14ac:dyDescent="0.25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2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7">
        <f>E1656/D1656</f>
        <v>1.199090909090909</v>
      </c>
      <c r="P1656" s="9">
        <f>IF(L1656 = 0, 0, E1656/L1656)</f>
        <v>38.794117647058826</v>
      </c>
      <c r="Q1656" s="5" t="str">
        <f>LEFT(N1656,SEARCH("/",N1656) - 1)</f>
        <v>music</v>
      </c>
      <c r="R1656" s="5" t="str">
        <f>RIGHT(N1656, LEN(N1656) - SEARCH("/",N1656))</f>
        <v>pop</v>
      </c>
      <c r="S1656" s="16">
        <f>(((J1656/60)/60)/24)+DATE(1970,1,1)+(-8/24)</f>
        <v>40987.557407407403</v>
      </c>
      <c r="T1656" s="16">
        <f>(((I1656/60)/60)/24)+DATE(1970,1,1)+(-8/24)</f>
        <v>41017.557407407403</v>
      </c>
    </row>
    <row r="1657" spans="1:20" ht="45" x14ac:dyDescent="0.25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2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7">
        <f>E1657/D1657</f>
        <v>1.4286666666666668</v>
      </c>
      <c r="P1657" s="9">
        <f>IF(L1657 = 0, 0, E1657/L1657)</f>
        <v>44.645833333333336</v>
      </c>
      <c r="Q1657" s="5" t="str">
        <f>LEFT(N1657,SEARCH("/",N1657) - 1)</f>
        <v>music</v>
      </c>
      <c r="R1657" s="5" t="str">
        <f>RIGHT(N1657, LEN(N1657) - SEARCH("/",N1657))</f>
        <v>pop</v>
      </c>
      <c r="S1657" s="16">
        <f>(((J1657/60)/60)/24)+DATE(1970,1,1)+(-8/24)</f>
        <v>40974.458564814813</v>
      </c>
      <c r="T1657" s="16">
        <f>(((I1657/60)/60)/24)+DATE(1970,1,1)+(-8/24)</f>
        <v>41004.416898148142</v>
      </c>
    </row>
    <row r="1658" spans="1:20" ht="60" x14ac:dyDescent="0.25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2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7">
        <f>E1658/D1658</f>
        <v>1.0033493333333334</v>
      </c>
      <c r="P1658" s="9">
        <f>IF(L1658 = 0, 0, E1658/L1658)</f>
        <v>156.77333333333334</v>
      </c>
      <c r="Q1658" s="5" t="str">
        <f>LEFT(N1658,SEARCH("/",N1658) - 1)</f>
        <v>music</v>
      </c>
      <c r="R1658" s="5" t="str">
        <f>RIGHT(N1658, LEN(N1658) - SEARCH("/",N1658))</f>
        <v>pop</v>
      </c>
      <c r="S1658" s="16">
        <f>(((J1658/60)/60)/24)+DATE(1970,1,1)+(-8/24)</f>
        <v>41226.595509259256</v>
      </c>
      <c r="T1658" s="16">
        <f>(((I1658/60)/60)/24)+DATE(1970,1,1)+(-8/24)</f>
        <v>41256.595509259256</v>
      </c>
    </row>
    <row r="1659" spans="1:20" ht="60" x14ac:dyDescent="0.25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2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7">
        <f>E1659/D1659</f>
        <v>1.0493380000000001</v>
      </c>
      <c r="P1659" s="9">
        <f>IF(L1659 = 0, 0, E1659/L1659)</f>
        <v>118.70339366515837</v>
      </c>
      <c r="Q1659" s="5" t="str">
        <f>LEFT(N1659,SEARCH("/",N1659) - 1)</f>
        <v>music</v>
      </c>
      <c r="R1659" s="5" t="str">
        <f>RIGHT(N1659, LEN(N1659) - SEARCH("/",N1659))</f>
        <v>pop</v>
      </c>
      <c r="S1659" s="16">
        <f>(((J1659/60)/60)/24)+DATE(1970,1,1)+(-8/24)</f>
        <v>41023.448703703703</v>
      </c>
      <c r="T1659" s="16">
        <f>(((I1659/60)/60)/24)+DATE(1970,1,1)+(-8/24)</f>
        <v>41053.448703703703</v>
      </c>
    </row>
    <row r="1660" spans="1:20" ht="60" x14ac:dyDescent="0.25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2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7">
        <f>E1660/D1660</f>
        <v>1.3223333333333334</v>
      </c>
      <c r="P1660" s="9">
        <f>IF(L1660 = 0, 0, E1660/L1660)</f>
        <v>74.149532710280369</v>
      </c>
      <c r="Q1660" s="5" t="str">
        <f>LEFT(N1660,SEARCH("/",N1660) - 1)</f>
        <v>music</v>
      </c>
      <c r="R1660" s="5" t="str">
        <f>RIGHT(N1660, LEN(N1660) - SEARCH("/",N1660))</f>
        <v>pop</v>
      </c>
      <c r="S1660" s="16">
        <f>(((J1660/60)/60)/24)+DATE(1970,1,1)+(-8/24)</f>
        <v>41222.888506944444</v>
      </c>
      <c r="T1660" s="16">
        <f>(((I1660/60)/60)/24)+DATE(1970,1,1)+(-8/24)</f>
        <v>41261.263888888883</v>
      </c>
    </row>
    <row r="1661" spans="1:20" ht="60" x14ac:dyDescent="0.25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2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7">
        <f>E1661/D1661</f>
        <v>1.1279999999999999</v>
      </c>
      <c r="P1661" s="9">
        <f>IF(L1661 = 0, 0, E1661/L1661)</f>
        <v>12.533333333333333</v>
      </c>
      <c r="Q1661" s="5" t="str">
        <f>LEFT(N1661,SEARCH("/",N1661) - 1)</f>
        <v>music</v>
      </c>
      <c r="R1661" s="5" t="str">
        <f>RIGHT(N1661, LEN(N1661) - SEARCH("/",N1661))</f>
        <v>pop</v>
      </c>
      <c r="S1661" s="16">
        <f>(((J1661/60)/60)/24)+DATE(1970,1,1)+(-8/24)</f>
        <v>41596.580104166664</v>
      </c>
      <c r="T1661" s="16">
        <f>(((I1661/60)/60)/24)+DATE(1970,1,1)+(-8/24)</f>
        <v>41625.166666666664</v>
      </c>
    </row>
    <row r="1662" spans="1:20" ht="60" x14ac:dyDescent="0.25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2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7">
        <f>E1662/D1662</f>
        <v>12.5375</v>
      </c>
      <c r="P1662" s="9">
        <f>IF(L1662 = 0, 0, E1662/L1662)</f>
        <v>27.861111111111111</v>
      </c>
      <c r="Q1662" s="5" t="str">
        <f>LEFT(N1662,SEARCH("/",N1662) - 1)</f>
        <v>music</v>
      </c>
      <c r="R1662" s="5" t="str">
        <f>RIGHT(N1662, LEN(N1662) - SEARCH("/",N1662))</f>
        <v>pop</v>
      </c>
      <c r="S1662" s="16">
        <f>(((J1662/60)/60)/24)+DATE(1970,1,1)+(-8/24)</f>
        <v>42459.360532407409</v>
      </c>
      <c r="T1662" s="16">
        <f>(((I1662/60)/60)/24)+DATE(1970,1,1)+(-8/24)</f>
        <v>42490.582638888889</v>
      </c>
    </row>
    <row r="1663" spans="1:20" ht="75" x14ac:dyDescent="0.25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2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7">
        <f>E1663/D1663</f>
        <v>1.0250632911392406</v>
      </c>
      <c r="P1663" s="9">
        <f>IF(L1663 = 0, 0, E1663/L1663)</f>
        <v>80.178217821782184</v>
      </c>
      <c r="Q1663" s="5" t="str">
        <f>LEFT(N1663,SEARCH("/",N1663) - 1)</f>
        <v>music</v>
      </c>
      <c r="R1663" s="5" t="str">
        <f>RIGHT(N1663, LEN(N1663) - SEARCH("/",N1663))</f>
        <v>pop</v>
      </c>
      <c r="S1663" s="16">
        <f>(((J1663/60)/60)/24)+DATE(1970,1,1)+(-8/24)</f>
        <v>42343.664710648147</v>
      </c>
      <c r="T1663" s="16">
        <f>(((I1663/60)/60)/24)+DATE(1970,1,1)+(-8/24)</f>
        <v>42386.541666666664</v>
      </c>
    </row>
    <row r="1664" spans="1:20" ht="60" x14ac:dyDescent="0.25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2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7">
        <f>E1664/D1664</f>
        <v>1.026375</v>
      </c>
      <c r="P1664" s="9">
        <f>IF(L1664 = 0, 0, E1664/L1664)</f>
        <v>132.43548387096774</v>
      </c>
      <c r="Q1664" s="5" t="str">
        <f>LEFT(N1664,SEARCH("/",N1664) - 1)</f>
        <v>music</v>
      </c>
      <c r="R1664" s="5" t="str">
        <f>RIGHT(N1664, LEN(N1664) - SEARCH("/",N1664))</f>
        <v>pop</v>
      </c>
      <c r="S1664" s="16">
        <f>(((J1664/60)/60)/24)+DATE(1970,1,1)+(-8/24)</f>
        <v>40847.864999999998</v>
      </c>
      <c r="T1664" s="16">
        <f>(((I1664/60)/60)/24)+DATE(1970,1,1)+(-8/24)</f>
        <v>40907.906666666662</v>
      </c>
    </row>
    <row r="1665" spans="1:20" ht="45" x14ac:dyDescent="0.25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2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7">
        <f>E1665/D1665</f>
        <v>1.08</v>
      </c>
      <c r="P1665" s="9">
        <f>IF(L1665 = 0, 0, E1665/L1665)</f>
        <v>33.75</v>
      </c>
      <c r="Q1665" s="5" t="str">
        <f>LEFT(N1665,SEARCH("/",N1665) - 1)</f>
        <v>music</v>
      </c>
      <c r="R1665" s="5" t="str">
        <f>RIGHT(N1665, LEN(N1665) - SEARCH("/",N1665))</f>
        <v>pop</v>
      </c>
      <c r="S1665" s="16">
        <f>(((J1665/60)/60)/24)+DATE(1970,1,1)+(-8/24)</f>
        <v>42005.688738425924</v>
      </c>
      <c r="T1665" s="16">
        <f>(((I1665/60)/60)/24)+DATE(1970,1,1)+(-8/24)</f>
        <v>42035.688738425924</v>
      </c>
    </row>
    <row r="1666" spans="1:20" ht="45" x14ac:dyDescent="0.25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2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7">
        <f>E1666/D1666</f>
        <v>1.2240879999999998</v>
      </c>
      <c r="P1666" s="9">
        <f>IF(L1666 = 0, 0, E1666/L1666)</f>
        <v>34.384494382022467</v>
      </c>
      <c r="Q1666" s="5" t="str">
        <f>LEFT(N1666,SEARCH("/",N1666) - 1)</f>
        <v>music</v>
      </c>
      <c r="R1666" s="5" t="str">
        <f>RIGHT(N1666, LEN(N1666) - SEARCH("/",N1666))</f>
        <v>pop</v>
      </c>
      <c r="S1666" s="16">
        <f>(((J1666/60)/60)/24)+DATE(1970,1,1)+(-8/24)</f>
        <v>40939.428449074068</v>
      </c>
      <c r="T1666" s="16">
        <f>(((I1666/60)/60)/24)+DATE(1970,1,1)+(-8/24)</f>
        <v>40983.832638888889</v>
      </c>
    </row>
    <row r="1667" spans="1:20" ht="60" x14ac:dyDescent="0.25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2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7">
        <f>E1667/D1667</f>
        <v>1.1945714285714286</v>
      </c>
      <c r="P1667" s="9">
        <f>IF(L1667 = 0, 0, E1667/L1667)</f>
        <v>44.956989247311824</v>
      </c>
      <c r="Q1667" s="5" t="str">
        <f>LEFT(N1667,SEARCH("/",N1667) - 1)</f>
        <v>music</v>
      </c>
      <c r="R1667" s="5" t="str">
        <f>RIGHT(N1667, LEN(N1667) - SEARCH("/",N1667))</f>
        <v>pop</v>
      </c>
      <c r="S1667" s="16">
        <f>(((J1667/60)/60)/24)+DATE(1970,1,1)+(-8/24)</f>
        <v>40564.316122685181</v>
      </c>
      <c r="T1667" s="16">
        <f>(((I1667/60)/60)/24)+DATE(1970,1,1)+(-8/24)</f>
        <v>40595.791666666664</v>
      </c>
    </row>
    <row r="1668" spans="1:20" ht="45" x14ac:dyDescent="0.25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2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7">
        <f>E1668/D1668</f>
        <v>1.6088</v>
      </c>
      <c r="P1668" s="9">
        <f>IF(L1668 = 0, 0, E1668/L1668)</f>
        <v>41.04081632653061</v>
      </c>
      <c r="Q1668" s="5" t="str">
        <f>LEFT(N1668,SEARCH("/",N1668) - 1)</f>
        <v>music</v>
      </c>
      <c r="R1668" s="5" t="str">
        <f>RIGHT(N1668, LEN(N1668) - SEARCH("/",N1668))</f>
        <v>pop</v>
      </c>
      <c r="S1668" s="16">
        <f>(((J1668/60)/60)/24)+DATE(1970,1,1)+(-8/24)</f>
        <v>41330.91982638889</v>
      </c>
      <c r="T1668" s="16">
        <f>(((I1668/60)/60)/24)+DATE(1970,1,1)+(-8/24)</f>
        <v>41360.878159722219</v>
      </c>
    </row>
    <row r="1669" spans="1:20" ht="45" x14ac:dyDescent="0.25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2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7">
        <f>E1669/D1669</f>
        <v>1.2685294117647059</v>
      </c>
      <c r="P1669" s="9">
        <f>IF(L1669 = 0, 0, E1669/L1669)</f>
        <v>52.597560975609753</v>
      </c>
      <c r="Q1669" s="5" t="str">
        <f>LEFT(N1669,SEARCH("/",N1669) - 1)</f>
        <v>music</v>
      </c>
      <c r="R1669" s="5" t="str">
        <f>RIGHT(N1669, LEN(N1669) - SEARCH("/",N1669))</f>
        <v>pop</v>
      </c>
      <c r="S1669" s="16">
        <f>(((J1669/60)/60)/24)+DATE(1970,1,1)+(-8/24)</f>
        <v>41681.737245370365</v>
      </c>
      <c r="T1669" s="16">
        <f>(((I1669/60)/60)/24)+DATE(1970,1,1)+(-8/24)</f>
        <v>41708.957638888889</v>
      </c>
    </row>
    <row r="1670" spans="1:20" ht="60" x14ac:dyDescent="0.25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2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7">
        <f>E1670/D1670</f>
        <v>1.026375</v>
      </c>
      <c r="P1670" s="9">
        <f>IF(L1670 = 0, 0, E1670/L1670)</f>
        <v>70.784482758620683</v>
      </c>
      <c r="Q1670" s="5" t="str">
        <f>LEFT(N1670,SEARCH("/",N1670) - 1)</f>
        <v>music</v>
      </c>
      <c r="R1670" s="5" t="str">
        <f>RIGHT(N1670, LEN(N1670) - SEARCH("/",N1670))</f>
        <v>pop</v>
      </c>
      <c r="S1670" s="16">
        <f>(((J1670/60)/60)/24)+DATE(1970,1,1)+(-8/24)</f>
        <v>40844.816423611104</v>
      </c>
      <c r="T1670" s="16">
        <f>(((I1670/60)/60)/24)+DATE(1970,1,1)+(-8/24)</f>
        <v>40874.858090277776</v>
      </c>
    </row>
    <row r="1671" spans="1:20" ht="60" x14ac:dyDescent="0.25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2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7">
        <f>E1671/D1671</f>
        <v>1.3975</v>
      </c>
      <c r="P1671" s="9">
        <f>IF(L1671 = 0, 0, E1671/L1671)</f>
        <v>53.75</v>
      </c>
      <c r="Q1671" s="5" t="str">
        <f>LEFT(N1671,SEARCH("/",N1671) - 1)</f>
        <v>music</v>
      </c>
      <c r="R1671" s="5" t="str">
        <f>RIGHT(N1671, LEN(N1671) - SEARCH("/",N1671))</f>
        <v>pop</v>
      </c>
      <c r="S1671" s="16">
        <f>(((J1671/60)/60)/24)+DATE(1970,1,1)+(-8/24)</f>
        <v>42461.551805555551</v>
      </c>
      <c r="T1671" s="16">
        <f>(((I1671/60)/60)/24)+DATE(1970,1,1)+(-8/24)</f>
        <v>42521.551805555551</v>
      </c>
    </row>
    <row r="1672" spans="1:20" ht="60" x14ac:dyDescent="0.25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2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7">
        <f>E1672/D1672</f>
        <v>1.026</v>
      </c>
      <c r="P1672" s="9">
        <f>IF(L1672 = 0, 0, E1672/L1672)</f>
        <v>44.608695652173914</v>
      </c>
      <c r="Q1672" s="5" t="str">
        <f>LEFT(N1672,SEARCH("/",N1672) - 1)</f>
        <v>music</v>
      </c>
      <c r="R1672" s="5" t="str">
        <f>RIGHT(N1672, LEN(N1672) - SEARCH("/",N1672))</f>
        <v>pop</v>
      </c>
      <c r="S1672" s="16">
        <f>(((J1672/60)/60)/24)+DATE(1970,1,1)+(-8/24)</f>
        <v>40313.597210648149</v>
      </c>
      <c r="T1672" s="16">
        <f>(((I1672/60)/60)/24)+DATE(1970,1,1)+(-8/24)</f>
        <v>40363.833333333328</v>
      </c>
    </row>
    <row r="1673" spans="1:20" ht="30" x14ac:dyDescent="0.25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2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7">
        <f>E1673/D1673</f>
        <v>1.0067349999999999</v>
      </c>
      <c r="P1673" s="9">
        <f>IF(L1673 = 0, 0, E1673/L1673)</f>
        <v>26.148961038961041</v>
      </c>
      <c r="Q1673" s="5" t="str">
        <f>LEFT(N1673,SEARCH("/",N1673) - 1)</f>
        <v>music</v>
      </c>
      <c r="R1673" s="5" t="str">
        <f>RIGHT(N1673, LEN(N1673) - SEARCH("/",N1673))</f>
        <v>pop</v>
      </c>
      <c r="S1673" s="16">
        <f>(((J1673/60)/60)/24)+DATE(1970,1,1)+(-8/24)</f>
        <v>42553.210810185185</v>
      </c>
      <c r="T1673" s="16">
        <f>(((I1673/60)/60)/24)+DATE(1970,1,1)+(-8/24)</f>
        <v>42583.210810185185</v>
      </c>
    </row>
    <row r="1674" spans="1:20" ht="45" x14ac:dyDescent="0.25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2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7">
        <f>E1674/D1674</f>
        <v>1.1294117647058823</v>
      </c>
      <c r="P1674" s="9">
        <f>IF(L1674 = 0, 0, E1674/L1674)</f>
        <v>39.183673469387756</v>
      </c>
      <c r="Q1674" s="5" t="str">
        <f>LEFT(N1674,SEARCH("/",N1674) - 1)</f>
        <v>music</v>
      </c>
      <c r="R1674" s="5" t="str">
        <f>RIGHT(N1674, LEN(N1674) - SEARCH("/",N1674))</f>
        <v>pop</v>
      </c>
      <c r="S1674" s="16">
        <f>(((J1674/60)/60)/24)+DATE(1970,1,1)+(-8/24)</f>
        <v>41034.323263888888</v>
      </c>
      <c r="T1674" s="16">
        <f>(((I1674/60)/60)/24)+DATE(1970,1,1)+(-8/24)</f>
        <v>41064.323263888888</v>
      </c>
    </row>
    <row r="1675" spans="1:20" ht="45" x14ac:dyDescent="0.25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2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7">
        <f>E1675/D1675</f>
        <v>1.2809523809523808</v>
      </c>
      <c r="P1675" s="9">
        <f>IF(L1675 = 0, 0, E1675/L1675)</f>
        <v>45.593220338983052</v>
      </c>
      <c r="Q1675" s="5" t="str">
        <f>LEFT(N1675,SEARCH("/",N1675) - 1)</f>
        <v>music</v>
      </c>
      <c r="R1675" s="5" t="str">
        <f>RIGHT(N1675, LEN(N1675) - SEARCH("/",N1675))</f>
        <v>pop</v>
      </c>
      <c r="S1675" s="16">
        <f>(((J1675/60)/60)/24)+DATE(1970,1,1)+(-8/24)</f>
        <v>42039.545046296298</v>
      </c>
      <c r="T1675" s="16">
        <f>(((I1675/60)/60)/24)+DATE(1970,1,1)+(-8/24)</f>
        <v>42069.545046296298</v>
      </c>
    </row>
    <row r="1676" spans="1:20" ht="60" x14ac:dyDescent="0.25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2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7">
        <f>E1676/D1676</f>
        <v>2.0169999999999999</v>
      </c>
      <c r="P1676" s="9">
        <f>IF(L1676 = 0, 0, E1676/L1676)</f>
        <v>89.247787610619469</v>
      </c>
      <c r="Q1676" s="5" t="str">
        <f>LEFT(N1676,SEARCH("/",N1676) - 1)</f>
        <v>music</v>
      </c>
      <c r="R1676" s="5" t="str">
        <f>RIGHT(N1676, LEN(N1676) - SEARCH("/",N1676))</f>
        <v>pop</v>
      </c>
      <c r="S1676" s="16">
        <f>(((J1676/60)/60)/24)+DATE(1970,1,1)+(-8/24)</f>
        <v>42569.272060185183</v>
      </c>
      <c r="T1676" s="16">
        <f>(((I1676/60)/60)/24)+DATE(1970,1,1)+(-8/24)</f>
        <v>42599.957638888889</v>
      </c>
    </row>
    <row r="1677" spans="1:20" ht="30" x14ac:dyDescent="0.25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2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7">
        <f>E1677/D1677</f>
        <v>1.37416</v>
      </c>
      <c r="P1677" s="9">
        <f>IF(L1677 = 0, 0, E1677/L1677)</f>
        <v>40.416470588235299</v>
      </c>
      <c r="Q1677" s="5" t="str">
        <f>LEFT(N1677,SEARCH("/",N1677) - 1)</f>
        <v>music</v>
      </c>
      <c r="R1677" s="5" t="str">
        <f>RIGHT(N1677, LEN(N1677) - SEARCH("/",N1677))</f>
        <v>pop</v>
      </c>
      <c r="S1677" s="16">
        <f>(((J1677/60)/60)/24)+DATE(1970,1,1)+(-8/24)</f>
        <v>40802.399768518517</v>
      </c>
      <c r="T1677" s="16">
        <f>(((I1677/60)/60)/24)+DATE(1970,1,1)+(-8/24)</f>
        <v>40832.585416666661</v>
      </c>
    </row>
    <row r="1678" spans="1:20" ht="45" x14ac:dyDescent="0.25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2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7">
        <f>E1678/D1678</f>
        <v>1.1533333333333333</v>
      </c>
      <c r="P1678" s="9">
        <f>IF(L1678 = 0, 0, E1678/L1678)</f>
        <v>82.38095238095238</v>
      </c>
      <c r="Q1678" s="5" t="str">
        <f>LEFT(N1678,SEARCH("/",N1678) - 1)</f>
        <v>music</v>
      </c>
      <c r="R1678" s="5" t="str">
        <f>RIGHT(N1678, LEN(N1678) - SEARCH("/",N1678))</f>
        <v>pop</v>
      </c>
      <c r="S1678" s="16">
        <f>(((J1678/60)/60)/24)+DATE(1970,1,1)+(-8/24)</f>
        <v>40973.392905092594</v>
      </c>
      <c r="T1678" s="16">
        <f>(((I1678/60)/60)/24)+DATE(1970,1,1)+(-8/24)</f>
        <v>41019.832638888889</v>
      </c>
    </row>
    <row r="1679" spans="1:20" ht="45" x14ac:dyDescent="0.25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2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7">
        <f>E1679/D1679</f>
        <v>1.1166666666666667</v>
      </c>
      <c r="P1679" s="9">
        <f>IF(L1679 = 0, 0, E1679/L1679)</f>
        <v>159.52380952380952</v>
      </c>
      <c r="Q1679" s="5" t="str">
        <f>LEFT(N1679,SEARCH("/",N1679) - 1)</f>
        <v>music</v>
      </c>
      <c r="R1679" s="5" t="str">
        <f>RIGHT(N1679, LEN(N1679) - SEARCH("/",N1679))</f>
        <v>pop</v>
      </c>
      <c r="S1679" s="16">
        <f>(((J1679/60)/60)/24)+DATE(1970,1,1)+(-8/24)</f>
        <v>42416.073796296296</v>
      </c>
      <c r="T1679" s="16">
        <f>(((I1679/60)/60)/24)+DATE(1970,1,1)+(-8/24)</f>
        <v>42475.915972222218</v>
      </c>
    </row>
    <row r="1680" spans="1:20" ht="45" x14ac:dyDescent="0.25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2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7">
        <f>E1680/D1680</f>
        <v>1.1839999999999999</v>
      </c>
      <c r="P1680" s="9">
        <f>IF(L1680 = 0, 0, E1680/L1680)</f>
        <v>36.244897959183675</v>
      </c>
      <c r="Q1680" s="5" t="str">
        <f>LEFT(N1680,SEARCH("/",N1680) - 1)</f>
        <v>music</v>
      </c>
      <c r="R1680" s="5" t="str">
        <f>RIGHT(N1680, LEN(N1680) - SEARCH("/",N1680))</f>
        <v>pop</v>
      </c>
      <c r="S1680" s="16">
        <f>(((J1680/60)/60)/24)+DATE(1970,1,1)+(-8/24)</f>
        <v>41662.521655092591</v>
      </c>
      <c r="T1680" s="16">
        <f>(((I1680/60)/60)/24)+DATE(1970,1,1)+(-8/24)</f>
        <v>41676.521655092591</v>
      </c>
    </row>
    <row r="1681" spans="1:20" ht="60" x14ac:dyDescent="0.25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2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7">
        <f>E1681/D1681</f>
        <v>1.75</v>
      </c>
      <c r="P1681" s="9">
        <f>IF(L1681 = 0, 0, E1681/L1681)</f>
        <v>62.5</v>
      </c>
      <c r="Q1681" s="5" t="str">
        <f>LEFT(N1681,SEARCH("/",N1681) - 1)</f>
        <v>music</v>
      </c>
      <c r="R1681" s="5" t="str">
        <f>RIGHT(N1681, LEN(N1681) - SEARCH("/",N1681))</f>
        <v>pop</v>
      </c>
      <c r="S1681" s="16">
        <f>(((J1681/60)/60)/24)+DATE(1970,1,1)+(-8/24)</f>
        <v>40722.735474537032</v>
      </c>
      <c r="T1681" s="16">
        <f>(((I1681/60)/60)/24)+DATE(1970,1,1)+(-8/24)</f>
        <v>40745.735474537032</v>
      </c>
    </row>
    <row r="1682" spans="1:20" ht="30" x14ac:dyDescent="0.25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2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7">
        <f>E1682/D1682</f>
        <v>1.175</v>
      </c>
      <c r="P1682" s="9">
        <f>IF(L1682 = 0, 0, E1682/L1682)</f>
        <v>47</v>
      </c>
      <c r="Q1682" s="5" t="str">
        <f>LEFT(N1682,SEARCH("/",N1682) - 1)</f>
        <v>music</v>
      </c>
      <c r="R1682" s="5" t="str">
        <f>RIGHT(N1682, LEN(N1682) - SEARCH("/",N1682))</f>
        <v>pop</v>
      </c>
      <c r="S1682" s="16">
        <f>(((J1682/60)/60)/24)+DATE(1970,1,1)+(-8/24)</f>
        <v>41802.424386574072</v>
      </c>
      <c r="T1682" s="16">
        <f>(((I1682/60)/60)/24)+DATE(1970,1,1)+(-8/24)</f>
        <v>41832.424386574072</v>
      </c>
    </row>
    <row r="1683" spans="1:20" ht="60" x14ac:dyDescent="0.2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2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7">
        <f>E1683/D1683</f>
        <v>1.0142212307692309</v>
      </c>
      <c r="P1683" s="9">
        <f>IF(L1683 = 0, 0, E1683/L1683)</f>
        <v>74.575090497737563</v>
      </c>
      <c r="Q1683" s="5" t="str">
        <f>LEFT(N1683,SEARCH("/",N1683) - 1)</f>
        <v>music</v>
      </c>
      <c r="R1683" s="5" t="str">
        <f>RIGHT(N1683, LEN(N1683) - SEARCH("/",N1683))</f>
        <v>faith</v>
      </c>
      <c r="S1683" s="16">
        <f>(((J1683/60)/60)/24)+DATE(1970,1,1)+(-8/24)</f>
        <v>42773.78800925926</v>
      </c>
      <c r="T1683" s="16">
        <f>(((I1683/60)/60)/24)+DATE(1970,1,1)+(-8/24)</f>
        <v>42822.749999999993</v>
      </c>
    </row>
    <row r="1684" spans="1:20" ht="45" x14ac:dyDescent="0.2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2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7">
        <f>E1684/D1684</f>
        <v>0</v>
      </c>
      <c r="P1684" s="9">
        <f>IF(L1684 = 0, 0, E1684/L1684)</f>
        <v>0</v>
      </c>
      <c r="Q1684" s="5" t="str">
        <f>LEFT(N1684,SEARCH("/",N1684) - 1)</f>
        <v>music</v>
      </c>
      <c r="R1684" s="5" t="str">
        <f>RIGHT(N1684, LEN(N1684) - SEARCH("/",N1684))</f>
        <v>faith</v>
      </c>
      <c r="S1684" s="16">
        <f>(((J1684/60)/60)/24)+DATE(1970,1,1)+(-8/24)</f>
        <v>42778.880324074074</v>
      </c>
      <c r="T1684" s="16">
        <f>(((I1684/60)/60)/24)+DATE(1970,1,1)+(-8/24)</f>
        <v>42838.838657407403</v>
      </c>
    </row>
    <row r="1685" spans="1:20" ht="45" x14ac:dyDescent="0.2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2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7">
        <f>E1685/D1685</f>
        <v>0.21714285714285714</v>
      </c>
      <c r="P1685" s="9">
        <f>IF(L1685 = 0, 0, E1685/L1685)</f>
        <v>76</v>
      </c>
      <c r="Q1685" s="5" t="str">
        <f>LEFT(N1685,SEARCH("/",N1685) - 1)</f>
        <v>music</v>
      </c>
      <c r="R1685" s="5" t="str">
        <f>RIGHT(N1685, LEN(N1685) - SEARCH("/",N1685))</f>
        <v>faith</v>
      </c>
      <c r="S1685" s="16">
        <f>(((J1685/60)/60)/24)+DATE(1970,1,1)+(-8/24)</f>
        <v>42808.44835648148</v>
      </c>
      <c r="T1685" s="16">
        <f>(((I1685/60)/60)/24)+DATE(1970,1,1)+(-8/24)</f>
        <v>42832.44835648148</v>
      </c>
    </row>
    <row r="1686" spans="1:20" ht="30" x14ac:dyDescent="0.2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2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7">
        <f>E1686/D1686</f>
        <v>1.0912500000000001</v>
      </c>
      <c r="P1686" s="9">
        <f>IF(L1686 = 0, 0, E1686/L1686)</f>
        <v>86.43564356435644</v>
      </c>
      <c r="Q1686" s="5" t="str">
        <f>LEFT(N1686,SEARCH("/",N1686) - 1)</f>
        <v>music</v>
      </c>
      <c r="R1686" s="5" t="str">
        <f>RIGHT(N1686, LEN(N1686) - SEARCH("/",N1686))</f>
        <v>faith</v>
      </c>
      <c r="S1686" s="16">
        <f>(((J1686/60)/60)/24)+DATE(1970,1,1)+(-8/24)</f>
        <v>42783.481956018521</v>
      </c>
      <c r="T1686" s="16">
        <f>(((I1686/60)/60)/24)+DATE(1970,1,1)+(-8/24)</f>
        <v>42811.440289351849</v>
      </c>
    </row>
    <row r="1687" spans="1:20" ht="60" x14ac:dyDescent="0.2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2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7">
        <f>E1687/D1687</f>
        <v>1.0285714285714285</v>
      </c>
      <c r="P1687" s="9">
        <f>IF(L1687 = 0, 0, E1687/L1687)</f>
        <v>24</v>
      </c>
      <c r="Q1687" s="5" t="str">
        <f>LEFT(N1687,SEARCH("/",N1687) - 1)</f>
        <v>music</v>
      </c>
      <c r="R1687" s="5" t="str">
        <f>RIGHT(N1687, LEN(N1687) - SEARCH("/",N1687))</f>
        <v>faith</v>
      </c>
      <c r="S1687" s="16">
        <f>(((J1687/60)/60)/24)+DATE(1970,1,1)+(-8/24)</f>
        <v>42787.916932870365</v>
      </c>
      <c r="T1687" s="16">
        <f>(((I1687/60)/60)/24)+DATE(1970,1,1)+(-8/24)</f>
        <v>42817.8752662037</v>
      </c>
    </row>
    <row r="1688" spans="1:20" ht="60" x14ac:dyDescent="0.2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2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7">
        <f>E1688/D1688</f>
        <v>3.5999999999999999E-3</v>
      </c>
      <c r="P1688" s="9">
        <f>IF(L1688 = 0, 0, E1688/L1688)</f>
        <v>18</v>
      </c>
      <c r="Q1688" s="5" t="str">
        <f>LEFT(N1688,SEARCH("/",N1688) - 1)</f>
        <v>music</v>
      </c>
      <c r="R1688" s="5" t="str">
        <f>RIGHT(N1688, LEN(N1688) - SEARCH("/",N1688))</f>
        <v>faith</v>
      </c>
      <c r="S1688" s="16">
        <f>(((J1688/60)/60)/24)+DATE(1970,1,1)+(-8/24)</f>
        <v>42792.510636574072</v>
      </c>
      <c r="T1688" s="16">
        <f>(((I1688/60)/60)/24)+DATE(1970,1,1)+(-8/24)</f>
        <v>42852.468969907401</v>
      </c>
    </row>
    <row r="1689" spans="1:20" ht="60" x14ac:dyDescent="0.2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2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7">
        <f>E1689/D1689</f>
        <v>0.3125</v>
      </c>
      <c r="P1689" s="9">
        <f>IF(L1689 = 0, 0, E1689/L1689)</f>
        <v>80.128205128205124</v>
      </c>
      <c r="Q1689" s="5" t="str">
        <f>LEFT(N1689,SEARCH("/",N1689) - 1)</f>
        <v>music</v>
      </c>
      <c r="R1689" s="5" t="str">
        <f>RIGHT(N1689, LEN(N1689) - SEARCH("/",N1689))</f>
        <v>faith</v>
      </c>
      <c r="S1689" s="16">
        <f>(((J1689/60)/60)/24)+DATE(1970,1,1)+(-8/24)</f>
        <v>42801.713483796295</v>
      </c>
      <c r="T1689" s="16">
        <f>(((I1689/60)/60)/24)+DATE(1970,1,1)+(-8/24)</f>
        <v>42835.510416666664</v>
      </c>
    </row>
    <row r="1690" spans="1:20" ht="60" x14ac:dyDescent="0.2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2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7">
        <f>E1690/D1690</f>
        <v>0.443</v>
      </c>
      <c r="P1690" s="9">
        <f>IF(L1690 = 0, 0, E1690/L1690)</f>
        <v>253.14285714285714</v>
      </c>
      <c r="Q1690" s="5" t="str">
        <f>LEFT(N1690,SEARCH("/",N1690) - 1)</f>
        <v>music</v>
      </c>
      <c r="R1690" s="5" t="str">
        <f>RIGHT(N1690, LEN(N1690) - SEARCH("/",N1690))</f>
        <v>faith</v>
      </c>
      <c r="S1690" s="16">
        <f>(((J1690/60)/60)/24)+DATE(1970,1,1)+(-8/24)</f>
        <v>42804.201319444437</v>
      </c>
      <c r="T1690" s="16">
        <f>(((I1690/60)/60)/24)+DATE(1970,1,1)+(-8/24)</f>
        <v>42834.15965277778</v>
      </c>
    </row>
    <row r="1691" spans="1:20" ht="30" x14ac:dyDescent="0.2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2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7">
        <f>E1691/D1691</f>
        <v>1</v>
      </c>
      <c r="P1691" s="9">
        <f>IF(L1691 = 0, 0, E1691/L1691)</f>
        <v>171.42857142857142</v>
      </c>
      <c r="Q1691" s="5" t="str">
        <f>LEFT(N1691,SEARCH("/",N1691) - 1)</f>
        <v>music</v>
      </c>
      <c r="R1691" s="5" t="str">
        <f>RIGHT(N1691, LEN(N1691) - SEARCH("/",N1691))</f>
        <v>faith</v>
      </c>
      <c r="S1691" s="16">
        <f>(((J1691/60)/60)/24)+DATE(1970,1,1)+(-8/24)</f>
        <v>42780.609143518515</v>
      </c>
      <c r="T1691" s="16">
        <f>(((I1691/60)/60)/24)+DATE(1970,1,1)+(-8/24)</f>
        <v>42810.567476851851</v>
      </c>
    </row>
    <row r="1692" spans="1:20" ht="45" x14ac:dyDescent="0.2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2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7">
        <f>E1692/D1692</f>
        <v>0.254</v>
      </c>
      <c r="P1692" s="9">
        <f>IF(L1692 = 0, 0, E1692/L1692)</f>
        <v>57.727272727272727</v>
      </c>
      <c r="Q1692" s="5" t="str">
        <f>LEFT(N1692,SEARCH("/",N1692) - 1)</f>
        <v>music</v>
      </c>
      <c r="R1692" s="5" t="str">
        <f>RIGHT(N1692, LEN(N1692) - SEARCH("/",N1692))</f>
        <v>faith</v>
      </c>
      <c r="S1692" s="16">
        <f>(((J1692/60)/60)/24)+DATE(1970,1,1)+(-8/24)</f>
        <v>42801.097708333335</v>
      </c>
      <c r="T1692" s="16">
        <f>(((I1692/60)/60)/24)+DATE(1970,1,1)+(-8/24)</f>
        <v>42831.056041666663</v>
      </c>
    </row>
    <row r="1693" spans="1:20" ht="60" x14ac:dyDescent="0.2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2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7">
        <f>E1693/D1693</f>
        <v>0.33473333333333333</v>
      </c>
      <c r="P1693" s="9">
        <f>IF(L1693 = 0, 0, E1693/L1693)</f>
        <v>264.26315789473682</v>
      </c>
      <c r="Q1693" s="5" t="str">
        <f>LEFT(N1693,SEARCH("/",N1693) - 1)</f>
        <v>music</v>
      </c>
      <c r="R1693" s="5" t="str">
        <f>RIGHT(N1693, LEN(N1693) - SEARCH("/",N1693))</f>
        <v>faith</v>
      </c>
      <c r="S1693" s="16">
        <f>(((J1693/60)/60)/24)+DATE(1970,1,1)+(-8/24)</f>
        <v>42795.36814814814</v>
      </c>
      <c r="T1693" s="16">
        <f>(((I1693/60)/60)/24)+DATE(1970,1,1)+(-8/24)</f>
        <v>42827.708333333336</v>
      </c>
    </row>
    <row r="1694" spans="1:20" ht="45" x14ac:dyDescent="0.2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2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7">
        <f>E1694/D1694</f>
        <v>0.47799999999999998</v>
      </c>
      <c r="P1694" s="9">
        <f>IF(L1694 = 0, 0, E1694/L1694)</f>
        <v>159.33333333333334</v>
      </c>
      <c r="Q1694" s="5" t="str">
        <f>LEFT(N1694,SEARCH("/",N1694) - 1)</f>
        <v>music</v>
      </c>
      <c r="R1694" s="5" t="str">
        <f>RIGHT(N1694, LEN(N1694) - SEARCH("/",N1694))</f>
        <v>faith</v>
      </c>
      <c r="S1694" s="16">
        <f>(((J1694/60)/60)/24)+DATE(1970,1,1)+(-8/24)</f>
        <v>42787.81790509259</v>
      </c>
      <c r="T1694" s="16">
        <f>(((I1694/60)/60)/24)+DATE(1970,1,1)+(-8/24)</f>
        <v>42820.665972222218</v>
      </c>
    </row>
    <row r="1695" spans="1:20" ht="60" x14ac:dyDescent="0.2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2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7">
        <f>E1695/D1695</f>
        <v>9.3333333333333338E-2</v>
      </c>
      <c r="P1695" s="9">
        <f>IF(L1695 = 0, 0, E1695/L1695)</f>
        <v>35</v>
      </c>
      <c r="Q1695" s="5" t="str">
        <f>LEFT(N1695,SEARCH("/",N1695) - 1)</f>
        <v>music</v>
      </c>
      <c r="R1695" s="5" t="str">
        <f>RIGHT(N1695, LEN(N1695) - SEARCH("/",N1695))</f>
        <v>faith</v>
      </c>
      <c r="S1695" s="16">
        <f>(((J1695/60)/60)/24)+DATE(1970,1,1)+(-8/24)</f>
        <v>42803.586944444447</v>
      </c>
      <c r="T1695" s="16">
        <f>(((I1695/60)/60)/24)+DATE(1970,1,1)+(-8/24)</f>
        <v>42834.499999999993</v>
      </c>
    </row>
    <row r="1696" spans="1:20" ht="60" x14ac:dyDescent="0.2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2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7">
        <f>E1696/D1696</f>
        <v>5.0000000000000001E-4</v>
      </c>
      <c r="P1696" s="9">
        <f>IF(L1696 = 0, 0, E1696/L1696)</f>
        <v>5</v>
      </c>
      <c r="Q1696" s="5" t="str">
        <f>LEFT(N1696,SEARCH("/",N1696) - 1)</f>
        <v>music</v>
      </c>
      <c r="R1696" s="5" t="str">
        <f>RIGHT(N1696, LEN(N1696) - SEARCH("/",N1696))</f>
        <v>faith</v>
      </c>
      <c r="S1696" s="16">
        <f>(((J1696/60)/60)/24)+DATE(1970,1,1)+(-8/24)</f>
        <v>42791.336504629631</v>
      </c>
      <c r="T1696" s="16">
        <f>(((I1696/60)/60)/24)+DATE(1970,1,1)+(-8/24)</f>
        <v>42820.85833333333</v>
      </c>
    </row>
    <row r="1697" spans="1:20" ht="60" x14ac:dyDescent="0.2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2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7">
        <f>E1697/D1697</f>
        <v>0.11708333333333333</v>
      </c>
      <c r="P1697" s="9">
        <f>IF(L1697 = 0, 0, E1697/L1697)</f>
        <v>61.086956521739133</v>
      </c>
      <c r="Q1697" s="5" t="str">
        <f>LEFT(N1697,SEARCH("/",N1697) - 1)</f>
        <v>music</v>
      </c>
      <c r="R1697" s="5" t="str">
        <f>RIGHT(N1697, LEN(N1697) - SEARCH("/",N1697))</f>
        <v>faith</v>
      </c>
      <c r="S1697" s="16">
        <f>(((J1697/60)/60)/24)+DATE(1970,1,1)+(-8/24)</f>
        <v>42800.698078703703</v>
      </c>
      <c r="T1697" s="16">
        <f>(((I1697/60)/60)/24)+DATE(1970,1,1)+(-8/24)</f>
        <v>42834.708333333336</v>
      </c>
    </row>
    <row r="1698" spans="1:20" ht="60" x14ac:dyDescent="0.2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2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7">
        <f>E1698/D1698</f>
        <v>0</v>
      </c>
      <c r="P1698" s="9">
        <f>IF(L1698 = 0, 0, E1698/L1698)</f>
        <v>0</v>
      </c>
      <c r="Q1698" s="5" t="str">
        <f>LEFT(N1698,SEARCH("/",N1698) - 1)</f>
        <v>music</v>
      </c>
      <c r="R1698" s="5" t="str">
        <f>RIGHT(N1698, LEN(N1698) - SEARCH("/",N1698))</f>
        <v>faith</v>
      </c>
      <c r="S1698" s="16">
        <f>(((J1698/60)/60)/24)+DATE(1970,1,1)+(-8/24)</f>
        <v>42795.736238425925</v>
      </c>
      <c r="T1698" s="16">
        <f>(((I1698/60)/60)/24)+DATE(1970,1,1)+(-8/24)</f>
        <v>42825.694571759253</v>
      </c>
    </row>
    <row r="1699" spans="1:20" ht="45" x14ac:dyDescent="0.2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2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7">
        <f>E1699/D1699</f>
        <v>0.20208000000000001</v>
      </c>
      <c r="P1699" s="9">
        <f>IF(L1699 = 0, 0, E1699/L1699)</f>
        <v>114.81818181818181</v>
      </c>
      <c r="Q1699" s="5" t="str">
        <f>LEFT(N1699,SEARCH("/",N1699) - 1)</f>
        <v>music</v>
      </c>
      <c r="R1699" s="5" t="str">
        <f>RIGHT(N1699, LEN(N1699) - SEARCH("/",N1699))</f>
        <v>faith</v>
      </c>
      <c r="S1699" s="16">
        <f>(((J1699/60)/60)/24)+DATE(1970,1,1)+(-8/24)</f>
        <v>42804.69962962962</v>
      </c>
      <c r="T1699" s="16">
        <f>(((I1699/60)/60)/24)+DATE(1970,1,1)+(-8/24)</f>
        <v>42834.657962962963</v>
      </c>
    </row>
    <row r="1700" spans="1:20" ht="75" x14ac:dyDescent="0.2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2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7">
        <f>E1700/D1700</f>
        <v>0</v>
      </c>
      <c r="P1700" s="9">
        <f>IF(L1700 = 0, 0, E1700/L1700)</f>
        <v>0</v>
      </c>
      <c r="Q1700" s="5" t="str">
        <f>LEFT(N1700,SEARCH("/",N1700) - 1)</f>
        <v>music</v>
      </c>
      <c r="R1700" s="5" t="str">
        <f>RIGHT(N1700, LEN(N1700) - SEARCH("/",N1700))</f>
        <v>faith</v>
      </c>
      <c r="S1700" s="16">
        <f>(((J1700/60)/60)/24)+DATE(1970,1,1)+(-8/24)</f>
        <v>42795.874537037038</v>
      </c>
      <c r="T1700" s="16">
        <f>(((I1700/60)/60)/24)+DATE(1970,1,1)+(-8/24)</f>
        <v>42819.814583333333</v>
      </c>
    </row>
    <row r="1701" spans="1:20" ht="60" x14ac:dyDescent="0.2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2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7">
        <f>E1701/D1701</f>
        <v>4.2311459353574929E-2</v>
      </c>
      <c r="P1701" s="9">
        <f>IF(L1701 = 0, 0, E1701/L1701)</f>
        <v>54</v>
      </c>
      <c r="Q1701" s="5" t="str">
        <f>LEFT(N1701,SEARCH("/",N1701) - 1)</f>
        <v>music</v>
      </c>
      <c r="R1701" s="5" t="str">
        <f>RIGHT(N1701, LEN(N1701) - SEARCH("/",N1701))</f>
        <v>faith</v>
      </c>
      <c r="S1701" s="16">
        <f>(((J1701/60)/60)/24)+DATE(1970,1,1)+(-8/24)</f>
        <v>42806.530613425923</v>
      </c>
      <c r="T1701" s="16">
        <f>(((I1701/60)/60)/24)+DATE(1970,1,1)+(-8/24)</f>
        <v>42836.530613425923</v>
      </c>
    </row>
    <row r="1702" spans="1:20" ht="60" x14ac:dyDescent="0.2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2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7">
        <f>E1702/D1702</f>
        <v>0.2606</v>
      </c>
      <c r="P1702" s="9">
        <f>IF(L1702 = 0, 0, E1702/L1702)</f>
        <v>65.974683544303801</v>
      </c>
      <c r="Q1702" s="5" t="str">
        <f>LEFT(N1702,SEARCH("/",N1702) - 1)</f>
        <v>music</v>
      </c>
      <c r="R1702" s="5" t="str">
        <f>RIGHT(N1702, LEN(N1702) - SEARCH("/",N1702))</f>
        <v>faith</v>
      </c>
      <c r="S1702" s="16">
        <f>(((J1702/60)/60)/24)+DATE(1970,1,1)+(-8/24)</f>
        <v>42795.738310185181</v>
      </c>
      <c r="T1702" s="16">
        <f>(((I1702/60)/60)/24)+DATE(1970,1,1)+(-8/24)</f>
        <v>42825.833333333336</v>
      </c>
    </row>
    <row r="1703" spans="1:20" ht="60" x14ac:dyDescent="0.2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2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7">
        <f>E1703/D1703</f>
        <v>1.9801980198019802E-3</v>
      </c>
      <c r="P1703" s="9">
        <f>IF(L1703 = 0, 0, E1703/L1703)</f>
        <v>5</v>
      </c>
      <c r="Q1703" s="5" t="str">
        <f>LEFT(N1703,SEARCH("/",N1703) - 1)</f>
        <v>music</v>
      </c>
      <c r="R1703" s="5" t="str">
        <f>RIGHT(N1703, LEN(N1703) - SEARCH("/",N1703))</f>
        <v>faith</v>
      </c>
      <c r="S1703" s="16">
        <f>(((J1703/60)/60)/24)+DATE(1970,1,1)+(-8/24)</f>
        <v>41989.331076388888</v>
      </c>
      <c r="T1703" s="16">
        <f>(((I1703/60)/60)/24)+DATE(1970,1,1)+(-8/24)</f>
        <v>42019.331076388888</v>
      </c>
    </row>
    <row r="1704" spans="1:20" ht="30" x14ac:dyDescent="0.25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2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7">
        <f>E1704/D1704</f>
        <v>6.0606060606060605E-5</v>
      </c>
      <c r="P1704" s="9">
        <f>IF(L1704 = 0, 0, E1704/L1704)</f>
        <v>1</v>
      </c>
      <c r="Q1704" s="5" t="str">
        <f>LEFT(N1704,SEARCH("/",N1704) - 1)</f>
        <v>music</v>
      </c>
      <c r="R1704" s="5" t="str">
        <f>RIGHT(N1704, LEN(N1704) - SEARCH("/",N1704))</f>
        <v>faith</v>
      </c>
      <c r="S1704" s="16">
        <f>(((J1704/60)/60)/24)+DATE(1970,1,1)+(-8/24)</f>
        <v>42063.536458333336</v>
      </c>
      <c r="T1704" s="16">
        <f>(((I1704/60)/60)/24)+DATE(1970,1,1)+(-8/24)</f>
        <v>42093.494791666664</v>
      </c>
    </row>
    <row r="1705" spans="1:20" ht="60" x14ac:dyDescent="0.2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2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7">
        <f>E1705/D1705</f>
        <v>1.0200000000000001E-2</v>
      </c>
      <c r="P1705" s="9">
        <f>IF(L1705 = 0, 0, E1705/L1705)</f>
        <v>25.5</v>
      </c>
      <c r="Q1705" s="5" t="str">
        <f>LEFT(N1705,SEARCH("/",N1705) - 1)</f>
        <v>music</v>
      </c>
      <c r="R1705" s="5" t="str">
        <f>RIGHT(N1705, LEN(N1705) - SEARCH("/",N1705))</f>
        <v>faith</v>
      </c>
      <c r="S1705" s="16">
        <f>(((J1705/60)/60)/24)+DATE(1970,1,1)+(-8/24)</f>
        <v>42186.948344907411</v>
      </c>
      <c r="T1705" s="16">
        <f>(((I1705/60)/60)/24)+DATE(1970,1,1)+(-8/24)</f>
        <v>42246.948344907411</v>
      </c>
    </row>
    <row r="1706" spans="1:20" ht="45" x14ac:dyDescent="0.25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2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7">
        <f>E1706/D1706</f>
        <v>0.65100000000000002</v>
      </c>
      <c r="P1706" s="9">
        <f>IF(L1706 = 0, 0, E1706/L1706)</f>
        <v>118.36363636363636</v>
      </c>
      <c r="Q1706" s="5" t="str">
        <f>LEFT(N1706,SEARCH("/",N1706) - 1)</f>
        <v>music</v>
      </c>
      <c r="R1706" s="5" t="str">
        <f>RIGHT(N1706, LEN(N1706) - SEARCH("/",N1706))</f>
        <v>faith</v>
      </c>
      <c r="S1706" s="16">
        <f>(((J1706/60)/60)/24)+DATE(1970,1,1)+(-8/24)</f>
        <v>42020.806400462963</v>
      </c>
      <c r="T1706" s="16">
        <f>(((I1706/60)/60)/24)+DATE(1970,1,1)+(-8/24)</f>
        <v>42050.806400462963</v>
      </c>
    </row>
    <row r="1707" spans="1:20" ht="45" x14ac:dyDescent="0.2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2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7">
        <f>E1707/D1707</f>
        <v>0</v>
      </c>
      <c r="P1707" s="9">
        <f>IF(L1707 = 0, 0, E1707/L1707)</f>
        <v>0</v>
      </c>
      <c r="Q1707" s="5" t="str">
        <f>LEFT(N1707,SEARCH("/",N1707) - 1)</f>
        <v>music</v>
      </c>
      <c r="R1707" s="5" t="str">
        <f>RIGHT(N1707, LEN(N1707) - SEARCH("/",N1707))</f>
        <v>faith</v>
      </c>
      <c r="S1707" s="16">
        <f>(((J1707/60)/60)/24)+DATE(1970,1,1)+(-8/24)</f>
        <v>42244.683402777773</v>
      </c>
      <c r="T1707" s="16">
        <f>(((I1707/60)/60)/24)+DATE(1970,1,1)+(-8/24)</f>
        <v>42256.333333333336</v>
      </c>
    </row>
    <row r="1708" spans="1:20" ht="45" x14ac:dyDescent="0.25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2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7">
        <f>E1708/D1708</f>
        <v>0</v>
      </c>
      <c r="P1708" s="9">
        <f>IF(L1708 = 0, 0, E1708/L1708)</f>
        <v>0</v>
      </c>
      <c r="Q1708" s="5" t="str">
        <f>LEFT(N1708,SEARCH("/",N1708) - 1)</f>
        <v>music</v>
      </c>
      <c r="R1708" s="5" t="str">
        <f>RIGHT(N1708, LEN(N1708) - SEARCH("/",N1708))</f>
        <v>faith</v>
      </c>
      <c r="S1708" s="16">
        <f>(((J1708/60)/60)/24)+DATE(1970,1,1)+(-8/24)</f>
        <v>42178.973055555551</v>
      </c>
      <c r="T1708" s="16">
        <f>(((I1708/60)/60)/24)+DATE(1970,1,1)+(-8/24)</f>
        <v>42238.973055555551</v>
      </c>
    </row>
    <row r="1709" spans="1:20" ht="60" x14ac:dyDescent="0.2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2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7">
        <f>E1709/D1709</f>
        <v>9.74E-2</v>
      </c>
      <c r="P1709" s="9">
        <f>IF(L1709 = 0, 0, E1709/L1709)</f>
        <v>54.111111111111114</v>
      </c>
      <c r="Q1709" s="5" t="str">
        <f>LEFT(N1709,SEARCH("/",N1709) - 1)</f>
        <v>music</v>
      </c>
      <c r="R1709" s="5" t="str">
        <f>RIGHT(N1709, LEN(N1709) - SEARCH("/",N1709))</f>
        <v>faith</v>
      </c>
      <c r="S1709" s="16">
        <f>(((J1709/60)/60)/24)+DATE(1970,1,1)+(-8/24)</f>
        <v>42427.387673611105</v>
      </c>
      <c r="T1709" s="16">
        <f>(((I1709/60)/60)/24)+DATE(1970,1,1)+(-8/24)</f>
        <v>42457.346006944441</v>
      </c>
    </row>
    <row r="1710" spans="1:20" ht="60" x14ac:dyDescent="0.25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2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7">
        <f>E1710/D1710</f>
        <v>0</v>
      </c>
      <c r="P1710" s="9">
        <f>IF(L1710 = 0, 0, E1710/L1710)</f>
        <v>0</v>
      </c>
      <c r="Q1710" s="5" t="str">
        <f>LEFT(N1710,SEARCH("/",N1710) - 1)</f>
        <v>music</v>
      </c>
      <c r="R1710" s="5" t="str">
        <f>RIGHT(N1710, LEN(N1710) - SEARCH("/",N1710))</f>
        <v>faith</v>
      </c>
      <c r="S1710" s="16">
        <f>(((J1710/60)/60)/24)+DATE(1970,1,1)+(-8/24)</f>
        <v>42451.533634259256</v>
      </c>
      <c r="T1710" s="16">
        <f>(((I1710/60)/60)/24)+DATE(1970,1,1)+(-8/24)</f>
        <v>42491.533634259256</v>
      </c>
    </row>
    <row r="1711" spans="1:20" ht="45" x14ac:dyDescent="0.2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2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7">
        <f>E1711/D1711</f>
        <v>4.8571428571428571E-2</v>
      </c>
      <c r="P1711" s="9">
        <f>IF(L1711 = 0, 0, E1711/L1711)</f>
        <v>21.25</v>
      </c>
      <c r="Q1711" s="5" t="str">
        <f>LEFT(N1711,SEARCH("/",N1711) - 1)</f>
        <v>music</v>
      </c>
      <c r="R1711" s="5" t="str">
        <f>RIGHT(N1711, LEN(N1711) - SEARCH("/",N1711))</f>
        <v>faith</v>
      </c>
      <c r="S1711" s="16">
        <f>(((J1711/60)/60)/24)+DATE(1970,1,1)+(-8/24)</f>
        <v>41841.230486111104</v>
      </c>
      <c r="T1711" s="16">
        <f>(((I1711/60)/60)/24)+DATE(1970,1,1)+(-8/24)</f>
        <v>41882.485416666663</v>
      </c>
    </row>
    <row r="1712" spans="1:20" ht="30" x14ac:dyDescent="0.25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2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7">
        <f>E1712/D1712</f>
        <v>6.7999999999999996E-3</v>
      </c>
      <c r="P1712" s="9">
        <f>IF(L1712 = 0, 0, E1712/L1712)</f>
        <v>34</v>
      </c>
      <c r="Q1712" s="5" t="str">
        <f>LEFT(N1712,SEARCH("/",N1712) - 1)</f>
        <v>music</v>
      </c>
      <c r="R1712" s="5" t="str">
        <f>RIGHT(N1712, LEN(N1712) - SEARCH("/",N1712))</f>
        <v>faith</v>
      </c>
      <c r="S1712" s="16">
        <f>(((J1712/60)/60)/24)+DATE(1970,1,1)+(-8/24)</f>
        <v>42341.257962962954</v>
      </c>
      <c r="T1712" s="16">
        <f>(((I1712/60)/60)/24)+DATE(1970,1,1)+(-8/24)</f>
        <v>42387.208333333336</v>
      </c>
    </row>
    <row r="1713" spans="1:20" ht="60" x14ac:dyDescent="0.2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2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7">
        <f>E1713/D1713</f>
        <v>0.105</v>
      </c>
      <c r="P1713" s="9">
        <f>IF(L1713 = 0, 0, E1713/L1713)</f>
        <v>525</v>
      </c>
      <c r="Q1713" s="5" t="str">
        <f>LEFT(N1713,SEARCH("/",N1713) - 1)</f>
        <v>music</v>
      </c>
      <c r="R1713" s="5" t="str">
        <f>RIGHT(N1713, LEN(N1713) - SEARCH("/",N1713))</f>
        <v>faith</v>
      </c>
      <c r="S1713" s="16">
        <f>(((J1713/60)/60)/24)+DATE(1970,1,1)+(-8/24)</f>
        <v>41852.312893518516</v>
      </c>
      <c r="T1713" s="16">
        <f>(((I1713/60)/60)/24)+DATE(1970,1,1)+(-8/24)</f>
        <v>41883.312893518516</v>
      </c>
    </row>
    <row r="1714" spans="1:20" ht="60" x14ac:dyDescent="0.25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2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7">
        <f>E1714/D1714</f>
        <v>0</v>
      </c>
      <c r="P1714" s="9">
        <f>IF(L1714 = 0, 0, E1714/L1714)</f>
        <v>0</v>
      </c>
      <c r="Q1714" s="5" t="str">
        <f>LEFT(N1714,SEARCH("/",N1714) - 1)</f>
        <v>music</v>
      </c>
      <c r="R1714" s="5" t="str">
        <f>RIGHT(N1714, LEN(N1714) - SEARCH("/",N1714))</f>
        <v>faith</v>
      </c>
      <c r="S1714" s="16">
        <f>(((J1714/60)/60)/24)+DATE(1970,1,1)+(-8/24)</f>
        <v>42125.580474537033</v>
      </c>
      <c r="T1714" s="16">
        <f>(((I1714/60)/60)/24)+DATE(1970,1,1)+(-8/24)</f>
        <v>42185.580474537033</v>
      </c>
    </row>
    <row r="1715" spans="1:20" ht="60" x14ac:dyDescent="0.2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2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7">
        <f>E1715/D1715</f>
        <v>1.6666666666666666E-2</v>
      </c>
      <c r="P1715" s="9">
        <f>IF(L1715 = 0, 0, E1715/L1715)</f>
        <v>50</v>
      </c>
      <c r="Q1715" s="5" t="str">
        <f>LEFT(N1715,SEARCH("/",N1715) - 1)</f>
        <v>music</v>
      </c>
      <c r="R1715" s="5" t="str">
        <f>RIGHT(N1715, LEN(N1715) - SEARCH("/",N1715))</f>
        <v>faith</v>
      </c>
      <c r="S1715" s="16">
        <f>(((J1715/60)/60)/24)+DATE(1970,1,1)+(-8/24)</f>
        <v>41887.467731481483</v>
      </c>
      <c r="T1715" s="16">
        <f>(((I1715/60)/60)/24)+DATE(1970,1,1)+(-8/24)</f>
        <v>41917.467731481483</v>
      </c>
    </row>
    <row r="1716" spans="1:20" ht="60" x14ac:dyDescent="0.25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2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7">
        <f>E1716/D1716</f>
        <v>7.868E-2</v>
      </c>
      <c r="P1716" s="9">
        <f>IF(L1716 = 0, 0, E1716/L1716)</f>
        <v>115.70588235294117</v>
      </c>
      <c r="Q1716" s="5" t="str">
        <f>LEFT(N1716,SEARCH("/",N1716) - 1)</f>
        <v>music</v>
      </c>
      <c r="R1716" s="5" t="str">
        <f>RIGHT(N1716, LEN(N1716) - SEARCH("/",N1716))</f>
        <v>faith</v>
      </c>
      <c r="S1716" s="16">
        <f>(((J1716/60)/60)/24)+DATE(1970,1,1)+(-8/24)</f>
        <v>42095.585196759253</v>
      </c>
      <c r="T1716" s="16">
        <f>(((I1716/60)/60)/24)+DATE(1970,1,1)+(-8/24)</f>
        <v>42125.585196759253</v>
      </c>
    </row>
    <row r="1717" spans="1:20" ht="45" x14ac:dyDescent="0.2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2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7">
        <f>E1717/D1717</f>
        <v>2.2000000000000001E-3</v>
      </c>
      <c r="P1717" s="9">
        <f>IF(L1717 = 0, 0, E1717/L1717)</f>
        <v>5.5</v>
      </c>
      <c r="Q1717" s="5" t="str">
        <f>LEFT(N1717,SEARCH("/",N1717) - 1)</f>
        <v>music</v>
      </c>
      <c r="R1717" s="5" t="str">
        <f>RIGHT(N1717, LEN(N1717) - SEARCH("/",N1717))</f>
        <v>faith</v>
      </c>
      <c r="S1717" s="16">
        <f>(((J1717/60)/60)/24)+DATE(1970,1,1)+(-8/24)</f>
        <v>42063.884085648147</v>
      </c>
      <c r="T1717" s="16">
        <f>(((I1717/60)/60)/24)+DATE(1970,1,1)+(-8/24)</f>
        <v>42093.806944444441</v>
      </c>
    </row>
    <row r="1718" spans="1:20" ht="60" x14ac:dyDescent="0.25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2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7">
        <f>E1718/D1718</f>
        <v>7.4999999999999997E-2</v>
      </c>
      <c r="P1718" s="9">
        <f>IF(L1718 = 0, 0, E1718/L1718)</f>
        <v>50</v>
      </c>
      <c r="Q1718" s="5" t="str">
        <f>LEFT(N1718,SEARCH("/",N1718) - 1)</f>
        <v>music</v>
      </c>
      <c r="R1718" s="5" t="str">
        <f>RIGHT(N1718, LEN(N1718) - SEARCH("/",N1718))</f>
        <v>faith</v>
      </c>
      <c r="S1718" s="16">
        <f>(((J1718/60)/60)/24)+DATE(1970,1,1)+(-8/24)</f>
        <v>42673.244201388887</v>
      </c>
      <c r="T1718" s="16">
        <f>(((I1718/60)/60)/24)+DATE(1970,1,1)+(-8/24)</f>
        <v>42713.285868055551</v>
      </c>
    </row>
    <row r="1719" spans="1:20" ht="45" x14ac:dyDescent="0.2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2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7">
        <f>E1719/D1719</f>
        <v>0.42725880551301687</v>
      </c>
      <c r="P1719" s="9">
        <f>IF(L1719 = 0, 0, E1719/L1719)</f>
        <v>34.024390243902438</v>
      </c>
      <c r="Q1719" s="5" t="str">
        <f>LEFT(N1719,SEARCH("/",N1719) - 1)</f>
        <v>music</v>
      </c>
      <c r="R1719" s="5" t="str">
        <f>RIGHT(N1719, LEN(N1719) - SEARCH("/",N1719))</f>
        <v>faith</v>
      </c>
      <c r="S1719" s="16">
        <f>(((J1719/60)/60)/24)+DATE(1970,1,1)+(-8/24)</f>
        <v>42460.648587962954</v>
      </c>
      <c r="T1719" s="16">
        <f>(((I1719/60)/60)/24)+DATE(1970,1,1)+(-8/24)</f>
        <v>42480.833333333336</v>
      </c>
    </row>
    <row r="1720" spans="1:20" x14ac:dyDescent="0.25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2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7">
        <f>E1720/D1720</f>
        <v>2.142857142857143E-3</v>
      </c>
      <c r="P1720" s="9">
        <f>IF(L1720 = 0, 0, E1720/L1720)</f>
        <v>37.5</v>
      </c>
      <c r="Q1720" s="5" t="str">
        <f>LEFT(N1720,SEARCH("/",N1720) - 1)</f>
        <v>music</v>
      </c>
      <c r="R1720" s="5" t="str">
        <f>RIGHT(N1720, LEN(N1720) - SEARCH("/",N1720))</f>
        <v>faith</v>
      </c>
      <c r="S1720" s="16">
        <f>(((J1720/60)/60)/24)+DATE(1970,1,1)+(-8/24)</f>
        <v>42460.277187499996</v>
      </c>
      <c r="T1720" s="16">
        <f>(((I1720/60)/60)/24)+DATE(1970,1,1)+(-8/24)</f>
        <v>42503.874305555553</v>
      </c>
    </row>
    <row r="1721" spans="1:20" ht="60" x14ac:dyDescent="0.2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2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7">
        <f>E1721/D1721</f>
        <v>8.7500000000000008E-3</v>
      </c>
      <c r="P1721" s="9">
        <f>IF(L1721 = 0, 0, E1721/L1721)</f>
        <v>11.666666666666666</v>
      </c>
      <c r="Q1721" s="5" t="str">
        <f>LEFT(N1721,SEARCH("/",N1721) - 1)</f>
        <v>music</v>
      </c>
      <c r="R1721" s="5" t="str">
        <f>RIGHT(N1721, LEN(N1721) - SEARCH("/",N1721))</f>
        <v>faith</v>
      </c>
      <c r="S1721" s="16">
        <f>(((J1721/60)/60)/24)+DATE(1970,1,1)+(-8/24)</f>
        <v>41869.201284722221</v>
      </c>
      <c r="T1721" s="16">
        <f>(((I1721/60)/60)/24)+DATE(1970,1,1)+(-8/24)</f>
        <v>41899.201284722221</v>
      </c>
    </row>
    <row r="1722" spans="1:20" ht="60" x14ac:dyDescent="0.25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2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7">
        <f>E1722/D1722</f>
        <v>5.6250000000000001E-2</v>
      </c>
      <c r="P1722" s="9">
        <f>IF(L1722 = 0, 0, E1722/L1722)</f>
        <v>28.125</v>
      </c>
      <c r="Q1722" s="5" t="str">
        <f>LEFT(N1722,SEARCH("/",N1722) - 1)</f>
        <v>music</v>
      </c>
      <c r="R1722" s="5" t="str">
        <f>RIGHT(N1722, LEN(N1722) - SEARCH("/",N1722))</f>
        <v>faith</v>
      </c>
      <c r="S1722" s="16">
        <f>(((J1722/60)/60)/24)+DATE(1970,1,1)+(-8/24)</f>
        <v>41922.449895833335</v>
      </c>
      <c r="T1722" s="16">
        <f>(((I1722/60)/60)/24)+DATE(1970,1,1)+(-8/24)</f>
        <v>41952.491562499999</v>
      </c>
    </row>
    <row r="1723" spans="1:20" ht="45" x14ac:dyDescent="0.2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2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7">
        <f>E1723/D1723</f>
        <v>0</v>
      </c>
      <c r="P1723" s="9">
        <f>IF(L1723 = 0, 0, E1723/L1723)</f>
        <v>0</v>
      </c>
      <c r="Q1723" s="5" t="str">
        <f>LEFT(N1723,SEARCH("/",N1723) - 1)</f>
        <v>music</v>
      </c>
      <c r="R1723" s="5" t="str">
        <f>RIGHT(N1723, LEN(N1723) - SEARCH("/",N1723))</f>
        <v>faith</v>
      </c>
      <c r="S1723" s="16">
        <f>(((J1723/60)/60)/24)+DATE(1970,1,1)+(-8/24)</f>
        <v>42319.12804398148</v>
      </c>
      <c r="T1723" s="16">
        <f>(((I1723/60)/60)/24)+DATE(1970,1,1)+(-8/24)</f>
        <v>42349.12804398148</v>
      </c>
    </row>
    <row r="1724" spans="1:20" ht="45" x14ac:dyDescent="0.25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2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7">
        <f>E1724/D1724</f>
        <v>3.4722222222222224E-4</v>
      </c>
      <c r="P1724" s="9">
        <f>IF(L1724 = 0, 0, E1724/L1724)</f>
        <v>1</v>
      </c>
      <c r="Q1724" s="5" t="str">
        <f>LEFT(N1724,SEARCH("/",N1724) - 1)</f>
        <v>music</v>
      </c>
      <c r="R1724" s="5" t="str">
        <f>RIGHT(N1724, LEN(N1724) - SEARCH("/",N1724))</f>
        <v>faith</v>
      </c>
      <c r="S1724" s="16">
        <f>(((J1724/60)/60)/24)+DATE(1970,1,1)+(-8/24)</f>
        <v>42425.627650462957</v>
      </c>
      <c r="T1724" s="16">
        <f>(((I1724/60)/60)/24)+DATE(1970,1,1)+(-8/24)</f>
        <v>42462.673611111109</v>
      </c>
    </row>
    <row r="1725" spans="1:20" ht="60" x14ac:dyDescent="0.2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2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7">
        <f>E1725/D1725</f>
        <v>6.5000000000000002E-2</v>
      </c>
      <c r="P1725" s="9">
        <f>IF(L1725 = 0, 0, E1725/L1725)</f>
        <v>216.66666666666666</v>
      </c>
      <c r="Q1725" s="5" t="str">
        <f>LEFT(N1725,SEARCH("/",N1725) - 1)</f>
        <v>music</v>
      </c>
      <c r="R1725" s="5" t="str">
        <f>RIGHT(N1725, LEN(N1725) - SEARCH("/",N1725))</f>
        <v>faith</v>
      </c>
      <c r="S1725" s="16">
        <f>(((J1725/60)/60)/24)+DATE(1970,1,1)+(-8/24)</f>
        <v>42129.492071759254</v>
      </c>
      <c r="T1725" s="16">
        <f>(((I1725/60)/60)/24)+DATE(1970,1,1)+(-8/24)</f>
        <v>42185.916666666664</v>
      </c>
    </row>
    <row r="1726" spans="1:20" ht="60" x14ac:dyDescent="0.25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2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7">
        <f>E1726/D1726</f>
        <v>5.8333333333333336E-3</v>
      </c>
      <c r="P1726" s="9">
        <f>IF(L1726 = 0, 0, E1726/L1726)</f>
        <v>8.75</v>
      </c>
      <c r="Q1726" s="5" t="str">
        <f>LEFT(N1726,SEARCH("/",N1726) - 1)</f>
        <v>music</v>
      </c>
      <c r="R1726" s="5" t="str">
        <f>RIGHT(N1726, LEN(N1726) - SEARCH("/",N1726))</f>
        <v>faith</v>
      </c>
      <c r="S1726" s="16">
        <f>(((J1726/60)/60)/24)+DATE(1970,1,1)+(-8/24)</f>
        <v>41912.599097222221</v>
      </c>
      <c r="T1726" s="16">
        <f>(((I1726/60)/60)/24)+DATE(1970,1,1)+(-8/24)</f>
        <v>41942.599097222221</v>
      </c>
    </row>
    <row r="1727" spans="1:20" ht="60" x14ac:dyDescent="0.2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2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7">
        <f>E1727/D1727</f>
        <v>0.10181818181818182</v>
      </c>
      <c r="P1727" s="9">
        <f>IF(L1727 = 0, 0, E1727/L1727)</f>
        <v>62.222222222222221</v>
      </c>
      <c r="Q1727" s="5" t="str">
        <f>LEFT(N1727,SEARCH("/",N1727) - 1)</f>
        <v>music</v>
      </c>
      <c r="R1727" s="5" t="str">
        <f>RIGHT(N1727, LEN(N1727) - SEARCH("/",N1727))</f>
        <v>faith</v>
      </c>
      <c r="S1727" s="16">
        <f>(((J1727/60)/60)/24)+DATE(1970,1,1)+(-8/24)</f>
        <v>41845.634826388887</v>
      </c>
      <c r="T1727" s="16">
        <f>(((I1727/60)/60)/24)+DATE(1970,1,1)+(-8/24)</f>
        <v>41875.634826388887</v>
      </c>
    </row>
    <row r="1728" spans="1:20" ht="30" x14ac:dyDescent="0.25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2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7">
        <f>E1728/D1728</f>
        <v>0.33784615384615385</v>
      </c>
      <c r="P1728" s="9">
        <f>IF(L1728 = 0, 0, E1728/L1728)</f>
        <v>137.25</v>
      </c>
      <c r="Q1728" s="5" t="str">
        <f>LEFT(N1728,SEARCH("/",N1728) - 1)</f>
        <v>music</v>
      </c>
      <c r="R1728" s="5" t="str">
        <f>RIGHT(N1728, LEN(N1728) - SEARCH("/",N1728))</f>
        <v>faith</v>
      </c>
      <c r="S1728" s="16">
        <f>(((J1728/60)/60)/24)+DATE(1970,1,1)+(-8/24)</f>
        <v>41788.586388888885</v>
      </c>
      <c r="T1728" s="16">
        <f>(((I1728/60)/60)/24)+DATE(1970,1,1)+(-8/24)</f>
        <v>41817.586388888885</v>
      </c>
    </row>
    <row r="1729" spans="1:20" ht="60" x14ac:dyDescent="0.2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2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7">
        <f>E1729/D1729</f>
        <v>3.3333333333333332E-4</v>
      </c>
      <c r="P1729" s="9">
        <f>IF(L1729 = 0, 0, E1729/L1729)</f>
        <v>1</v>
      </c>
      <c r="Q1729" s="5" t="str">
        <f>LEFT(N1729,SEARCH("/",N1729) - 1)</f>
        <v>music</v>
      </c>
      <c r="R1729" s="5" t="str">
        <f>RIGHT(N1729, LEN(N1729) - SEARCH("/",N1729))</f>
        <v>faith</v>
      </c>
      <c r="S1729" s="16">
        <f>(((J1729/60)/60)/24)+DATE(1970,1,1)+(-8/24)</f>
        <v>42044.594641203708</v>
      </c>
      <c r="T1729" s="16">
        <f>(((I1729/60)/60)/24)+DATE(1970,1,1)+(-8/24)</f>
        <v>42099.124999999993</v>
      </c>
    </row>
    <row r="1730" spans="1:20" ht="45" x14ac:dyDescent="0.25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2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7">
        <f>E1730/D1730</f>
        <v>0.68400000000000005</v>
      </c>
      <c r="P1730" s="9">
        <f>IF(L1730 = 0, 0, E1730/L1730)</f>
        <v>122.14285714285714</v>
      </c>
      <c r="Q1730" s="5" t="str">
        <f>LEFT(N1730,SEARCH("/",N1730) - 1)</f>
        <v>music</v>
      </c>
      <c r="R1730" s="5" t="str">
        <f>RIGHT(N1730, LEN(N1730) - SEARCH("/",N1730))</f>
        <v>faith</v>
      </c>
      <c r="S1730" s="16">
        <f>(((J1730/60)/60)/24)+DATE(1970,1,1)+(-8/24)</f>
        <v>42268.292523148142</v>
      </c>
      <c r="T1730" s="16">
        <f>(((I1730/60)/60)/24)+DATE(1970,1,1)+(-8/24)</f>
        <v>42298.292523148142</v>
      </c>
    </row>
    <row r="1731" spans="1:20" ht="60" x14ac:dyDescent="0.2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2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7">
        <f>E1731/D1731</f>
        <v>0</v>
      </c>
      <c r="P1731" s="9">
        <f>IF(L1731 = 0, 0, E1731/L1731)</f>
        <v>0</v>
      </c>
      <c r="Q1731" s="5" t="str">
        <f>LEFT(N1731,SEARCH("/",N1731) - 1)</f>
        <v>music</v>
      </c>
      <c r="R1731" s="5" t="str">
        <f>RIGHT(N1731, LEN(N1731) - SEARCH("/",N1731))</f>
        <v>faith</v>
      </c>
      <c r="S1731" s="16">
        <f>(((J1731/60)/60)/24)+DATE(1970,1,1)+(-8/24)</f>
        <v>42470.718819444439</v>
      </c>
      <c r="T1731" s="16">
        <f>(((I1731/60)/60)/24)+DATE(1970,1,1)+(-8/24)</f>
        <v>42530.718819444439</v>
      </c>
    </row>
    <row r="1732" spans="1:20" ht="45" x14ac:dyDescent="0.25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2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7">
        <f>E1732/D1732</f>
        <v>0</v>
      </c>
      <c r="P1732" s="9">
        <f>IF(L1732 = 0, 0, E1732/L1732)</f>
        <v>0</v>
      </c>
      <c r="Q1732" s="5" t="str">
        <f>LEFT(N1732,SEARCH("/",N1732) - 1)</f>
        <v>music</v>
      </c>
      <c r="R1732" s="5" t="str">
        <f>RIGHT(N1732, LEN(N1732) - SEARCH("/",N1732))</f>
        <v>faith</v>
      </c>
      <c r="S1732" s="16">
        <f>(((J1732/60)/60)/24)+DATE(1970,1,1)+(-8/24)</f>
        <v>42271.754432870373</v>
      </c>
      <c r="T1732" s="16">
        <f>(((I1732/60)/60)/24)+DATE(1970,1,1)+(-8/24)</f>
        <v>42301.754432870373</v>
      </c>
    </row>
    <row r="1733" spans="1:20" ht="30" x14ac:dyDescent="0.2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2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7">
        <f>E1733/D1733</f>
        <v>0</v>
      </c>
      <c r="P1733" s="9">
        <f>IF(L1733 = 0, 0, E1733/L1733)</f>
        <v>0</v>
      </c>
      <c r="Q1733" s="5" t="str">
        <f>LEFT(N1733,SEARCH("/",N1733) - 1)</f>
        <v>music</v>
      </c>
      <c r="R1733" s="5" t="str">
        <f>RIGHT(N1733, LEN(N1733) - SEARCH("/",N1733))</f>
        <v>faith</v>
      </c>
      <c r="S1733" s="16">
        <f>(((J1733/60)/60)/24)+DATE(1970,1,1)+(-8/24)</f>
        <v>42152.573518518511</v>
      </c>
      <c r="T1733" s="16">
        <f>(((I1733/60)/60)/24)+DATE(1970,1,1)+(-8/24)</f>
        <v>42166.291666666664</v>
      </c>
    </row>
    <row r="1734" spans="1:20" ht="60" x14ac:dyDescent="0.25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2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7">
        <f>E1734/D1734</f>
        <v>0</v>
      </c>
      <c r="P1734" s="9">
        <f>IF(L1734 = 0, 0, E1734/L1734)</f>
        <v>0</v>
      </c>
      <c r="Q1734" s="5" t="str">
        <f>LEFT(N1734,SEARCH("/",N1734) - 1)</f>
        <v>music</v>
      </c>
      <c r="R1734" s="5" t="str">
        <f>RIGHT(N1734, LEN(N1734) - SEARCH("/",N1734))</f>
        <v>faith</v>
      </c>
      <c r="S1734" s="16">
        <f>(((J1734/60)/60)/24)+DATE(1970,1,1)+(-8/24)</f>
        <v>42325.350474537037</v>
      </c>
      <c r="T1734" s="16">
        <f>(((I1734/60)/60)/24)+DATE(1970,1,1)+(-8/24)</f>
        <v>42384.874999999993</v>
      </c>
    </row>
    <row r="1735" spans="1:20" ht="60" x14ac:dyDescent="0.2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2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7">
        <f>E1735/D1735</f>
        <v>0</v>
      </c>
      <c r="P1735" s="9">
        <f>IF(L1735 = 0, 0, E1735/L1735)</f>
        <v>0</v>
      </c>
      <c r="Q1735" s="5" t="str">
        <f>LEFT(N1735,SEARCH("/",N1735) - 1)</f>
        <v>music</v>
      </c>
      <c r="R1735" s="5" t="str">
        <f>RIGHT(N1735, LEN(N1735) - SEARCH("/",N1735))</f>
        <v>faith</v>
      </c>
      <c r="S1735" s="16">
        <f>(((J1735/60)/60)/24)+DATE(1970,1,1)+(-8/24)</f>
        <v>42614.342291666668</v>
      </c>
      <c r="T1735" s="16">
        <f>(((I1735/60)/60)/24)+DATE(1970,1,1)+(-8/24)</f>
        <v>42626.562499999993</v>
      </c>
    </row>
    <row r="1736" spans="1:20" ht="45" x14ac:dyDescent="0.25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2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7">
        <f>E1736/D1736</f>
        <v>2.2222222222222223E-4</v>
      </c>
      <c r="P1736" s="9">
        <f>IF(L1736 = 0, 0, E1736/L1736)</f>
        <v>1</v>
      </c>
      <c r="Q1736" s="5" t="str">
        <f>LEFT(N1736,SEARCH("/",N1736) - 1)</f>
        <v>music</v>
      </c>
      <c r="R1736" s="5" t="str">
        <f>RIGHT(N1736, LEN(N1736) - SEARCH("/",N1736))</f>
        <v>faith</v>
      </c>
      <c r="S1736" s="16">
        <f>(((J1736/60)/60)/24)+DATE(1970,1,1)+(-8/24)</f>
        <v>42101.703194444439</v>
      </c>
      <c r="T1736" s="16">
        <f>(((I1736/60)/60)/24)+DATE(1970,1,1)+(-8/24)</f>
        <v>42131.703194444439</v>
      </c>
    </row>
    <row r="1737" spans="1:20" ht="45" x14ac:dyDescent="0.2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2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7">
        <f>E1737/D1737</f>
        <v>0.11</v>
      </c>
      <c r="P1737" s="9">
        <f>IF(L1737 = 0, 0, E1737/L1737)</f>
        <v>55</v>
      </c>
      <c r="Q1737" s="5" t="str">
        <f>LEFT(N1737,SEARCH("/",N1737) - 1)</f>
        <v>music</v>
      </c>
      <c r="R1737" s="5" t="str">
        <f>RIGHT(N1737, LEN(N1737) - SEARCH("/",N1737))</f>
        <v>faith</v>
      </c>
      <c r="S1737" s="16">
        <f>(((J1737/60)/60)/24)+DATE(1970,1,1)+(-8/24)</f>
        <v>42559.480844907412</v>
      </c>
      <c r="T1737" s="16">
        <f>(((I1737/60)/60)/24)+DATE(1970,1,1)+(-8/24)</f>
        <v>42589.480844907412</v>
      </c>
    </row>
    <row r="1738" spans="1:20" ht="45" x14ac:dyDescent="0.25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2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7">
        <f>E1738/D1738</f>
        <v>7.3333333333333332E-3</v>
      </c>
      <c r="P1738" s="9">
        <f>IF(L1738 = 0, 0, E1738/L1738)</f>
        <v>22</v>
      </c>
      <c r="Q1738" s="5" t="str">
        <f>LEFT(N1738,SEARCH("/",N1738) - 1)</f>
        <v>music</v>
      </c>
      <c r="R1738" s="5" t="str">
        <f>RIGHT(N1738, LEN(N1738) - SEARCH("/",N1738))</f>
        <v>faith</v>
      </c>
      <c r="S1738" s="16">
        <f>(((J1738/60)/60)/24)+DATE(1970,1,1)+(-8/24)</f>
        <v>42286.52815972222</v>
      </c>
      <c r="T1738" s="16">
        <f>(((I1738/60)/60)/24)+DATE(1970,1,1)+(-8/24)</f>
        <v>42316.569826388884</v>
      </c>
    </row>
    <row r="1739" spans="1:20" ht="60" x14ac:dyDescent="0.2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2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7">
        <f>E1739/D1739</f>
        <v>0.21249999999999999</v>
      </c>
      <c r="P1739" s="9">
        <f>IF(L1739 = 0, 0, E1739/L1739)</f>
        <v>56.666666666666664</v>
      </c>
      <c r="Q1739" s="5" t="str">
        <f>LEFT(N1739,SEARCH("/",N1739) - 1)</f>
        <v>music</v>
      </c>
      <c r="R1739" s="5" t="str">
        <f>RIGHT(N1739, LEN(N1739) - SEARCH("/",N1739))</f>
        <v>faith</v>
      </c>
      <c r="S1739" s="16">
        <f>(((J1739/60)/60)/24)+DATE(1970,1,1)+(-8/24)</f>
        <v>42175.615648148152</v>
      </c>
      <c r="T1739" s="16">
        <f>(((I1739/60)/60)/24)+DATE(1970,1,1)+(-8/24)</f>
        <v>42205.615648148152</v>
      </c>
    </row>
    <row r="1740" spans="1:20" ht="45" x14ac:dyDescent="0.25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2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7">
        <f>E1740/D1740</f>
        <v>4.0000000000000001E-3</v>
      </c>
      <c r="P1740" s="9">
        <f>IF(L1740 = 0, 0, E1740/L1740)</f>
        <v>20</v>
      </c>
      <c r="Q1740" s="5" t="str">
        <f>LEFT(N1740,SEARCH("/",N1740) - 1)</f>
        <v>music</v>
      </c>
      <c r="R1740" s="5" t="str">
        <f>RIGHT(N1740, LEN(N1740) - SEARCH("/",N1740))</f>
        <v>faith</v>
      </c>
      <c r="S1740" s="16">
        <f>(((J1740/60)/60)/24)+DATE(1970,1,1)+(-8/24)</f>
        <v>41884.540995370371</v>
      </c>
      <c r="T1740" s="16">
        <f>(((I1740/60)/60)/24)+DATE(1970,1,1)+(-8/24)</f>
        <v>41914.540995370371</v>
      </c>
    </row>
    <row r="1741" spans="1:20" ht="45" x14ac:dyDescent="0.2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2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7">
        <f>E1741/D1741</f>
        <v>1E-3</v>
      </c>
      <c r="P1741" s="9">
        <f>IF(L1741 = 0, 0, E1741/L1741)</f>
        <v>1</v>
      </c>
      <c r="Q1741" s="5" t="str">
        <f>LEFT(N1741,SEARCH("/",N1741) - 1)</f>
        <v>music</v>
      </c>
      <c r="R1741" s="5" t="str">
        <f>RIGHT(N1741, LEN(N1741) - SEARCH("/",N1741))</f>
        <v>faith</v>
      </c>
      <c r="S1741" s="16">
        <f>(((J1741/60)/60)/24)+DATE(1970,1,1)+(-8/24)</f>
        <v>42435.540879629632</v>
      </c>
      <c r="T1741" s="16">
        <f>(((I1741/60)/60)/24)+DATE(1970,1,1)+(-8/24)</f>
        <v>42494.499212962961</v>
      </c>
    </row>
    <row r="1742" spans="1:20" ht="45" x14ac:dyDescent="0.25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2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7">
        <f>E1742/D1742</f>
        <v>0</v>
      </c>
      <c r="P1742" s="9">
        <f>IF(L1742 = 0, 0, E1742/L1742)</f>
        <v>0</v>
      </c>
      <c r="Q1742" s="5" t="str">
        <f>LEFT(N1742,SEARCH("/",N1742) - 1)</f>
        <v>music</v>
      </c>
      <c r="R1742" s="5" t="str">
        <f>RIGHT(N1742, LEN(N1742) - SEARCH("/",N1742))</f>
        <v>faith</v>
      </c>
      <c r="S1742" s="16">
        <f>(((J1742/60)/60)/24)+DATE(1970,1,1)+(-8/24)</f>
        <v>42171.48405092593</v>
      </c>
      <c r="T1742" s="16">
        <f>(((I1742/60)/60)/24)+DATE(1970,1,1)+(-8/24)</f>
        <v>42201.48405092593</v>
      </c>
    </row>
    <row r="1743" spans="1:20" ht="45" x14ac:dyDescent="0.25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2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7">
        <f>E1743/D1743</f>
        <v>1.1083333333333334</v>
      </c>
      <c r="P1743" s="9">
        <f>IF(L1743 = 0, 0, E1743/L1743)</f>
        <v>25.576923076923077</v>
      </c>
      <c r="Q1743" s="5" t="str">
        <f>LEFT(N1743,SEARCH("/",N1743) - 1)</f>
        <v>photography</v>
      </c>
      <c r="R1743" s="5" t="str">
        <f>RIGHT(N1743, LEN(N1743) - SEARCH("/",N1743))</f>
        <v>photobooks</v>
      </c>
      <c r="S1743" s="16">
        <f>(((J1743/60)/60)/24)+DATE(1970,1,1)+(-8/24)</f>
        <v>42120.294803240737</v>
      </c>
      <c r="T1743" s="16">
        <f>(((I1743/60)/60)/24)+DATE(1970,1,1)+(-8/24)</f>
        <v>42165.294803240737</v>
      </c>
    </row>
    <row r="1744" spans="1:20" ht="60" x14ac:dyDescent="0.25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2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7">
        <f>E1744/D1744</f>
        <v>1.0874999999999999</v>
      </c>
      <c r="P1744" s="9">
        <f>IF(L1744 = 0, 0, E1744/L1744)</f>
        <v>63.970588235294116</v>
      </c>
      <c r="Q1744" s="5" t="str">
        <f>LEFT(N1744,SEARCH("/",N1744) - 1)</f>
        <v>photography</v>
      </c>
      <c r="R1744" s="5" t="str">
        <f>RIGHT(N1744, LEN(N1744) - SEARCH("/",N1744))</f>
        <v>photobooks</v>
      </c>
      <c r="S1744" s="16">
        <f>(((J1744/60)/60)/24)+DATE(1970,1,1)+(-8/24)</f>
        <v>42710.543634259251</v>
      </c>
      <c r="T1744" s="16">
        <f>(((I1744/60)/60)/24)+DATE(1970,1,1)+(-8/24)</f>
        <v>42742.541666666664</v>
      </c>
    </row>
    <row r="1745" spans="1:20" ht="45" x14ac:dyDescent="0.25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2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7">
        <f>E1745/D1745</f>
        <v>1.0041666666666667</v>
      </c>
      <c r="P1745" s="9">
        <f>IF(L1745 = 0, 0, E1745/L1745)</f>
        <v>89.925373134328353</v>
      </c>
      <c r="Q1745" s="5" t="str">
        <f>LEFT(N1745,SEARCH("/",N1745) - 1)</f>
        <v>photography</v>
      </c>
      <c r="R1745" s="5" t="str">
        <f>RIGHT(N1745, LEN(N1745) - SEARCH("/",N1745))</f>
        <v>photobooks</v>
      </c>
      <c r="S1745" s="16">
        <f>(((J1745/60)/60)/24)+DATE(1970,1,1)+(-8/24)</f>
        <v>42586.592303240737</v>
      </c>
      <c r="T1745" s="16">
        <f>(((I1745/60)/60)/24)+DATE(1970,1,1)+(-8/24)</f>
        <v>42608.832638888889</v>
      </c>
    </row>
    <row r="1746" spans="1:20" ht="60" x14ac:dyDescent="0.25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2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7">
        <f>E1746/D1746</f>
        <v>1.1845454545454546</v>
      </c>
      <c r="P1746" s="9">
        <f>IF(L1746 = 0, 0, E1746/L1746)</f>
        <v>93.071428571428569</v>
      </c>
      <c r="Q1746" s="5" t="str">
        <f>LEFT(N1746,SEARCH("/",N1746) - 1)</f>
        <v>photography</v>
      </c>
      <c r="R1746" s="5" t="str">
        <f>RIGHT(N1746, LEN(N1746) - SEARCH("/",N1746))</f>
        <v>photobooks</v>
      </c>
      <c r="S1746" s="16">
        <f>(((J1746/60)/60)/24)+DATE(1970,1,1)+(-8/24)</f>
        <v>42026.271724537037</v>
      </c>
      <c r="T1746" s="16">
        <f>(((I1746/60)/60)/24)+DATE(1970,1,1)+(-8/24)</f>
        <v>42071.230057870365</v>
      </c>
    </row>
    <row r="1747" spans="1:20" ht="60" x14ac:dyDescent="0.25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2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7">
        <f>E1747/D1747</f>
        <v>1.1401428571428571</v>
      </c>
      <c r="P1747" s="9">
        <f>IF(L1747 = 0, 0, E1747/L1747)</f>
        <v>89.674157303370791</v>
      </c>
      <c r="Q1747" s="5" t="str">
        <f>LEFT(N1747,SEARCH("/",N1747) - 1)</f>
        <v>photography</v>
      </c>
      <c r="R1747" s="5" t="str">
        <f>RIGHT(N1747, LEN(N1747) - SEARCH("/",N1747))</f>
        <v>photobooks</v>
      </c>
      <c r="S1747" s="16">
        <f>(((J1747/60)/60)/24)+DATE(1970,1,1)+(-8/24)</f>
        <v>42689.926365740735</v>
      </c>
      <c r="T1747" s="16">
        <f>(((I1747/60)/60)/24)+DATE(1970,1,1)+(-8/24)</f>
        <v>42725.749999999993</v>
      </c>
    </row>
    <row r="1748" spans="1:20" ht="60" x14ac:dyDescent="0.25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2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7">
        <f>E1748/D1748</f>
        <v>1.4810000000000001</v>
      </c>
      <c r="P1748" s="9">
        <f>IF(L1748 = 0, 0, E1748/L1748)</f>
        <v>207.61682242990653</v>
      </c>
      <c r="Q1748" s="5" t="str">
        <f>LEFT(N1748,SEARCH("/",N1748) - 1)</f>
        <v>photography</v>
      </c>
      <c r="R1748" s="5" t="str">
        <f>RIGHT(N1748, LEN(N1748) - SEARCH("/",N1748))</f>
        <v>photobooks</v>
      </c>
      <c r="S1748" s="16">
        <f>(((J1748/60)/60)/24)+DATE(1970,1,1)+(-8/24)</f>
        <v>42667.843368055554</v>
      </c>
      <c r="T1748" s="16">
        <f>(((I1748/60)/60)/24)+DATE(1970,1,1)+(-8/24)</f>
        <v>42697.749999999993</v>
      </c>
    </row>
    <row r="1749" spans="1:20" ht="60" x14ac:dyDescent="0.25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2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7">
        <f>E1749/D1749</f>
        <v>1.0495555555555556</v>
      </c>
      <c r="P1749" s="9">
        <f>IF(L1749 = 0, 0, E1749/L1749)</f>
        <v>59.408805031446541</v>
      </c>
      <c r="Q1749" s="5" t="str">
        <f>LEFT(N1749,SEARCH("/",N1749) - 1)</f>
        <v>photography</v>
      </c>
      <c r="R1749" s="5" t="str">
        <f>RIGHT(N1749, LEN(N1749) - SEARCH("/",N1749))</f>
        <v>photobooks</v>
      </c>
      <c r="S1749" s="16">
        <f>(((J1749/60)/60)/24)+DATE(1970,1,1)+(-8/24)</f>
        <v>42292.102199074077</v>
      </c>
      <c r="T1749" s="16">
        <f>(((I1749/60)/60)/24)+DATE(1970,1,1)+(-8/24)</f>
        <v>42321.291666666664</v>
      </c>
    </row>
    <row r="1750" spans="1:20" ht="45" x14ac:dyDescent="0.25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2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7">
        <f>E1750/D1750</f>
        <v>1.29948</v>
      </c>
      <c r="P1750" s="9">
        <f>IF(L1750 = 0, 0, E1750/L1750)</f>
        <v>358.97237569060775</v>
      </c>
      <c r="Q1750" s="5" t="str">
        <f>LEFT(N1750,SEARCH("/",N1750) - 1)</f>
        <v>photography</v>
      </c>
      <c r="R1750" s="5" t="str">
        <f>RIGHT(N1750, LEN(N1750) - SEARCH("/",N1750))</f>
        <v>photobooks</v>
      </c>
      <c r="S1750" s="16">
        <f>(((J1750/60)/60)/24)+DATE(1970,1,1)+(-8/24)</f>
        <v>42219.617395833331</v>
      </c>
      <c r="T1750" s="16">
        <f>(((I1750/60)/60)/24)+DATE(1970,1,1)+(-8/24)</f>
        <v>42249.617395833331</v>
      </c>
    </row>
    <row r="1751" spans="1:20" ht="45" x14ac:dyDescent="0.25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2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7">
        <f>E1751/D1751</f>
        <v>1.2348756218905472</v>
      </c>
      <c r="P1751" s="9">
        <f>IF(L1751 = 0, 0, E1751/L1751)</f>
        <v>94.736641221374043</v>
      </c>
      <c r="Q1751" s="5" t="str">
        <f>LEFT(N1751,SEARCH("/",N1751) - 1)</f>
        <v>photography</v>
      </c>
      <c r="R1751" s="5" t="str">
        <f>RIGHT(N1751, LEN(N1751) - SEARCH("/",N1751))</f>
        <v>photobooks</v>
      </c>
      <c r="S1751" s="16">
        <f>(((J1751/60)/60)/24)+DATE(1970,1,1)+(-8/24)</f>
        <v>42758.642604166664</v>
      </c>
      <c r="T1751" s="16">
        <f>(((I1751/60)/60)/24)+DATE(1970,1,1)+(-8/24)</f>
        <v>42795.458333333336</v>
      </c>
    </row>
    <row r="1752" spans="1:20" ht="60" x14ac:dyDescent="0.25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2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7">
        <f>E1752/D1752</f>
        <v>2.0162</v>
      </c>
      <c r="P1752" s="9">
        <f>IF(L1752 = 0, 0, E1752/L1752)</f>
        <v>80.647999999999996</v>
      </c>
      <c r="Q1752" s="5" t="str">
        <f>LEFT(N1752,SEARCH("/",N1752) - 1)</f>
        <v>photography</v>
      </c>
      <c r="R1752" s="5" t="str">
        <f>RIGHT(N1752, LEN(N1752) - SEARCH("/",N1752))</f>
        <v>photobooks</v>
      </c>
      <c r="S1752" s="16">
        <f>(((J1752/60)/60)/24)+DATE(1970,1,1)+(-8/24)</f>
        <v>42454.503518518519</v>
      </c>
      <c r="T1752" s="16">
        <f>(((I1752/60)/60)/24)+DATE(1970,1,1)+(-8/24)</f>
        <v>42479.503518518519</v>
      </c>
    </row>
    <row r="1753" spans="1:20" ht="30" x14ac:dyDescent="0.25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2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7">
        <f>E1753/D1753</f>
        <v>1.0289999999999999</v>
      </c>
      <c r="P1753" s="9">
        <f>IF(L1753 = 0, 0, E1753/L1753)</f>
        <v>168.68852459016392</v>
      </c>
      <c r="Q1753" s="5" t="str">
        <f>LEFT(N1753,SEARCH("/",N1753) - 1)</f>
        <v>photography</v>
      </c>
      <c r="R1753" s="5" t="str">
        <f>RIGHT(N1753, LEN(N1753) - SEARCH("/",N1753))</f>
        <v>photobooks</v>
      </c>
      <c r="S1753" s="16">
        <f>(((J1753/60)/60)/24)+DATE(1970,1,1)+(-8/24)</f>
        <v>42052.448182870365</v>
      </c>
      <c r="T1753" s="16">
        <f>(((I1753/60)/60)/24)+DATE(1970,1,1)+(-8/24)</f>
        <v>42082.4065162037</v>
      </c>
    </row>
    <row r="1754" spans="1:20" ht="45" x14ac:dyDescent="0.25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2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7">
        <f>E1754/D1754</f>
        <v>2.6016666666666666</v>
      </c>
      <c r="P1754" s="9">
        <f>IF(L1754 = 0, 0, E1754/L1754)</f>
        <v>34.68888888888889</v>
      </c>
      <c r="Q1754" s="5" t="str">
        <f>LEFT(N1754,SEARCH("/",N1754) - 1)</f>
        <v>photography</v>
      </c>
      <c r="R1754" s="5" t="str">
        <f>RIGHT(N1754, LEN(N1754) - SEARCH("/",N1754))</f>
        <v>photobooks</v>
      </c>
      <c r="S1754" s="16">
        <f>(((J1754/60)/60)/24)+DATE(1970,1,1)+(-8/24)</f>
        <v>42626.919930555552</v>
      </c>
      <c r="T1754" s="16">
        <f>(((I1754/60)/60)/24)+DATE(1970,1,1)+(-8/24)</f>
        <v>42656.919930555552</v>
      </c>
    </row>
    <row r="1755" spans="1:20" ht="45" x14ac:dyDescent="0.25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2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7">
        <f>E1755/D1755</f>
        <v>1.08</v>
      </c>
      <c r="P1755" s="9">
        <f>IF(L1755 = 0, 0, E1755/L1755)</f>
        <v>462.85714285714283</v>
      </c>
      <c r="Q1755" s="5" t="str">
        <f>LEFT(N1755,SEARCH("/",N1755) - 1)</f>
        <v>photography</v>
      </c>
      <c r="R1755" s="5" t="str">
        <f>RIGHT(N1755, LEN(N1755) - SEARCH("/",N1755))</f>
        <v>photobooks</v>
      </c>
      <c r="S1755" s="16">
        <f>(((J1755/60)/60)/24)+DATE(1970,1,1)+(-8/24)</f>
        <v>42420.416296296295</v>
      </c>
      <c r="T1755" s="16">
        <f>(((I1755/60)/60)/24)+DATE(1970,1,1)+(-8/24)</f>
        <v>42450.374629629623</v>
      </c>
    </row>
    <row r="1756" spans="1:20" ht="60" x14ac:dyDescent="0.25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2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7">
        <f>E1756/D1756</f>
        <v>1.1052941176470588</v>
      </c>
      <c r="P1756" s="9">
        <f>IF(L1756 = 0, 0, E1756/L1756)</f>
        <v>104.38888888888889</v>
      </c>
      <c r="Q1756" s="5" t="str">
        <f>LEFT(N1756,SEARCH("/",N1756) - 1)</f>
        <v>photography</v>
      </c>
      <c r="R1756" s="5" t="str">
        <f>RIGHT(N1756, LEN(N1756) - SEARCH("/",N1756))</f>
        <v>photobooks</v>
      </c>
      <c r="S1756" s="16">
        <f>(((J1756/60)/60)/24)+DATE(1970,1,1)+(-8/24)</f>
        <v>42067.543437499997</v>
      </c>
      <c r="T1756" s="16">
        <f>(((I1756/60)/60)/24)+DATE(1970,1,1)+(-8/24)</f>
        <v>42097.501770833333</v>
      </c>
    </row>
    <row r="1757" spans="1:20" ht="60" x14ac:dyDescent="0.25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2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7">
        <f>E1757/D1757</f>
        <v>1.2</v>
      </c>
      <c r="P1757" s="9">
        <f>IF(L1757 = 0, 0, E1757/L1757)</f>
        <v>7.5</v>
      </c>
      <c r="Q1757" s="5" t="str">
        <f>LEFT(N1757,SEARCH("/",N1757) - 1)</f>
        <v>photography</v>
      </c>
      <c r="R1757" s="5" t="str">
        <f>RIGHT(N1757, LEN(N1757) - SEARCH("/",N1757))</f>
        <v>photobooks</v>
      </c>
      <c r="S1757" s="16">
        <f>(((J1757/60)/60)/24)+DATE(1970,1,1)+(-8/24)</f>
        <v>42252.455567129626</v>
      </c>
      <c r="T1757" s="16">
        <f>(((I1757/60)/60)/24)+DATE(1970,1,1)+(-8/24)</f>
        <v>42282.455567129626</v>
      </c>
    </row>
    <row r="1758" spans="1:20" ht="45" x14ac:dyDescent="0.25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2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7">
        <f>E1758/D1758</f>
        <v>1.0282909090909091</v>
      </c>
      <c r="P1758" s="9">
        <f>IF(L1758 = 0, 0, E1758/L1758)</f>
        <v>47.13</v>
      </c>
      <c r="Q1758" s="5" t="str">
        <f>LEFT(N1758,SEARCH("/",N1758) - 1)</f>
        <v>photography</v>
      </c>
      <c r="R1758" s="5" t="str">
        <f>RIGHT(N1758, LEN(N1758) - SEARCH("/",N1758))</f>
        <v>photobooks</v>
      </c>
      <c r="S1758" s="16">
        <f>(((J1758/60)/60)/24)+DATE(1970,1,1)+(-8/24)</f>
        <v>42570.834131944437</v>
      </c>
      <c r="T1758" s="16">
        <f>(((I1758/60)/60)/24)+DATE(1970,1,1)+(-8/24)</f>
        <v>42610.834131944437</v>
      </c>
    </row>
    <row r="1759" spans="1:20" ht="45" x14ac:dyDescent="0.25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2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7">
        <f>E1759/D1759</f>
        <v>1.1599999999999999</v>
      </c>
      <c r="P1759" s="9">
        <f>IF(L1759 = 0, 0, E1759/L1759)</f>
        <v>414.28571428571428</v>
      </c>
      <c r="Q1759" s="5" t="str">
        <f>LEFT(N1759,SEARCH("/",N1759) - 1)</f>
        <v>photography</v>
      </c>
      <c r="R1759" s="5" t="str">
        <f>RIGHT(N1759, LEN(N1759) - SEARCH("/",N1759))</f>
        <v>photobooks</v>
      </c>
      <c r="S1759" s="16">
        <f>(((J1759/60)/60)/24)+DATE(1970,1,1)+(-8/24)</f>
        <v>42733.494016203702</v>
      </c>
      <c r="T1759" s="16">
        <f>(((I1759/60)/60)/24)+DATE(1970,1,1)+(-8/24)</f>
        <v>42763.478472222218</v>
      </c>
    </row>
    <row r="1760" spans="1:20" ht="60" x14ac:dyDescent="0.25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2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7">
        <f>E1760/D1760</f>
        <v>1.147</v>
      </c>
      <c r="P1760" s="9">
        <f>IF(L1760 = 0, 0, E1760/L1760)</f>
        <v>42.481481481481481</v>
      </c>
      <c r="Q1760" s="5" t="str">
        <f>LEFT(N1760,SEARCH("/",N1760) - 1)</f>
        <v>photography</v>
      </c>
      <c r="R1760" s="5" t="str">
        <f>RIGHT(N1760, LEN(N1760) - SEARCH("/",N1760))</f>
        <v>photobooks</v>
      </c>
      <c r="S1760" s="16">
        <f>(((J1760/60)/60)/24)+DATE(1970,1,1)+(-8/24)</f>
        <v>42505.62259259259</v>
      </c>
      <c r="T1760" s="16">
        <f>(((I1760/60)/60)/24)+DATE(1970,1,1)+(-8/24)</f>
        <v>42565.62259259259</v>
      </c>
    </row>
    <row r="1761" spans="1:20" ht="30" x14ac:dyDescent="0.25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2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7">
        <f>E1761/D1761</f>
        <v>1.0660000000000001</v>
      </c>
      <c r="P1761" s="9">
        <f>IF(L1761 = 0, 0, E1761/L1761)</f>
        <v>108.77551020408163</v>
      </c>
      <c r="Q1761" s="5" t="str">
        <f>LEFT(N1761,SEARCH("/",N1761) - 1)</f>
        <v>photography</v>
      </c>
      <c r="R1761" s="5" t="str">
        <f>RIGHT(N1761, LEN(N1761) - SEARCH("/",N1761))</f>
        <v>photobooks</v>
      </c>
      <c r="S1761" s="16">
        <f>(((J1761/60)/60)/24)+DATE(1970,1,1)+(-8/24)</f>
        <v>42068.495706018519</v>
      </c>
      <c r="T1761" s="16">
        <f>(((I1761/60)/60)/24)+DATE(1970,1,1)+(-8/24)</f>
        <v>42088.454039351847</v>
      </c>
    </row>
    <row r="1762" spans="1:20" ht="60" x14ac:dyDescent="0.25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2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7">
        <f>E1762/D1762</f>
        <v>1.6544000000000001</v>
      </c>
      <c r="P1762" s="9">
        <f>IF(L1762 = 0, 0, E1762/L1762)</f>
        <v>81.098039215686271</v>
      </c>
      <c r="Q1762" s="5" t="str">
        <f>LEFT(N1762,SEARCH("/",N1762) - 1)</f>
        <v>photography</v>
      </c>
      <c r="R1762" s="5" t="str">
        <f>RIGHT(N1762, LEN(N1762) - SEARCH("/",N1762))</f>
        <v>photobooks</v>
      </c>
      <c r="S1762" s="16">
        <f>(((J1762/60)/60)/24)+DATE(1970,1,1)+(-8/24)</f>
        <v>42405.339270833334</v>
      </c>
      <c r="T1762" s="16">
        <f>(((I1762/60)/60)/24)+DATE(1970,1,1)+(-8/24)</f>
        <v>42425.339270833334</v>
      </c>
    </row>
    <row r="1763" spans="1:20" ht="30" x14ac:dyDescent="0.25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2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7">
        <f>E1763/D1763</f>
        <v>1.55</v>
      </c>
      <c r="P1763" s="9">
        <f>IF(L1763 = 0, 0, E1763/L1763)</f>
        <v>51.666666666666664</v>
      </c>
      <c r="Q1763" s="5" t="str">
        <f>LEFT(N1763,SEARCH("/",N1763) - 1)</f>
        <v>photography</v>
      </c>
      <c r="R1763" s="5" t="str">
        <f>RIGHT(N1763, LEN(N1763) - SEARCH("/",N1763))</f>
        <v>photobooks</v>
      </c>
      <c r="S1763" s="16">
        <f>(((J1763/60)/60)/24)+DATE(1970,1,1)+(-8/24)</f>
        <v>42209.234490740739</v>
      </c>
      <c r="T1763" s="16">
        <f>(((I1763/60)/60)/24)+DATE(1970,1,1)+(-8/24)</f>
        <v>42259.234490740739</v>
      </c>
    </row>
    <row r="1764" spans="1:20" ht="30" x14ac:dyDescent="0.25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2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7">
        <f>E1764/D1764</f>
        <v>8.85</v>
      </c>
      <c r="P1764" s="9">
        <f>IF(L1764 = 0, 0, E1764/L1764)</f>
        <v>35.4</v>
      </c>
      <c r="Q1764" s="5" t="str">
        <f>LEFT(N1764,SEARCH("/",N1764) - 1)</f>
        <v>photography</v>
      </c>
      <c r="R1764" s="5" t="str">
        <f>RIGHT(N1764, LEN(N1764) - SEARCH("/",N1764))</f>
        <v>photobooks</v>
      </c>
      <c r="S1764" s="16">
        <f>(((J1764/60)/60)/24)+DATE(1970,1,1)+(-8/24)</f>
        <v>42410.648668981477</v>
      </c>
      <c r="T1764" s="16">
        <f>(((I1764/60)/60)/24)+DATE(1970,1,1)+(-8/24)</f>
        <v>42440.648668981477</v>
      </c>
    </row>
    <row r="1765" spans="1:20" ht="60" x14ac:dyDescent="0.25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2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7">
        <f>E1765/D1765</f>
        <v>1.0190833333333333</v>
      </c>
      <c r="P1765" s="9">
        <f>IF(L1765 = 0, 0, E1765/L1765)</f>
        <v>103.63559322033899</v>
      </c>
      <c r="Q1765" s="5" t="str">
        <f>LEFT(N1765,SEARCH("/",N1765) - 1)</f>
        <v>photography</v>
      </c>
      <c r="R1765" s="5" t="str">
        <f>RIGHT(N1765, LEN(N1765) - SEARCH("/",N1765))</f>
        <v>photobooks</v>
      </c>
      <c r="S1765" s="16">
        <f>(((J1765/60)/60)/24)+DATE(1970,1,1)+(-8/24)</f>
        <v>42636.535185185181</v>
      </c>
      <c r="T1765" s="16">
        <f>(((I1765/60)/60)/24)+DATE(1970,1,1)+(-8/24)</f>
        <v>42666.535185185181</v>
      </c>
    </row>
    <row r="1766" spans="1:20" ht="60" x14ac:dyDescent="0.25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2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7">
        <f>E1766/D1766</f>
        <v>0.19600000000000001</v>
      </c>
      <c r="P1766" s="9">
        <f>IF(L1766 = 0, 0, E1766/L1766)</f>
        <v>55.282051282051285</v>
      </c>
      <c r="Q1766" s="5" t="str">
        <f>LEFT(N1766,SEARCH("/",N1766) - 1)</f>
        <v>photography</v>
      </c>
      <c r="R1766" s="5" t="str">
        <f>RIGHT(N1766, LEN(N1766) - SEARCH("/",N1766))</f>
        <v>photobooks</v>
      </c>
      <c r="S1766" s="16">
        <f>(((J1766/60)/60)/24)+DATE(1970,1,1)+(-8/24)</f>
        <v>41825.15253472222</v>
      </c>
      <c r="T1766" s="16">
        <f>(((I1766/60)/60)/24)+DATE(1970,1,1)+(-8/24)</f>
        <v>41854.15253472222</v>
      </c>
    </row>
    <row r="1767" spans="1:20" ht="60" x14ac:dyDescent="0.2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2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7">
        <f>E1767/D1767</f>
        <v>0.59467839999999994</v>
      </c>
      <c r="P1767" s="9">
        <f>IF(L1767 = 0, 0, E1767/L1767)</f>
        <v>72.16970873786407</v>
      </c>
      <c r="Q1767" s="5" t="str">
        <f>LEFT(N1767,SEARCH("/",N1767) - 1)</f>
        <v>photography</v>
      </c>
      <c r="R1767" s="5" t="str">
        <f>RIGHT(N1767, LEN(N1767) - SEARCH("/",N1767))</f>
        <v>photobooks</v>
      </c>
      <c r="S1767" s="16">
        <f>(((J1767/60)/60)/24)+DATE(1970,1,1)+(-8/24)</f>
        <v>41834.647129629629</v>
      </c>
      <c r="T1767" s="16">
        <f>(((I1767/60)/60)/24)+DATE(1970,1,1)+(-8/24)</f>
        <v>41864.647129629629</v>
      </c>
    </row>
    <row r="1768" spans="1:20" ht="30" x14ac:dyDescent="0.25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2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7">
        <f>E1768/D1768</f>
        <v>0</v>
      </c>
      <c r="P1768" s="9">
        <f>IF(L1768 = 0, 0, E1768/L1768)</f>
        <v>0</v>
      </c>
      <c r="Q1768" s="5" t="str">
        <f>LEFT(N1768,SEARCH("/",N1768) - 1)</f>
        <v>photography</v>
      </c>
      <c r="R1768" s="5" t="str">
        <f>RIGHT(N1768, LEN(N1768) - SEARCH("/",N1768))</f>
        <v>photobooks</v>
      </c>
      <c r="S1768" s="16">
        <f>(((J1768/60)/60)/24)+DATE(1970,1,1)+(-8/24)</f>
        <v>41855.52648148148</v>
      </c>
      <c r="T1768" s="16">
        <f>(((I1768/60)/60)/24)+DATE(1970,1,1)+(-8/24)</f>
        <v>41876.52648148148</v>
      </c>
    </row>
    <row r="1769" spans="1:20" ht="45" x14ac:dyDescent="0.2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2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7">
        <f>E1769/D1769</f>
        <v>0.4572</v>
      </c>
      <c r="P1769" s="9">
        <f>IF(L1769 = 0, 0, E1769/L1769)</f>
        <v>58.615384615384613</v>
      </c>
      <c r="Q1769" s="5" t="str">
        <f>LEFT(N1769,SEARCH("/",N1769) - 1)</f>
        <v>photography</v>
      </c>
      <c r="R1769" s="5" t="str">
        <f>RIGHT(N1769, LEN(N1769) - SEARCH("/",N1769))</f>
        <v>photobooks</v>
      </c>
      <c r="S1769" s="16">
        <f>(((J1769/60)/60)/24)+DATE(1970,1,1)+(-8/24)</f>
        <v>41824.325046296297</v>
      </c>
      <c r="T1769" s="16">
        <f>(((I1769/60)/60)/24)+DATE(1970,1,1)+(-8/24)</f>
        <v>41854.325046296297</v>
      </c>
    </row>
    <row r="1770" spans="1:20" ht="45" x14ac:dyDescent="0.25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2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7">
        <f>E1770/D1770</f>
        <v>3.7400000000000003E-2</v>
      </c>
      <c r="P1770" s="9">
        <f>IF(L1770 = 0, 0, E1770/L1770)</f>
        <v>12.466666666666667</v>
      </c>
      <c r="Q1770" s="5" t="str">
        <f>LEFT(N1770,SEARCH("/",N1770) - 1)</f>
        <v>photography</v>
      </c>
      <c r="R1770" s="5" t="str">
        <f>RIGHT(N1770, LEN(N1770) - SEARCH("/",N1770))</f>
        <v>photobooks</v>
      </c>
      <c r="S1770" s="16">
        <f>(((J1770/60)/60)/24)+DATE(1970,1,1)+(-8/24)</f>
        <v>41849.227361111109</v>
      </c>
      <c r="T1770" s="16">
        <f>(((I1770/60)/60)/24)+DATE(1970,1,1)+(-8/24)</f>
        <v>41909.227361111109</v>
      </c>
    </row>
    <row r="1771" spans="1:20" ht="45" x14ac:dyDescent="0.2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2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7">
        <f>E1771/D1771</f>
        <v>2.7025E-2</v>
      </c>
      <c r="P1771" s="9">
        <f>IF(L1771 = 0, 0, E1771/L1771)</f>
        <v>49.136363636363633</v>
      </c>
      <c r="Q1771" s="5" t="str">
        <f>LEFT(N1771,SEARCH("/",N1771) - 1)</f>
        <v>photography</v>
      </c>
      <c r="R1771" s="5" t="str">
        <f>RIGHT(N1771, LEN(N1771) - SEARCH("/",N1771))</f>
        <v>photobooks</v>
      </c>
      <c r="S1771" s="16">
        <f>(((J1771/60)/60)/24)+DATE(1970,1,1)+(-8/24)</f>
        <v>41987.485636574071</v>
      </c>
      <c r="T1771" s="16">
        <f>(((I1771/60)/60)/24)+DATE(1970,1,1)+(-8/24)</f>
        <v>42017.485636574071</v>
      </c>
    </row>
    <row r="1772" spans="1:20" ht="60" x14ac:dyDescent="0.25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2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7">
        <f>E1772/D1772</f>
        <v>0.56514285714285717</v>
      </c>
      <c r="P1772" s="9">
        <f>IF(L1772 = 0, 0, E1772/L1772)</f>
        <v>150.5</v>
      </c>
      <c r="Q1772" s="5" t="str">
        <f>LEFT(N1772,SEARCH("/",N1772) - 1)</f>
        <v>photography</v>
      </c>
      <c r="R1772" s="5" t="str">
        <f>RIGHT(N1772, LEN(N1772) - SEARCH("/",N1772))</f>
        <v>photobooks</v>
      </c>
      <c r="S1772" s="16">
        <f>(((J1772/60)/60)/24)+DATE(1970,1,1)+(-8/24)</f>
        <v>41891.446689814817</v>
      </c>
      <c r="T1772" s="16">
        <f>(((I1772/60)/60)/24)+DATE(1970,1,1)+(-8/24)</f>
        <v>41926.446689814817</v>
      </c>
    </row>
    <row r="1773" spans="1:20" ht="60" x14ac:dyDescent="0.2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2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7">
        <f>E1773/D1773</f>
        <v>0.21309523809523809</v>
      </c>
      <c r="P1773" s="9">
        <f>IF(L1773 = 0, 0, E1773/L1773)</f>
        <v>35.799999999999997</v>
      </c>
      <c r="Q1773" s="5" t="str">
        <f>LEFT(N1773,SEARCH("/",N1773) - 1)</f>
        <v>photography</v>
      </c>
      <c r="R1773" s="5" t="str">
        <f>RIGHT(N1773, LEN(N1773) - SEARCH("/",N1773))</f>
        <v>photobooks</v>
      </c>
      <c r="S1773" s="16">
        <f>(((J1773/60)/60)/24)+DATE(1970,1,1)+(-8/24)</f>
        <v>41905.646296296298</v>
      </c>
      <c r="T1773" s="16">
        <f>(((I1773/60)/60)/24)+DATE(1970,1,1)+(-8/24)</f>
        <v>41935.646296296298</v>
      </c>
    </row>
    <row r="1774" spans="1:20" ht="45" x14ac:dyDescent="0.25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2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7">
        <f>E1774/D1774</f>
        <v>0.156</v>
      </c>
      <c r="P1774" s="9">
        <f>IF(L1774 = 0, 0, E1774/L1774)</f>
        <v>45.157894736842103</v>
      </c>
      <c r="Q1774" s="5" t="str">
        <f>LEFT(N1774,SEARCH("/",N1774) - 1)</f>
        <v>photography</v>
      </c>
      <c r="R1774" s="5" t="str">
        <f>RIGHT(N1774, LEN(N1774) - SEARCH("/",N1774))</f>
        <v>photobooks</v>
      </c>
      <c r="S1774" s="16">
        <f>(((J1774/60)/60)/24)+DATE(1970,1,1)+(-8/24)</f>
        <v>41766.384675925925</v>
      </c>
      <c r="T1774" s="16">
        <f>(((I1774/60)/60)/24)+DATE(1970,1,1)+(-8/24)</f>
        <v>41826.384675925925</v>
      </c>
    </row>
    <row r="1775" spans="1:20" ht="60" x14ac:dyDescent="0.2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2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7">
        <f>E1775/D1775</f>
        <v>6.2566666666666673E-2</v>
      </c>
      <c r="P1775" s="9">
        <f>IF(L1775 = 0, 0, E1775/L1775)</f>
        <v>98.78947368421052</v>
      </c>
      <c r="Q1775" s="5" t="str">
        <f>LEFT(N1775,SEARCH("/",N1775) - 1)</f>
        <v>photography</v>
      </c>
      <c r="R1775" s="5" t="str">
        <f>RIGHT(N1775, LEN(N1775) - SEARCH("/",N1775))</f>
        <v>photobooks</v>
      </c>
      <c r="S1775" s="16">
        <f>(((J1775/60)/60)/24)+DATE(1970,1,1)+(-8/24)</f>
        <v>41978.427060185182</v>
      </c>
      <c r="T1775" s="16">
        <f>(((I1775/60)/60)/24)+DATE(1970,1,1)+(-8/24)</f>
        <v>42023.427060185182</v>
      </c>
    </row>
    <row r="1776" spans="1:20" ht="60" x14ac:dyDescent="0.25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2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7">
        <f>E1776/D1776</f>
        <v>0.4592</v>
      </c>
      <c r="P1776" s="9">
        <f>IF(L1776 = 0, 0, E1776/L1776)</f>
        <v>88.307692307692307</v>
      </c>
      <c r="Q1776" s="5" t="str">
        <f>LEFT(N1776,SEARCH("/",N1776) - 1)</f>
        <v>photography</v>
      </c>
      <c r="R1776" s="5" t="str">
        <f>RIGHT(N1776, LEN(N1776) - SEARCH("/",N1776))</f>
        <v>photobooks</v>
      </c>
      <c r="S1776" s="16">
        <f>(((J1776/60)/60)/24)+DATE(1970,1,1)+(-8/24)</f>
        <v>41929.885324074072</v>
      </c>
      <c r="T1776" s="16">
        <f>(((I1776/60)/60)/24)+DATE(1970,1,1)+(-8/24)</f>
        <v>41972.290972222218</v>
      </c>
    </row>
    <row r="1777" spans="1:20" ht="45" x14ac:dyDescent="0.2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2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7">
        <f>E1777/D1777</f>
        <v>0.65101538461538466</v>
      </c>
      <c r="P1777" s="9">
        <f>IF(L1777 = 0, 0, E1777/L1777)</f>
        <v>170.62903225806451</v>
      </c>
      <c r="Q1777" s="5" t="str">
        <f>LEFT(N1777,SEARCH("/",N1777) - 1)</f>
        <v>photography</v>
      </c>
      <c r="R1777" s="5" t="str">
        <f>RIGHT(N1777, LEN(N1777) - SEARCH("/",N1777))</f>
        <v>photobooks</v>
      </c>
      <c r="S1777" s="16">
        <f>(((J1777/60)/60)/24)+DATE(1970,1,1)+(-8/24)</f>
        <v>41891.643055555556</v>
      </c>
      <c r="T1777" s="16">
        <f>(((I1777/60)/60)/24)+DATE(1970,1,1)+(-8/24)</f>
        <v>41936.643055555556</v>
      </c>
    </row>
    <row r="1778" spans="1:20" ht="45" x14ac:dyDescent="0.25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2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7">
        <f>E1778/D1778</f>
        <v>6.7000000000000004E-2</v>
      </c>
      <c r="P1778" s="9">
        <f>IF(L1778 = 0, 0, E1778/L1778)</f>
        <v>83.75</v>
      </c>
      <c r="Q1778" s="5" t="str">
        <f>LEFT(N1778,SEARCH("/",N1778) - 1)</f>
        <v>photography</v>
      </c>
      <c r="R1778" s="5" t="str">
        <f>RIGHT(N1778, LEN(N1778) - SEARCH("/",N1778))</f>
        <v>photobooks</v>
      </c>
      <c r="S1778" s="16">
        <f>(((J1778/60)/60)/24)+DATE(1970,1,1)+(-8/24)</f>
        <v>41905.623506944445</v>
      </c>
      <c r="T1778" s="16">
        <f>(((I1778/60)/60)/24)+DATE(1970,1,1)+(-8/24)</f>
        <v>41941.623506944445</v>
      </c>
    </row>
    <row r="1779" spans="1:20" ht="60" x14ac:dyDescent="0.2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2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7">
        <f>E1779/D1779</f>
        <v>0.135625</v>
      </c>
      <c r="P1779" s="9">
        <f>IF(L1779 = 0, 0, E1779/L1779)</f>
        <v>65.099999999999994</v>
      </c>
      <c r="Q1779" s="5" t="str">
        <f>LEFT(N1779,SEARCH("/",N1779) - 1)</f>
        <v>photography</v>
      </c>
      <c r="R1779" s="5" t="str">
        <f>RIGHT(N1779, LEN(N1779) - SEARCH("/",N1779))</f>
        <v>photobooks</v>
      </c>
      <c r="S1779" s="16">
        <f>(((J1779/60)/60)/24)+DATE(1970,1,1)+(-8/24)</f>
        <v>42025.02376157407</v>
      </c>
      <c r="T1779" s="16">
        <f>(((I1779/60)/60)/24)+DATE(1970,1,1)+(-8/24)</f>
        <v>42055.02376157407</v>
      </c>
    </row>
    <row r="1780" spans="1:20" ht="45" x14ac:dyDescent="0.25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2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7">
        <f>E1780/D1780</f>
        <v>1.9900000000000001E-2</v>
      </c>
      <c r="P1780" s="9">
        <f>IF(L1780 = 0, 0, E1780/L1780)</f>
        <v>66.333333333333329</v>
      </c>
      <c r="Q1780" s="5" t="str">
        <f>LEFT(N1780,SEARCH("/",N1780) - 1)</f>
        <v>photography</v>
      </c>
      <c r="R1780" s="5" t="str">
        <f>RIGHT(N1780, LEN(N1780) - SEARCH("/",N1780))</f>
        <v>photobooks</v>
      </c>
      <c r="S1780" s="16">
        <f>(((J1780/60)/60)/24)+DATE(1970,1,1)+(-8/24)</f>
        <v>42045.530034722215</v>
      </c>
      <c r="T1780" s="16">
        <f>(((I1780/60)/60)/24)+DATE(1970,1,1)+(-8/24)</f>
        <v>42090.488368055558</v>
      </c>
    </row>
    <row r="1781" spans="1:20" ht="60" x14ac:dyDescent="0.2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2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7">
        <f>E1781/D1781</f>
        <v>0.36236363636363639</v>
      </c>
      <c r="P1781" s="9">
        <f>IF(L1781 = 0, 0, E1781/L1781)</f>
        <v>104.89473684210526</v>
      </c>
      <c r="Q1781" s="5" t="str">
        <f>LEFT(N1781,SEARCH("/",N1781) - 1)</f>
        <v>photography</v>
      </c>
      <c r="R1781" s="5" t="str">
        <f>RIGHT(N1781, LEN(N1781) - SEARCH("/",N1781))</f>
        <v>photobooks</v>
      </c>
      <c r="S1781" s="16">
        <f>(((J1781/60)/60)/24)+DATE(1970,1,1)+(-8/24)</f>
        <v>42585.358564814807</v>
      </c>
      <c r="T1781" s="16">
        <f>(((I1781/60)/60)/24)+DATE(1970,1,1)+(-8/24)</f>
        <v>42615.358564814807</v>
      </c>
    </row>
    <row r="1782" spans="1:20" ht="60" x14ac:dyDescent="0.25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2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7">
        <f>E1782/D1782</f>
        <v>0.39743333333333336</v>
      </c>
      <c r="P1782" s="9">
        <f>IF(L1782 = 0, 0, E1782/L1782)</f>
        <v>78.440789473684205</v>
      </c>
      <c r="Q1782" s="5" t="str">
        <f>LEFT(N1782,SEARCH("/",N1782) - 1)</f>
        <v>photography</v>
      </c>
      <c r="R1782" s="5" t="str">
        <f>RIGHT(N1782, LEN(N1782) - SEARCH("/",N1782))</f>
        <v>photobooks</v>
      </c>
      <c r="S1782" s="16">
        <f>(((J1782/60)/60)/24)+DATE(1970,1,1)+(-8/24)</f>
        <v>42493.267476851855</v>
      </c>
      <c r="T1782" s="16">
        <f>(((I1782/60)/60)/24)+DATE(1970,1,1)+(-8/24)</f>
        <v>42553.267476851855</v>
      </c>
    </row>
    <row r="1783" spans="1:20" ht="60" x14ac:dyDescent="0.2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2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7">
        <f>E1783/D1783</f>
        <v>0.25763636363636366</v>
      </c>
      <c r="P1783" s="9">
        <f>IF(L1783 = 0, 0, E1783/L1783)</f>
        <v>59.041666666666664</v>
      </c>
      <c r="Q1783" s="5" t="str">
        <f>LEFT(N1783,SEARCH("/",N1783) - 1)</f>
        <v>photography</v>
      </c>
      <c r="R1783" s="5" t="str">
        <f>RIGHT(N1783, LEN(N1783) - SEARCH("/",N1783))</f>
        <v>photobooks</v>
      </c>
      <c r="S1783" s="16">
        <f>(((J1783/60)/60)/24)+DATE(1970,1,1)+(-8/24)</f>
        <v>42597.284085648142</v>
      </c>
      <c r="T1783" s="16">
        <f>(((I1783/60)/60)/24)+DATE(1970,1,1)+(-8/24)</f>
        <v>42628.284085648142</v>
      </c>
    </row>
    <row r="1784" spans="1:20" ht="60" x14ac:dyDescent="0.25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2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7">
        <f>E1784/D1784</f>
        <v>0.15491428571428573</v>
      </c>
      <c r="P1784" s="9">
        <f>IF(L1784 = 0, 0, E1784/L1784)</f>
        <v>71.34210526315789</v>
      </c>
      <c r="Q1784" s="5" t="str">
        <f>LEFT(N1784,SEARCH("/",N1784) - 1)</f>
        <v>photography</v>
      </c>
      <c r="R1784" s="5" t="str">
        <f>RIGHT(N1784, LEN(N1784) - SEARCH("/",N1784))</f>
        <v>photobooks</v>
      </c>
      <c r="S1784" s="16">
        <f>(((J1784/60)/60)/24)+DATE(1970,1,1)+(-8/24)</f>
        <v>42388.241770833331</v>
      </c>
      <c r="T1784" s="16">
        <f>(((I1784/60)/60)/24)+DATE(1970,1,1)+(-8/24)</f>
        <v>42421.241770833331</v>
      </c>
    </row>
    <row r="1785" spans="1:20" ht="60" x14ac:dyDescent="0.2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2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7">
        <f>E1785/D1785</f>
        <v>0.236925</v>
      </c>
      <c r="P1785" s="9">
        <f>IF(L1785 = 0, 0, E1785/L1785)</f>
        <v>51.227027027027027</v>
      </c>
      <c r="Q1785" s="5" t="str">
        <f>LEFT(N1785,SEARCH("/",N1785) - 1)</f>
        <v>photography</v>
      </c>
      <c r="R1785" s="5" t="str">
        <f>RIGHT(N1785, LEN(N1785) - SEARCH("/",N1785))</f>
        <v>photobooks</v>
      </c>
      <c r="S1785" s="16">
        <f>(((J1785/60)/60)/24)+DATE(1970,1,1)+(-8/24)</f>
        <v>42115.616643518515</v>
      </c>
      <c r="T1785" s="16">
        <f>(((I1785/60)/60)/24)+DATE(1970,1,1)+(-8/24)</f>
        <v>42145.616643518515</v>
      </c>
    </row>
    <row r="1786" spans="1:20" ht="60" x14ac:dyDescent="0.25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2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7">
        <f>E1786/D1786</f>
        <v>0.39760000000000001</v>
      </c>
      <c r="P1786" s="9">
        <f>IF(L1786 = 0, 0, E1786/L1786)</f>
        <v>60.242424242424242</v>
      </c>
      <c r="Q1786" s="5" t="str">
        <f>LEFT(N1786,SEARCH("/",N1786) - 1)</f>
        <v>photography</v>
      </c>
      <c r="R1786" s="5" t="str">
        <f>RIGHT(N1786, LEN(N1786) - SEARCH("/",N1786))</f>
        <v>photobooks</v>
      </c>
      <c r="S1786" s="16">
        <f>(((J1786/60)/60)/24)+DATE(1970,1,1)+(-8/24)</f>
        <v>42003.322222222218</v>
      </c>
      <c r="T1786" s="16">
        <f>(((I1786/60)/60)/24)+DATE(1970,1,1)+(-8/24)</f>
        <v>42034.809027777774</v>
      </c>
    </row>
    <row r="1787" spans="1:20" ht="45" x14ac:dyDescent="0.2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2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7">
        <f>E1787/D1787</f>
        <v>0.20220833333333332</v>
      </c>
      <c r="P1787" s="9">
        <f>IF(L1787 = 0, 0, E1787/L1787)</f>
        <v>44.935185185185183</v>
      </c>
      <c r="Q1787" s="5" t="str">
        <f>LEFT(N1787,SEARCH("/",N1787) - 1)</f>
        <v>photography</v>
      </c>
      <c r="R1787" s="5" t="str">
        <f>RIGHT(N1787, LEN(N1787) - SEARCH("/",N1787))</f>
        <v>photobooks</v>
      </c>
      <c r="S1787" s="16">
        <f>(((J1787/60)/60)/24)+DATE(1970,1,1)+(-8/24)</f>
        <v>41896.801562499997</v>
      </c>
      <c r="T1787" s="16">
        <f>(((I1787/60)/60)/24)+DATE(1970,1,1)+(-8/24)</f>
        <v>41927.666666666664</v>
      </c>
    </row>
    <row r="1788" spans="1:20" ht="60" x14ac:dyDescent="0.25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2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7">
        <f>E1788/D1788</f>
        <v>0.47631578947368419</v>
      </c>
      <c r="P1788" s="9">
        <f>IF(L1788 = 0, 0, E1788/L1788)</f>
        <v>31.206896551724139</v>
      </c>
      <c r="Q1788" s="5" t="str">
        <f>LEFT(N1788,SEARCH("/",N1788) - 1)</f>
        <v>photography</v>
      </c>
      <c r="R1788" s="5" t="str">
        <f>RIGHT(N1788, LEN(N1788) - SEARCH("/",N1788))</f>
        <v>photobooks</v>
      </c>
      <c r="S1788" s="16">
        <f>(((J1788/60)/60)/24)+DATE(1970,1,1)+(-8/24)</f>
        <v>41958.217326388891</v>
      </c>
      <c r="T1788" s="16">
        <f>(((I1788/60)/60)/24)+DATE(1970,1,1)+(-8/24)</f>
        <v>41988.217326388891</v>
      </c>
    </row>
    <row r="1789" spans="1:20" ht="45" x14ac:dyDescent="0.2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2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7">
        <f>E1789/D1789</f>
        <v>0.15329999999999999</v>
      </c>
      <c r="P1789" s="9">
        <f>IF(L1789 = 0, 0, E1789/L1789)</f>
        <v>63.875</v>
      </c>
      <c r="Q1789" s="5" t="str">
        <f>LEFT(N1789,SEARCH("/",N1789) - 1)</f>
        <v>photography</v>
      </c>
      <c r="R1789" s="5" t="str">
        <f>RIGHT(N1789, LEN(N1789) - SEARCH("/",N1789))</f>
        <v>photobooks</v>
      </c>
      <c r="S1789" s="16">
        <f>(((J1789/60)/60)/24)+DATE(1970,1,1)+(-8/24)</f>
        <v>42068.322187499994</v>
      </c>
      <c r="T1789" s="16">
        <f>(((I1789/60)/60)/24)+DATE(1970,1,1)+(-8/24)</f>
        <v>42098.28052083333</v>
      </c>
    </row>
    <row r="1790" spans="1:20" ht="45" x14ac:dyDescent="0.25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2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7">
        <f>E1790/D1790</f>
        <v>1.3818181818181818E-2</v>
      </c>
      <c r="P1790" s="9">
        <f>IF(L1790 = 0, 0, E1790/L1790)</f>
        <v>19</v>
      </c>
      <c r="Q1790" s="5" t="str">
        <f>LEFT(N1790,SEARCH("/",N1790) - 1)</f>
        <v>photography</v>
      </c>
      <c r="R1790" s="5" t="str">
        <f>RIGHT(N1790, LEN(N1790) - SEARCH("/",N1790))</f>
        <v>photobooks</v>
      </c>
      <c r="S1790" s="16">
        <f>(((J1790/60)/60)/24)+DATE(1970,1,1)+(-8/24)</f>
        <v>41913.615069444444</v>
      </c>
      <c r="T1790" s="16">
        <f>(((I1790/60)/60)/24)+DATE(1970,1,1)+(-8/24)</f>
        <v>41943.615069444444</v>
      </c>
    </row>
    <row r="1791" spans="1:20" ht="45" x14ac:dyDescent="0.2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2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7">
        <f>E1791/D1791</f>
        <v>5.0000000000000001E-3</v>
      </c>
      <c r="P1791" s="9">
        <f>IF(L1791 = 0, 0, E1791/L1791)</f>
        <v>10</v>
      </c>
      <c r="Q1791" s="5" t="str">
        <f>LEFT(N1791,SEARCH("/",N1791) - 1)</f>
        <v>photography</v>
      </c>
      <c r="R1791" s="5" t="str">
        <f>RIGHT(N1791, LEN(N1791) - SEARCH("/",N1791))</f>
        <v>photobooks</v>
      </c>
      <c r="S1791" s="16">
        <f>(((J1791/60)/60)/24)+DATE(1970,1,1)+(-8/24)</f>
        <v>41955.916701388887</v>
      </c>
      <c r="T1791" s="16">
        <f>(((I1791/60)/60)/24)+DATE(1970,1,1)+(-8/24)</f>
        <v>42015.916701388887</v>
      </c>
    </row>
    <row r="1792" spans="1:20" ht="45" x14ac:dyDescent="0.25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2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7">
        <f>E1792/D1792</f>
        <v>4.9575757575757579E-2</v>
      </c>
      <c r="P1792" s="9">
        <f>IF(L1792 = 0, 0, E1792/L1792)</f>
        <v>109.06666666666666</v>
      </c>
      <c r="Q1792" s="5" t="str">
        <f>LEFT(N1792,SEARCH("/",N1792) - 1)</f>
        <v>photography</v>
      </c>
      <c r="R1792" s="5" t="str">
        <f>RIGHT(N1792, LEN(N1792) - SEARCH("/",N1792))</f>
        <v>photobooks</v>
      </c>
      <c r="S1792" s="16">
        <f>(((J1792/60)/60)/24)+DATE(1970,1,1)+(-8/24)</f>
        <v>42010.341180555559</v>
      </c>
      <c r="T1792" s="16">
        <f>(((I1792/60)/60)/24)+DATE(1970,1,1)+(-8/24)</f>
        <v>42040.341180555559</v>
      </c>
    </row>
    <row r="1793" spans="1:20" ht="45" x14ac:dyDescent="0.2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2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7">
        <f>E1793/D1793</f>
        <v>3.5666666666666666E-2</v>
      </c>
      <c r="P1793" s="9">
        <f>IF(L1793 = 0, 0, E1793/L1793)</f>
        <v>26.75</v>
      </c>
      <c r="Q1793" s="5" t="str">
        <f>LEFT(N1793,SEARCH("/",N1793) - 1)</f>
        <v>photography</v>
      </c>
      <c r="R1793" s="5" t="str">
        <f>RIGHT(N1793, LEN(N1793) - SEARCH("/",N1793))</f>
        <v>photobooks</v>
      </c>
      <c r="S1793" s="16">
        <f>(((J1793/60)/60)/24)+DATE(1970,1,1)+(-8/24)</f>
        <v>41973.407002314816</v>
      </c>
      <c r="T1793" s="16">
        <f>(((I1793/60)/60)/24)+DATE(1970,1,1)+(-8/24)</f>
        <v>42033.407002314816</v>
      </c>
    </row>
    <row r="1794" spans="1:20" ht="45" x14ac:dyDescent="0.25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2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7">
        <f>E1794/D1794</f>
        <v>0.61124000000000001</v>
      </c>
      <c r="P1794" s="9">
        <f>IF(L1794 = 0, 0, E1794/L1794)</f>
        <v>109.93525179856115</v>
      </c>
      <c r="Q1794" s="5" t="str">
        <f>LEFT(N1794,SEARCH("/",N1794) - 1)</f>
        <v>photography</v>
      </c>
      <c r="R1794" s="5" t="str">
        <f>RIGHT(N1794, LEN(N1794) - SEARCH("/",N1794))</f>
        <v>photobooks</v>
      </c>
      <c r="S1794" s="16">
        <f>(((J1794/60)/60)/24)+DATE(1970,1,1)+(-8/24)</f>
        <v>42188.697708333326</v>
      </c>
      <c r="T1794" s="16">
        <f>(((I1794/60)/60)/24)+DATE(1970,1,1)+(-8/24)</f>
        <v>42225.957638888889</v>
      </c>
    </row>
    <row r="1795" spans="1:20" ht="45" x14ac:dyDescent="0.2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2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7">
        <f>E1795/D1795</f>
        <v>1.3333333333333334E-2</v>
      </c>
      <c r="P1795" s="9">
        <f>IF(L1795 = 0, 0, E1795/L1795)</f>
        <v>20</v>
      </c>
      <c r="Q1795" s="5" t="str">
        <f>LEFT(N1795,SEARCH("/",N1795) - 1)</f>
        <v>photography</v>
      </c>
      <c r="R1795" s="5" t="str">
        <f>RIGHT(N1795, LEN(N1795) - SEARCH("/",N1795))</f>
        <v>photobooks</v>
      </c>
      <c r="S1795" s="16">
        <f>(((J1795/60)/60)/24)+DATE(1970,1,1)+(-8/24)</f>
        <v>41940.558333333334</v>
      </c>
      <c r="T1795" s="16">
        <f>(((I1795/60)/60)/24)+DATE(1970,1,1)+(-8/24)</f>
        <v>41970.6</v>
      </c>
    </row>
    <row r="1796" spans="1:20" ht="60" x14ac:dyDescent="0.25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2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7">
        <f>E1796/D1796</f>
        <v>0.11077777777777778</v>
      </c>
      <c r="P1796" s="9">
        <f>IF(L1796 = 0, 0, E1796/L1796)</f>
        <v>55.388888888888886</v>
      </c>
      <c r="Q1796" s="5" t="str">
        <f>LEFT(N1796,SEARCH("/",N1796) - 1)</f>
        <v>photography</v>
      </c>
      <c r="R1796" s="5" t="str">
        <f>RIGHT(N1796, LEN(N1796) - SEARCH("/",N1796))</f>
        <v>photobooks</v>
      </c>
      <c r="S1796" s="16">
        <f>(((J1796/60)/60)/24)+DATE(1970,1,1)+(-8/24)</f>
        <v>42011.217847222222</v>
      </c>
      <c r="T1796" s="16">
        <f>(((I1796/60)/60)/24)+DATE(1970,1,1)+(-8/24)</f>
        <v>42046.217847222222</v>
      </c>
    </row>
    <row r="1797" spans="1:20" ht="45" x14ac:dyDescent="0.2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2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7">
        <f>E1797/D1797</f>
        <v>0.38735714285714284</v>
      </c>
      <c r="P1797" s="9">
        <f>IF(L1797 = 0, 0, E1797/L1797)</f>
        <v>133.90123456790124</v>
      </c>
      <c r="Q1797" s="5" t="str">
        <f>LEFT(N1797,SEARCH("/",N1797) - 1)</f>
        <v>photography</v>
      </c>
      <c r="R1797" s="5" t="str">
        <f>RIGHT(N1797, LEN(N1797) - SEARCH("/",N1797))</f>
        <v>photobooks</v>
      </c>
      <c r="S1797" s="16">
        <f>(((J1797/60)/60)/24)+DATE(1970,1,1)+(-8/24)</f>
        <v>42627.955335648141</v>
      </c>
      <c r="T1797" s="16">
        <f>(((I1797/60)/60)/24)+DATE(1970,1,1)+(-8/24)</f>
        <v>42657.333333333336</v>
      </c>
    </row>
    <row r="1798" spans="1:20" ht="60" x14ac:dyDescent="0.25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2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7">
        <f>E1798/D1798</f>
        <v>0.22052631578947368</v>
      </c>
      <c r="P1798" s="9">
        <f>IF(L1798 = 0, 0, E1798/L1798)</f>
        <v>48.720930232558139</v>
      </c>
      <c r="Q1798" s="5" t="str">
        <f>LEFT(N1798,SEARCH("/",N1798) - 1)</f>
        <v>photography</v>
      </c>
      <c r="R1798" s="5" t="str">
        <f>RIGHT(N1798, LEN(N1798) - SEARCH("/",N1798))</f>
        <v>photobooks</v>
      </c>
      <c r="S1798" s="16">
        <f>(((J1798/60)/60)/24)+DATE(1970,1,1)+(-8/24)</f>
        <v>42515.106087962959</v>
      </c>
      <c r="T1798" s="16">
        <f>(((I1798/60)/60)/24)+DATE(1970,1,1)+(-8/24)</f>
        <v>42575.106087962959</v>
      </c>
    </row>
    <row r="1799" spans="1:20" ht="45" x14ac:dyDescent="0.2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2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7">
        <f>E1799/D1799</f>
        <v>0.67549999999999999</v>
      </c>
      <c r="P1799" s="9">
        <f>IF(L1799 = 0, 0, E1799/L1799)</f>
        <v>48.25</v>
      </c>
      <c r="Q1799" s="5" t="str">
        <f>LEFT(N1799,SEARCH("/",N1799) - 1)</f>
        <v>photography</v>
      </c>
      <c r="R1799" s="5" t="str">
        <f>RIGHT(N1799, LEN(N1799) - SEARCH("/",N1799))</f>
        <v>photobooks</v>
      </c>
      <c r="S1799" s="16">
        <f>(((J1799/60)/60)/24)+DATE(1970,1,1)+(-8/24)</f>
        <v>42689.235983796294</v>
      </c>
      <c r="T1799" s="16">
        <f>(((I1799/60)/60)/24)+DATE(1970,1,1)+(-8/24)</f>
        <v>42719.235983796294</v>
      </c>
    </row>
    <row r="1800" spans="1:20" ht="45" x14ac:dyDescent="0.25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2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7">
        <f>E1800/D1800</f>
        <v>0.136375</v>
      </c>
      <c r="P1800" s="9">
        <f>IF(L1800 = 0, 0, E1800/L1800)</f>
        <v>58.972972972972975</v>
      </c>
      <c r="Q1800" s="5" t="str">
        <f>LEFT(N1800,SEARCH("/",N1800) - 1)</f>
        <v>photography</v>
      </c>
      <c r="R1800" s="5" t="str">
        <f>RIGHT(N1800, LEN(N1800) - SEARCH("/",N1800))</f>
        <v>photobooks</v>
      </c>
      <c r="S1800" s="16">
        <f>(((J1800/60)/60)/24)+DATE(1970,1,1)+(-8/24)</f>
        <v>42343.993437499994</v>
      </c>
      <c r="T1800" s="16">
        <f>(((I1800/60)/60)/24)+DATE(1970,1,1)+(-8/24)</f>
        <v>42403.993437499994</v>
      </c>
    </row>
    <row r="1801" spans="1:20" ht="30" x14ac:dyDescent="0.2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2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7">
        <f>E1801/D1801</f>
        <v>1.7457500000000001E-2</v>
      </c>
      <c r="P1801" s="9">
        <f>IF(L1801 = 0, 0, E1801/L1801)</f>
        <v>11.638333333333334</v>
      </c>
      <c r="Q1801" s="5" t="str">
        <f>LEFT(N1801,SEARCH("/",N1801) - 1)</f>
        <v>photography</v>
      </c>
      <c r="R1801" s="5" t="str">
        <f>RIGHT(N1801, LEN(N1801) - SEARCH("/",N1801))</f>
        <v>photobooks</v>
      </c>
      <c r="S1801" s="16">
        <f>(((J1801/60)/60)/24)+DATE(1970,1,1)+(-8/24)</f>
        <v>41934.509351851848</v>
      </c>
      <c r="T1801" s="16">
        <f>(((I1801/60)/60)/24)+DATE(1970,1,1)+(-8/24)</f>
        <v>41954.551018518519</v>
      </c>
    </row>
    <row r="1802" spans="1:20" ht="60" x14ac:dyDescent="0.25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2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7">
        <f>E1802/D1802</f>
        <v>0.20449632511889321</v>
      </c>
      <c r="P1802" s="9">
        <f>IF(L1802 = 0, 0, E1802/L1802)</f>
        <v>83.716814159292042</v>
      </c>
      <c r="Q1802" s="5" t="str">
        <f>LEFT(N1802,SEARCH("/",N1802) - 1)</f>
        <v>photography</v>
      </c>
      <c r="R1802" s="5" t="str">
        <f>RIGHT(N1802, LEN(N1802) - SEARCH("/",N1802))</f>
        <v>photobooks</v>
      </c>
      <c r="S1802" s="16">
        <f>(((J1802/60)/60)/24)+DATE(1970,1,1)+(-8/24)</f>
        <v>42623.272800925923</v>
      </c>
      <c r="T1802" s="16">
        <f>(((I1802/60)/60)/24)+DATE(1970,1,1)+(-8/24)</f>
        <v>42653.272800925923</v>
      </c>
    </row>
    <row r="1803" spans="1:20" ht="60" x14ac:dyDescent="0.2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2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7">
        <f>E1803/D1803</f>
        <v>0.13852941176470587</v>
      </c>
      <c r="P1803" s="9">
        <f>IF(L1803 = 0, 0, E1803/L1803)</f>
        <v>63.648648648648646</v>
      </c>
      <c r="Q1803" s="5" t="str">
        <f>LEFT(N1803,SEARCH("/",N1803) - 1)</f>
        <v>photography</v>
      </c>
      <c r="R1803" s="5" t="str">
        <f>RIGHT(N1803, LEN(N1803) - SEARCH("/",N1803))</f>
        <v>photobooks</v>
      </c>
      <c r="S1803" s="16">
        <f>(((J1803/60)/60)/24)+DATE(1970,1,1)+(-8/24)</f>
        <v>42321.327175925922</v>
      </c>
      <c r="T1803" s="16">
        <f>(((I1803/60)/60)/24)+DATE(1970,1,1)+(-8/24)</f>
        <v>42353.173611111109</v>
      </c>
    </row>
    <row r="1804" spans="1:20" ht="45" x14ac:dyDescent="0.25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2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7">
        <f>E1804/D1804</f>
        <v>0.48485714285714288</v>
      </c>
      <c r="P1804" s="9">
        <f>IF(L1804 = 0, 0, E1804/L1804)</f>
        <v>94.277777777777771</v>
      </c>
      <c r="Q1804" s="5" t="str">
        <f>LEFT(N1804,SEARCH("/",N1804) - 1)</f>
        <v>photography</v>
      </c>
      <c r="R1804" s="5" t="str">
        <f>RIGHT(N1804, LEN(N1804) - SEARCH("/",N1804))</f>
        <v>photobooks</v>
      </c>
      <c r="S1804" s="16">
        <f>(((J1804/60)/60)/24)+DATE(1970,1,1)+(-8/24)</f>
        <v>42159.139236111114</v>
      </c>
      <c r="T1804" s="16">
        <f>(((I1804/60)/60)/24)+DATE(1970,1,1)+(-8/24)</f>
        <v>42182.582638888889</v>
      </c>
    </row>
    <row r="1805" spans="1:20" ht="45" x14ac:dyDescent="0.2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2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7">
        <f>E1805/D1805</f>
        <v>0.308</v>
      </c>
      <c r="P1805" s="9">
        <f>IF(L1805 = 0, 0, E1805/L1805)</f>
        <v>71.86666666666666</v>
      </c>
      <c r="Q1805" s="5" t="str">
        <f>LEFT(N1805,SEARCH("/",N1805) - 1)</f>
        <v>photography</v>
      </c>
      <c r="R1805" s="5" t="str">
        <f>RIGHT(N1805, LEN(N1805) - SEARCH("/",N1805))</f>
        <v>photobooks</v>
      </c>
      <c r="S1805" s="16">
        <f>(((J1805/60)/60)/24)+DATE(1970,1,1)+(-8/24)</f>
        <v>42017.738217592596</v>
      </c>
      <c r="T1805" s="16">
        <f>(((I1805/60)/60)/24)+DATE(1970,1,1)+(-8/24)</f>
        <v>42048.738217592596</v>
      </c>
    </row>
    <row r="1806" spans="1:20" ht="45" x14ac:dyDescent="0.25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2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7">
        <f>E1806/D1806</f>
        <v>0.35174193548387095</v>
      </c>
      <c r="P1806" s="9">
        <f>IF(L1806 = 0, 0, E1806/L1806)</f>
        <v>104.84615384615384</v>
      </c>
      <c r="Q1806" s="5" t="str">
        <f>LEFT(N1806,SEARCH("/",N1806) - 1)</f>
        <v>photography</v>
      </c>
      <c r="R1806" s="5" t="str">
        <f>RIGHT(N1806, LEN(N1806) - SEARCH("/",N1806))</f>
        <v>photobooks</v>
      </c>
      <c r="S1806" s="16">
        <f>(((J1806/60)/60)/24)+DATE(1970,1,1)+(-8/24)</f>
        <v>42282.344953703701</v>
      </c>
      <c r="T1806" s="16">
        <f>(((I1806/60)/60)/24)+DATE(1970,1,1)+(-8/24)</f>
        <v>42322.386620370373</v>
      </c>
    </row>
    <row r="1807" spans="1:20" ht="60" x14ac:dyDescent="0.2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2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7">
        <f>E1807/D1807</f>
        <v>0.36404444444444445</v>
      </c>
      <c r="P1807" s="9">
        <f>IF(L1807 = 0, 0, E1807/L1807)</f>
        <v>67.139344262295083</v>
      </c>
      <c r="Q1807" s="5" t="str">
        <f>LEFT(N1807,SEARCH("/",N1807) - 1)</f>
        <v>photography</v>
      </c>
      <c r="R1807" s="5" t="str">
        <f>RIGHT(N1807, LEN(N1807) - SEARCH("/",N1807))</f>
        <v>photobooks</v>
      </c>
      <c r="S1807" s="16">
        <f>(((J1807/60)/60)/24)+DATE(1970,1,1)+(-8/24)</f>
        <v>42247.470578703702</v>
      </c>
      <c r="T1807" s="16">
        <f>(((I1807/60)/60)/24)+DATE(1970,1,1)+(-8/24)</f>
        <v>42279.416666666664</v>
      </c>
    </row>
    <row r="1808" spans="1:20" ht="60" x14ac:dyDescent="0.25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2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7">
        <f>E1808/D1808</f>
        <v>2.955E-2</v>
      </c>
      <c r="P1808" s="9">
        <f>IF(L1808 = 0, 0, E1808/L1808)</f>
        <v>73.875</v>
      </c>
      <c r="Q1808" s="5" t="str">
        <f>LEFT(N1808,SEARCH("/",N1808) - 1)</f>
        <v>photography</v>
      </c>
      <c r="R1808" s="5" t="str">
        <f>RIGHT(N1808, LEN(N1808) - SEARCH("/",N1808))</f>
        <v>photobooks</v>
      </c>
      <c r="S1808" s="16">
        <f>(((J1808/60)/60)/24)+DATE(1970,1,1)+(-8/24)</f>
        <v>41877.304965277777</v>
      </c>
      <c r="T1808" s="16">
        <f>(((I1808/60)/60)/24)+DATE(1970,1,1)+(-8/24)</f>
        <v>41912.304965277777</v>
      </c>
    </row>
    <row r="1809" spans="1:20" ht="30" x14ac:dyDescent="0.2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2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7">
        <f>E1809/D1809</f>
        <v>0.1106</v>
      </c>
      <c r="P1809" s="9">
        <f>IF(L1809 = 0, 0, E1809/L1809)</f>
        <v>69.125</v>
      </c>
      <c r="Q1809" s="5" t="str">
        <f>LEFT(N1809,SEARCH("/",N1809) - 1)</f>
        <v>photography</v>
      </c>
      <c r="R1809" s="5" t="str">
        <f>RIGHT(N1809, LEN(N1809) - SEARCH("/",N1809))</f>
        <v>photobooks</v>
      </c>
      <c r="S1809" s="16">
        <f>(((J1809/60)/60)/24)+DATE(1970,1,1)+(-8/24)</f>
        <v>41879.735104166662</v>
      </c>
      <c r="T1809" s="16">
        <f>(((I1809/60)/60)/24)+DATE(1970,1,1)+(-8/24)</f>
        <v>41909.735104166662</v>
      </c>
    </row>
    <row r="1810" spans="1:20" ht="60" x14ac:dyDescent="0.2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2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7">
        <f>E1810/D1810</f>
        <v>0.41407142857142859</v>
      </c>
      <c r="P1810" s="9">
        <f>IF(L1810 = 0, 0, E1810/L1810)</f>
        <v>120.77083333333333</v>
      </c>
      <c r="Q1810" s="5" t="str">
        <f>LEFT(N1810,SEARCH("/",N1810) - 1)</f>
        <v>photography</v>
      </c>
      <c r="R1810" s="5" t="str">
        <f>RIGHT(N1810, LEN(N1810) - SEARCH("/",N1810))</f>
        <v>photobooks</v>
      </c>
      <c r="S1810" s="16">
        <f>(((J1810/60)/60)/24)+DATE(1970,1,1)+(-8/24)</f>
        <v>42742.347569444442</v>
      </c>
      <c r="T1810" s="16">
        <f>(((I1810/60)/60)/24)+DATE(1970,1,1)+(-8/24)</f>
        <v>42777.347569444442</v>
      </c>
    </row>
    <row r="1811" spans="1:20" ht="45" x14ac:dyDescent="0.2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2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7">
        <f>E1811/D1811</f>
        <v>0.10857142857142857</v>
      </c>
      <c r="P1811" s="9">
        <f>IF(L1811 = 0, 0, E1811/L1811)</f>
        <v>42.222222222222221</v>
      </c>
      <c r="Q1811" s="5" t="str">
        <f>LEFT(N1811,SEARCH("/",N1811) - 1)</f>
        <v>photography</v>
      </c>
      <c r="R1811" s="5" t="str">
        <f>RIGHT(N1811, LEN(N1811) - SEARCH("/",N1811))</f>
        <v>photobooks</v>
      </c>
      <c r="S1811" s="16">
        <f>(((J1811/60)/60)/24)+DATE(1970,1,1)+(-8/24)</f>
        <v>42029.574525462966</v>
      </c>
      <c r="T1811" s="16">
        <f>(((I1811/60)/60)/24)+DATE(1970,1,1)+(-8/24)</f>
        <v>42064.574525462966</v>
      </c>
    </row>
    <row r="1812" spans="1:20" ht="45" x14ac:dyDescent="0.25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2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7">
        <f>E1812/D1812</f>
        <v>3.3333333333333333E-2</v>
      </c>
      <c r="P1812" s="9">
        <f>IF(L1812 = 0, 0, E1812/L1812)</f>
        <v>7.5</v>
      </c>
      <c r="Q1812" s="5" t="str">
        <f>LEFT(N1812,SEARCH("/",N1812) - 1)</f>
        <v>photography</v>
      </c>
      <c r="R1812" s="5" t="str">
        <f>RIGHT(N1812, LEN(N1812) - SEARCH("/",N1812))</f>
        <v>photobooks</v>
      </c>
      <c r="S1812" s="16">
        <f>(((J1812/60)/60)/24)+DATE(1970,1,1)+(-8/24)</f>
        <v>41860.576689814814</v>
      </c>
      <c r="T1812" s="16">
        <f>(((I1812/60)/60)/24)+DATE(1970,1,1)+(-8/24)</f>
        <v>41872.576689814814</v>
      </c>
    </row>
    <row r="1813" spans="1:20" ht="45" x14ac:dyDescent="0.2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2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7">
        <f>E1813/D1813</f>
        <v>7.407407407407407E-4</v>
      </c>
      <c r="P1813" s="9">
        <f>IF(L1813 = 0, 0, E1813/L1813)</f>
        <v>1.5384615384615385</v>
      </c>
      <c r="Q1813" s="5" t="str">
        <f>LEFT(N1813,SEARCH("/",N1813) - 1)</f>
        <v>photography</v>
      </c>
      <c r="R1813" s="5" t="str">
        <f>RIGHT(N1813, LEN(N1813) - SEARCH("/",N1813))</f>
        <v>photobooks</v>
      </c>
      <c r="S1813" s="16">
        <f>(((J1813/60)/60)/24)+DATE(1970,1,1)+(-8/24)</f>
        <v>41876.100347222222</v>
      </c>
      <c r="T1813" s="16">
        <f>(((I1813/60)/60)/24)+DATE(1970,1,1)+(-8/24)</f>
        <v>41935.833333333328</v>
      </c>
    </row>
    <row r="1814" spans="1:20" ht="60" x14ac:dyDescent="0.25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2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7">
        <f>E1814/D1814</f>
        <v>0.13307692307692306</v>
      </c>
      <c r="P1814" s="9">
        <f>IF(L1814 = 0, 0, E1814/L1814)</f>
        <v>37.608695652173914</v>
      </c>
      <c r="Q1814" s="5" t="str">
        <f>LEFT(N1814,SEARCH("/",N1814) - 1)</f>
        <v>photography</v>
      </c>
      <c r="R1814" s="5" t="str">
        <f>RIGHT(N1814, LEN(N1814) - SEARCH("/",N1814))</f>
        <v>photobooks</v>
      </c>
      <c r="S1814" s="16">
        <f>(((J1814/60)/60)/24)+DATE(1970,1,1)+(-8/24)</f>
        <v>42523.985370370363</v>
      </c>
      <c r="T1814" s="16">
        <f>(((I1814/60)/60)/24)+DATE(1970,1,1)+(-8/24)</f>
        <v>42553.985370370363</v>
      </c>
    </row>
    <row r="1815" spans="1:20" ht="45" x14ac:dyDescent="0.2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2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7">
        <f>E1815/D1815</f>
        <v>0</v>
      </c>
      <c r="P1815" s="9">
        <f>IF(L1815 = 0, 0, E1815/L1815)</f>
        <v>0</v>
      </c>
      <c r="Q1815" s="5" t="str">
        <f>LEFT(N1815,SEARCH("/",N1815) - 1)</f>
        <v>photography</v>
      </c>
      <c r="R1815" s="5" t="str">
        <f>RIGHT(N1815, LEN(N1815) - SEARCH("/",N1815))</f>
        <v>photobooks</v>
      </c>
      <c r="S1815" s="16">
        <f>(((J1815/60)/60)/24)+DATE(1970,1,1)+(-8/24)</f>
        <v>41829.55569444444</v>
      </c>
      <c r="T1815" s="16">
        <f>(((I1815/60)/60)/24)+DATE(1970,1,1)+(-8/24)</f>
        <v>41859.55569444444</v>
      </c>
    </row>
    <row r="1816" spans="1:20" ht="45" x14ac:dyDescent="0.25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2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7">
        <f>E1816/D1816</f>
        <v>0.49183333333333334</v>
      </c>
      <c r="P1816" s="9">
        <f>IF(L1816 = 0, 0, E1816/L1816)</f>
        <v>42.157142857142858</v>
      </c>
      <c r="Q1816" s="5" t="str">
        <f>LEFT(N1816,SEARCH("/",N1816) - 1)</f>
        <v>photography</v>
      </c>
      <c r="R1816" s="5" t="str">
        <f>RIGHT(N1816, LEN(N1816) - SEARCH("/",N1816))</f>
        <v>photobooks</v>
      </c>
      <c r="S1816" s="16">
        <f>(((J1816/60)/60)/24)+DATE(1970,1,1)+(-8/24)</f>
        <v>42032.980740740742</v>
      </c>
      <c r="T1816" s="16">
        <f>(((I1816/60)/60)/24)+DATE(1970,1,1)+(-8/24)</f>
        <v>42062.980740740742</v>
      </c>
    </row>
    <row r="1817" spans="1:20" ht="60" x14ac:dyDescent="0.2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2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7">
        <f>E1817/D1817</f>
        <v>0</v>
      </c>
      <c r="P1817" s="9">
        <f>IF(L1817 = 0, 0, E1817/L1817)</f>
        <v>0</v>
      </c>
      <c r="Q1817" s="5" t="str">
        <f>LEFT(N1817,SEARCH("/",N1817) - 1)</f>
        <v>photography</v>
      </c>
      <c r="R1817" s="5" t="str">
        <f>RIGHT(N1817, LEN(N1817) - SEARCH("/",N1817))</f>
        <v>photobooks</v>
      </c>
      <c r="S1817" s="16">
        <f>(((J1817/60)/60)/24)+DATE(1970,1,1)+(-8/24)</f>
        <v>42172.573344907411</v>
      </c>
      <c r="T1817" s="16">
        <f>(((I1817/60)/60)/24)+DATE(1970,1,1)+(-8/24)</f>
        <v>42186.573344907411</v>
      </c>
    </row>
    <row r="1818" spans="1:20" ht="45" x14ac:dyDescent="0.25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2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7">
        <f>E1818/D1818</f>
        <v>2.036E-2</v>
      </c>
      <c r="P1818" s="9">
        <f>IF(L1818 = 0, 0, E1818/L1818)</f>
        <v>84.833333333333329</v>
      </c>
      <c r="Q1818" s="5" t="str">
        <f>LEFT(N1818,SEARCH("/",N1818) - 1)</f>
        <v>photography</v>
      </c>
      <c r="R1818" s="5" t="str">
        <f>RIGHT(N1818, LEN(N1818) - SEARCH("/",N1818))</f>
        <v>photobooks</v>
      </c>
      <c r="S1818" s="16">
        <f>(((J1818/60)/60)/24)+DATE(1970,1,1)+(-8/24)</f>
        <v>42548.542858796289</v>
      </c>
      <c r="T1818" s="16">
        <f>(((I1818/60)/60)/24)+DATE(1970,1,1)+(-8/24)</f>
        <v>42576.458333333336</v>
      </c>
    </row>
    <row r="1819" spans="1:20" ht="45" x14ac:dyDescent="0.2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2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7">
        <f>E1819/D1819</f>
        <v>0.52327777777777773</v>
      </c>
      <c r="P1819" s="9">
        <f>IF(L1819 = 0, 0, E1819/L1819)</f>
        <v>94.19</v>
      </c>
      <c r="Q1819" s="5" t="str">
        <f>LEFT(N1819,SEARCH("/",N1819) - 1)</f>
        <v>photography</v>
      </c>
      <c r="R1819" s="5" t="str">
        <f>RIGHT(N1819, LEN(N1819) - SEARCH("/",N1819))</f>
        <v>photobooks</v>
      </c>
      <c r="S1819" s="16">
        <f>(((J1819/60)/60)/24)+DATE(1970,1,1)+(-8/24)</f>
        <v>42705.328784722216</v>
      </c>
      <c r="T1819" s="16">
        <f>(((I1819/60)/60)/24)+DATE(1970,1,1)+(-8/24)</f>
        <v>42764.957638888889</v>
      </c>
    </row>
    <row r="1820" spans="1:20" ht="45" x14ac:dyDescent="0.25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2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7">
        <f>E1820/D1820</f>
        <v>0</v>
      </c>
      <c r="P1820" s="9">
        <f>IF(L1820 = 0, 0, E1820/L1820)</f>
        <v>0</v>
      </c>
      <c r="Q1820" s="5" t="str">
        <f>LEFT(N1820,SEARCH("/",N1820) - 1)</f>
        <v>photography</v>
      </c>
      <c r="R1820" s="5" t="str">
        <f>RIGHT(N1820, LEN(N1820) - SEARCH("/",N1820))</f>
        <v>photobooks</v>
      </c>
      <c r="S1820" s="16">
        <f>(((J1820/60)/60)/24)+DATE(1970,1,1)+(-8/24)</f>
        <v>42066.901041666664</v>
      </c>
      <c r="T1820" s="16">
        <f>(((I1820/60)/60)/24)+DATE(1970,1,1)+(-8/24)</f>
        <v>42096.859374999993</v>
      </c>
    </row>
    <row r="1821" spans="1:20" ht="60" x14ac:dyDescent="0.2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2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7">
        <f>E1821/D1821</f>
        <v>2.0833333333333332E-2</v>
      </c>
      <c r="P1821" s="9">
        <f>IF(L1821 = 0, 0, E1821/L1821)</f>
        <v>6.25</v>
      </c>
      <c r="Q1821" s="5" t="str">
        <f>LEFT(N1821,SEARCH("/",N1821) - 1)</f>
        <v>photography</v>
      </c>
      <c r="R1821" s="5" t="str">
        <f>RIGHT(N1821, LEN(N1821) - SEARCH("/",N1821))</f>
        <v>photobooks</v>
      </c>
      <c r="S1821" s="16">
        <f>(((J1821/60)/60)/24)+DATE(1970,1,1)+(-8/24)</f>
        <v>41820.418935185182</v>
      </c>
      <c r="T1821" s="16">
        <f>(((I1821/60)/60)/24)+DATE(1970,1,1)+(-8/24)</f>
        <v>41850.418935185182</v>
      </c>
    </row>
    <row r="1822" spans="1:20" ht="60" x14ac:dyDescent="0.25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2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7">
        <f>E1822/D1822</f>
        <v>6.565384615384616E-2</v>
      </c>
      <c r="P1822" s="9">
        <f>IF(L1822 = 0, 0, E1822/L1822)</f>
        <v>213.375</v>
      </c>
      <c r="Q1822" s="5" t="str">
        <f>LEFT(N1822,SEARCH("/",N1822) - 1)</f>
        <v>photography</v>
      </c>
      <c r="R1822" s="5" t="str">
        <f>RIGHT(N1822, LEN(N1822) - SEARCH("/",N1822))</f>
        <v>photobooks</v>
      </c>
      <c r="S1822" s="16">
        <f>(((J1822/60)/60)/24)+DATE(1970,1,1)+(-8/24)</f>
        <v>42064.75104166667</v>
      </c>
      <c r="T1822" s="16">
        <f>(((I1822/60)/60)/24)+DATE(1970,1,1)+(-8/24)</f>
        <v>42094.709374999999</v>
      </c>
    </row>
    <row r="1823" spans="1:20" ht="45" x14ac:dyDescent="0.25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2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7">
        <f>E1823/D1823</f>
        <v>1.3489</v>
      </c>
      <c r="P1823" s="9">
        <f>IF(L1823 = 0, 0, E1823/L1823)</f>
        <v>59.162280701754383</v>
      </c>
      <c r="Q1823" s="5" t="str">
        <f>LEFT(N1823,SEARCH("/",N1823) - 1)</f>
        <v>music</v>
      </c>
      <c r="R1823" s="5" t="str">
        <f>RIGHT(N1823, LEN(N1823) - SEARCH("/",N1823))</f>
        <v>rock</v>
      </c>
      <c r="S1823" s="16">
        <f>(((J1823/60)/60)/24)+DATE(1970,1,1)+(-8/24)</f>
        <v>40925.985729166663</v>
      </c>
      <c r="T1823" s="16">
        <f>(((I1823/60)/60)/24)+DATE(1970,1,1)+(-8/24)</f>
        <v>40970.985729166663</v>
      </c>
    </row>
    <row r="1824" spans="1:20" ht="30" x14ac:dyDescent="0.25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2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7">
        <f>E1824/D1824</f>
        <v>1</v>
      </c>
      <c r="P1824" s="9">
        <f>IF(L1824 = 0, 0, E1824/L1824)</f>
        <v>27.272727272727273</v>
      </c>
      <c r="Q1824" s="5" t="str">
        <f>LEFT(N1824,SEARCH("/",N1824) - 1)</f>
        <v>music</v>
      </c>
      <c r="R1824" s="5" t="str">
        <f>RIGHT(N1824, LEN(N1824) - SEARCH("/",N1824))</f>
        <v>rock</v>
      </c>
      <c r="S1824" s="16">
        <f>(((J1824/60)/60)/24)+DATE(1970,1,1)+(-8/24)</f>
        <v>41634.463680555549</v>
      </c>
      <c r="T1824" s="16">
        <f>(((I1824/60)/60)/24)+DATE(1970,1,1)+(-8/24)</f>
        <v>41670.459027777775</v>
      </c>
    </row>
    <row r="1825" spans="1:20" ht="60" x14ac:dyDescent="0.25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2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7">
        <f>E1825/D1825</f>
        <v>1.1585714285714286</v>
      </c>
      <c r="P1825" s="9">
        <f>IF(L1825 = 0, 0, E1825/L1825)</f>
        <v>24.575757575757574</v>
      </c>
      <c r="Q1825" s="5" t="str">
        <f>LEFT(N1825,SEARCH("/",N1825) - 1)</f>
        <v>music</v>
      </c>
      <c r="R1825" s="5" t="str">
        <f>RIGHT(N1825, LEN(N1825) - SEARCH("/",N1825))</f>
        <v>rock</v>
      </c>
      <c r="S1825" s="16">
        <f>(((J1825/60)/60)/24)+DATE(1970,1,1)+(-8/24)</f>
        <v>41176.35157407407</v>
      </c>
      <c r="T1825" s="16">
        <f>(((I1825/60)/60)/24)+DATE(1970,1,1)+(-8/24)</f>
        <v>41206.35157407407</v>
      </c>
    </row>
    <row r="1826" spans="1:20" x14ac:dyDescent="0.25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2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7">
        <f>E1826/D1826</f>
        <v>1.0006666666666666</v>
      </c>
      <c r="P1826" s="9">
        <f>IF(L1826 = 0, 0, E1826/L1826)</f>
        <v>75.05</v>
      </c>
      <c r="Q1826" s="5" t="str">
        <f>LEFT(N1826,SEARCH("/",N1826) - 1)</f>
        <v>music</v>
      </c>
      <c r="R1826" s="5" t="str">
        <f>RIGHT(N1826, LEN(N1826) - SEARCH("/",N1826))</f>
        <v>rock</v>
      </c>
      <c r="S1826" s="16">
        <f>(((J1826/60)/60)/24)+DATE(1970,1,1)+(-8/24)</f>
        <v>41626.582951388889</v>
      </c>
      <c r="T1826" s="16">
        <f>(((I1826/60)/60)/24)+DATE(1970,1,1)+(-8/24)</f>
        <v>41646.755555555552</v>
      </c>
    </row>
    <row r="1827" spans="1:20" ht="60" x14ac:dyDescent="0.25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2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7">
        <f>E1827/D1827</f>
        <v>1.0505</v>
      </c>
      <c r="P1827" s="9">
        <f>IF(L1827 = 0, 0, E1827/L1827)</f>
        <v>42.02</v>
      </c>
      <c r="Q1827" s="5" t="str">
        <f>LEFT(N1827,SEARCH("/",N1827) - 1)</f>
        <v>music</v>
      </c>
      <c r="R1827" s="5" t="str">
        <f>RIGHT(N1827, LEN(N1827) - SEARCH("/",N1827))</f>
        <v>rock</v>
      </c>
      <c r="S1827" s="16">
        <f>(((J1827/60)/60)/24)+DATE(1970,1,1)+(-8/24)</f>
        <v>41443.501192129625</v>
      </c>
      <c r="T1827" s="16">
        <f>(((I1827/60)/60)/24)+DATE(1970,1,1)+(-8/24)</f>
        <v>41466.501192129625</v>
      </c>
    </row>
    <row r="1828" spans="1:20" ht="30" x14ac:dyDescent="0.25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2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7">
        <f>E1828/D1828</f>
        <v>1.01</v>
      </c>
      <c r="P1828" s="9">
        <f>IF(L1828 = 0, 0, E1828/L1828)</f>
        <v>53.157894736842103</v>
      </c>
      <c r="Q1828" s="5" t="str">
        <f>LEFT(N1828,SEARCH("/",N1828) - 1)</f>
        <v>music</v>
      </c>
      <c r="R1828" s="5" t="str">
        <f>RIGHT(N1828, LEN(N1828) - SEARCH("/",N1828))</f>
        <v>rock</v>
      </c>
      <c r="S1828" s="16">
        <f>(((J1828/60)/60)/24)+DATE(1970,1,1)+(-8/24)</f>
        <v>41657.590474537035</v>
      </c>
      <c r="T1828" s="16">
        <f>(((I1828/60)/60)/24)+DATE(1970,1,1)+(-8/24)</f>
        <v>41687.590474537035</v>
      </c>
    </row>
    <row r="1829" spans="1:20" ht="60" x14ac:dyDescent="0.25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2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7">
        <f>E1829/D1829</f>
        <v>1.0066250000000001</v>
      </c>
      <c r="P1829" s="9">
        <f>IF(L1829 = 0, 0, E1829/L1829)</f>
        <v>83.885416666666671</v>
      </c>
      <c r="Q1829" s="5" t="str">
        <f>LEFT(N1829,SEARCH("/",N1829) - 1)</f>
        <v>music</v>
      </c>
      <c r="R1829" s="5" t="str">
        <f>RIGHT(N1829, LEN(N1829) - SEARCH("/",N1829))</f>
        <v>rock</v>
      </c>
      <c r="S1829" s="16">
        <f>(((J1829/60)/60)/24)+DATE(1970,1,1)+(-8/24)</f>
        <v>40554.992604166662</v>
      </c>
      <c r="T1829" s="16">
        <f>(((I1829/60)/60)/24)+DATE(1970,1,1)+(-8/24)</f>
        <v>40604.992604166662</v>
      </c>
    </row>
    <row r="1830" spans="1:20" ht="60" x14ac:dyDescent="0.25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2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7">
        <f>E1830/D1830</f>
        <v>1.0016</v>
      </c>
      <c r="P1830" s="9">
        <f>IF(L1830 = 0, 0, E1830/L1830)</f>
        <v>417.33333333333331</v>
      </c>
      <c r="Q1830" s="5" t="str">
        <f>LEFT(N1830,SEARCH("/",N1830) - 1)</f>
        <v>music</v>
      </c>
      <c r="R1830" s="5" t="str">
        <f>RIGHT(N1830, LEN(N1830) - SEARCH("/",N1830))</f>
        <v>rock</v>
      </c>
      <c r="S1830" s="16">
        <f>(((J1830/60)/60)/24)+DATE(1970,1,1)+(-8/24)</f>
        <v>41736.566319444442</v>
      </c>
      <c r="T1830" s="16">
        <f>(((I1830/60)/60)/24)+DATE(1970,1,1)+(-8/24)</f>
        <v>41768.583333333328</v>
      </c>
    </row>
    <row r="1831" spans="1:20" ht="45" x14ac:dyDescent="0.25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2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7">
        <f>E1831/D1831</f>
        <v>1.6668333333333334</v>
      </c>
      <c r="P1831" s="9">
        <f>IF(L1831 = 0, 0, E1831/L1831)</f>
        <v>75.765151515151516</v>
      </c>
      <c r="Q1831" s="5" t="str">
        <f>LEFT(N1831,SEARCH("/",N1831) - 1)</f>
        <v>music</v>
      </c>
      <c r="R1831" s="5" t="str">
        <f>RIGHT(N1831, LEN(N1831) - SEARCH("/",N1831))</f>
        <v>rock</v>
      </c>
      <c r="S1831" s="16">
        <f>(((J1831/60)/60)/24)+DATE(1970,1,1)+(-8/24)</f>
        <v>40515.754293981481</v>
      </c>
      <c r="T1831" s="16">
        <f>(((I1831/60)/60)/24)+DATE(1970,1,1)+(-8/24)</f>
        <v>40564.583333333328</v>
      </c>
    </row>
    <row r="1832" spans="1:20" ht="45" x14ac:dyDescent="0.25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2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7">
        <f>E1832/D1832</f>
        <v>1.0153333333333334</v>
      </c>
      <c r="P1832" s="9">
        <f>IF(L1832 = 0, 0, E1832/L1832)</f>
        <v>67.389380530973455</v>
      </c>
      <c r="Q1832" s="5" t="str">
        <f>LEFT(N1832,SEARCH("/",N1832) - 1)</f>
        <v>music</v>
      </c>
      <c r="R1832" s="5" t="str">
        <f>RIGHT(N1832, LEN(N1832) - SEARCH("/",N1832))</f>
        <v>rock</v>
      </c>
      <c r="S1832" s="16">
        <f>(((J1832/60)/60)/24)+DATE(1970,1,1)+(-8/24)</f>
        <v>41664.350775462961</v>
      </c>
      <c r="T1832" s="16">
        <f>(((I1832/60)/60)/24)+DATE(1970,1,1)+(-8/24)</f>
        <v>41694.350775462961</v>
      </c>
    </row>
    <row r="1833" spans="1:20" ht="45" x14ac:dyDescent="0.25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2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7">
        <f>E1833/D1833</f>
        <v>1.03</v>
      </c>
      <c r="P1833" s="9">
        <f>IF(L1833 = 0, 0, E1833/L1833)</f>
        <v>73.571428571428569</v>
      </c>
      <c r="Q1833" s="5" t="str">
        <f>LEFT(N1833,SEARCH("/",N1833) - 1)</f>
        <v>music</v>
      </c>
      <c r="R1833" s="5" t="str">
        <f>RIGHT(N1833, LEN(N1833) - SEARCH("/",N1833))</f>
        <v>rock</v>
      </c>
      <c r="S1833" s="16">
        <f>(((J1833/60)/60)/24)+DATE(1970,1,1)+(-8/24)</f>
        <v>41026.662766203699</v>
      </c>
      <c r="T1833" s="16">
        <f>(((I1833/60)/60)/24)+DATE(1970,1,1)+(-8/24)</f>
        <v>41041.662766203699</v>
      </c>
    </row>
    <row r="1834" spans="1:20" ht="60" x14ac:dyDescent="0.25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2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7">
        <f>E1834/D1834</f>
        <v>1.4285714285714286</v>
      </c>
      <c r="P1834" s="9">
        <f>IF(L1834 = 0, 0, E1834/L1834)</f>
        <v>25</v>
      </c>
      <c r="Q1834" s="5" t="str">
        <f>LEFT(N1834,SEARCH("/",N1834) - 1)</f>
        <v>music</v>
      </c>
      <c r="R1834" s="5" t="str">
        <f>RIGHT(N1834, LEN(N1834) - SEARCH("/",N1834))</f>
        <v>rock</v>
      </c>
      <c r="S1834" s="16">
        <f>(((J1834/60)/60)/24)+DATE(1970,1,1)+(-8/24)</f>
        <v>40576.206331018519</v>
      </c>
      <c r="T1834" s="16">
        <f>(((I1834/60)/60)/24)+DATE(1970,1,1)+(-8/24)</f>
        <v>40606.206331018519</v>
      </c>
    </row>
    <row r="1835" spans="1:20" ht="60" x14ac:dyDescent="0.25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2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7">
        <f>E1835/D1835</f>
        <v>2.625</v>
      </c>
      <c r="P1835" s="9">
        <f>IF(L1835 = 0, 0, E1835/L1835)</f>
        <v>42</v>
      </c>
      <c r="Q1835" s="5" t="str">
        <f>LEFT(N1835,SEARCH("/",N1835) - 1)</f>
        <v>music</v>
      </c>
      <c r="R1835" s="5" t="str">
        <f>RIGHT(N1835, LEN(N1835) - SEARCH("/",N1835))</f>
        <v>rock</v>
      </c>
      <c r="S1835" s="16">
        <f>(((J1835/60)/60)/24)+DATE(1970,1,1)+(-8/24)</f>
        <v>41302.710682870369</v>
      </c>
      <c r="T1835" s="16">
        <f>(((I1835/60)/60)/24)+DATE(1970,1,1)+(-8/24)</f>
        <v>41334.999305555553</v>
      </c>
    </row>
    <row r="1836" spans="1:20" ht="30" x14ac:dyDescent="0.25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2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7">
        <f>E1836/D1836</f>
        <v>1.1805000000000001</v>
      </c>
      <c r="P1836" s="9">
        <f>IF(L1836 = 0, 0, E1836/L1836)</f>
        <v>131.16666666666666</v>
      </c>
      <c r="Q1836" s="5" t="str">
        <f>LEFT(N1836,SEARCH("/",N1836) - 1)</f>
        <v>music</v>
      </c>
      <c r="R1836" s="5" t="str">
        <f>RIGHT(N1836, LEN(N1836) - SEARCH("/",N1836))</f>
        <v>rock</v>
      </c>
      <c r="S1836" s="16">
        <f>(((J1836/60)/60)/24)+DATE(1970,1,1)+(-8/24)</f>
        <v>41988.630729166667</v>
      </c>
      <c r="T1836" s="16">
        <f>(((I1836/60)/60)/24)+DATE(1970,1,1)+(-8/24)</f>
        <v>42028.630729166667</v>
      </c>
    </row>
    <row r="1837" spans="1:20" ht="75" x14ac:dyDescent="0.25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2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7">
        <f>E1837/D1837</f>
        <v>1.04</v>
      </c>
      <c r="P1837" s="9">
        <f>IF(L1837 = 0, 0, E1837/L1837)</f>
        <v>47.272727272727273</v>
      </c>
      <c r="Q1837" s="5" t="str">
        <f>LEFT(N1837,SEARCH("/",N1837) - 1)</f>
        <v>music</v>
      </c>
      <c r="R1837" s="5" t="str">
        <f>RIGHT(N1837, LEN(N1837) - SEARCH("/",N1837))</f>
        <v>rock</v>
      </c>
      <c r="S1837" s="16">
        <f>(((J1837/60)/60)/24)+DATE(1970,1,1)+(-8/24)</f>
        <v>42430.36887731481</v>
      </c>
      <c r="T1837" s="16">
        <f>(((I1837/60)/60)/24)+DATE(1970,1,1)+(-8/24)</f>
        <v>42460.327210648145</v>
      </c>
    </row>
    <row r="1838" spans="1:20" ht="30" x14ac:dyDescent="0.25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2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7">
        <f>E1838/D1838</f>
        <v>2.0034000000000001</v>
      </c>
      <c r="P1838" s="9">
        <f>IF(L1838 = 0, 0, E1838/L1838)</f>
        <v>182.12727272727273</v>
      </c>
      <c r="Q1838" s="5" t="str">
        <f>LEFT(N1838,SEARCH("/",N1838) - 1)</f>
        <v>music</v>
      </c>
      <c r="R1838" s="5" t="str">
        <f>RIGHT(N1838, LEN(N1838) - SEARCH("/",N1838))</f>
        <v>rock</v>
      </c>
      <c r="S1838" s="16">
        <f>(((J1838/60)/60)/24)+DATE(1970,1,1)+(-8/24)</f>
        <v>41305.476030092592</v>
      </c>
      <c r="T1838" s="16">
        <f>(((I1838/60)/60)/24)+DATE(1970,1,1)+(-8/24)</f>
        <v>41322.476030092592</v>
      </c>
    </row>
    <row r="1839" spans="1:20" ht="60" x14ac:dyDescent="0.25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2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7">
        <f>E1839/D1839</f>
        <v>3.0683333333333334</v>
      </c>
      <c r="P1839" s="9">
        <f>IF(L1839 = 0, 0, E1839/L1839)</f>
        <v>61.366666666666667</v>
      </c>
      <c r="Q1839" s="5" t="str">
        <f>LEFT(N1839,SEARCH("/",N1839) - 1)</f>
        <v>music</v>
      </c>
      <c r="R1839" s="5" t="str">
        <f>RIGHT(N1839, LEN(N1839) - SEARCH("/",N1839))</f>
        <v>rock</v>
      </c>
      <c r="S1839" s="16">
        <f>(((J1839/60)/60)/24)+DATE(1970,1,1)+(-8/24)</f>
        <v>40925.714525462965</v>
      </c>
      <c r="T1839" s="16">
        <f>(((I1839/60)/60)/24)+DATE(1970,1,1)+(-8/24)</f>
        <v>40985.672858796293</v>
      </c>
    </row>
    <row r="1840" spans="1:20" ht="60" x14ac:dyDescent="0.25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2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7">
        <f>E1840/D1840</f>
        <v>1.00149</v>
      </c>
      <c r="P1840" s="9">
        <f>IF(L1840 = 0, 0, E1840/L1840)</f>
        <v>35.767499999999998</v>
      </c>
      <c r="Q1840" s="5" t="str">
        <f>LEFT(N1840,SEARCH("/",N1840) - 1)</f>
        <v>music</v>
      </c>
      <c r="R1840" s="5" t="str">
        <f>RIGHT(N1840, LEN(N1840) - SEARCH("/",N1840))</f>
        <v>rock</v>
      </c>
      <c r="S1840" s="16">
        <f>(((J1840/60)/60)/24)+DATE(1970,1,1)+(-8/24)</f>
        <v>40788.453206018516</v>
      </c>
      <c r="T1840" s="16">
        <f>(((I1840/60)/60)/24)+DATE(1970,1,1)+(-8/24)</f>
        <v>40816.791666666664</v>
      </c>
    </row>
    <row r="1841" spans="1:20" ht="45" x14ac:dyDescent="0.25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2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7">
        <f>E1841/D1841</f>
        <v>2.0529999999999999</v>
      </c>
      <c r="P1841" s="9">
        <f>IF(L1841 = 0, 0, E1841/L1841)</f>
        <v>45.62222222222222</v>
      </c>
      <c r="Q1841" s="5" t="str">
        <f>LEFT(N1841,SEARCH("/",N1841) - 1)</f>
        <v>music</v>
      </c>
      <c r="R1841" s="5" t="str">
        <f>RIGHT(N1841, LEN(N1841) - SEARCH("/",N1841))</f>
        <v>rock</v>
      </c>
      <c r="S1841" s="16">
        <f>(((J1841/60)/60)/24)+DATE(1970,1,1)+(-8/24)</f>
        <v>42614.388680555552</v>
      </c>
      <c r="T1841" s="16">
        <f>(((I1841/60)/60)/24)+DATE(1970,1,1)+(-8/24)</f>
        <v>42644.388680555552</v>
      </c>
    </row>
    <row r="1842" spans="1:20" ht="60" x14ac:dyDescent="0.25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2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7">
        <f>E1842/D1842</f>
        <v>1.0888888888888888</v>
      </c>
      <c r="P1842" s="9">
        <f>IF(L1842 = 0, 0, E1842/L1842)</f>
        <v>75.384615384615387</v>
      </c>
      <c r="Q1842" s="5" t="str">
        <f>LEFT(N1842,SEARCH("/",N1842) - 1)</f>
        <v>music</v>
      </c>
      <c r="R1842" s="5" t="str">
        <f>RIGHT(N1842, LEN(N1842) - SEARCH("/",N1842))</f>
        <v>rock</v>
      </c>
      <c r="S1842" s="16">
        <f>(((J1842/60)/60)/24)+DATE(1970,1,1)+(-8/24)</f>
        <v>41381.76284722222</v>
      </c>
      <c r="T1842" s="16">
        <f>(((I1842/60)/60)/24)+DATE(1970,1,1)+(-8/24)</f>
        <v>41400.874305555553</v>
      </c>
    </row>
    <row r="1843" spans="1:20" ht="30" x14ac:dyDescent="0.25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2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7">
        <f>E1843/D1843</f>
        <v>1.0175000000000001</v>
      </c>
      <c r="P1843" s="9">
        <f>IF(L1843 = 0, 0, E1843/L1843)</f>
        <v>50.875</v>
      </c>
      <c r="Q1843" s="5" t="str">
        <f>LEFT(N1843,SEARCH("/",N1843) - 1)</f>
        <v>music</v>
      </c>
      <c r="R1843" s="5" t="str">
        <f>RIGHT(N1843, LEN(N1843) - SEARCH("/",N1843))</f>
        <v>rock</v>
      </c>
      <c r="S1843" s="16">
        <f>(((J1843/60)/60)/24)+DATE(1970,1,1)+(-8/24)</f>
        <v>41745.512094907404</v>
      </c>
      <c r="T1843" s="16">
        <f>(((I1843/60)/60)/24)+DATE(1970,1,1)+(-8/24)</f>
        <v>41778.874305555553</v>
      </c>
    </row>
    <row r="1844" spans="1:20" ht="45" x14ac:dyDescent="0.25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2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7">
        <f>E1844/D1844</f>
        <v>1.2524999999999999</v>
      </c>
      <c r="P1844" s="9">
        <f>IF(L1844 = 0, 0, E1844/L1844)</f>
        <v>119.28571428571429</v>
      </c>
      <c r="Q1844" s="5" t="str">
        <f>LEFT(N1844,SEARCH("/",N1844) - 1)</f>
        <v>music</v>
      </c>
      <c r="R1844" s="5" t="str">
        <f>RIGHT(N1844, LEN(N1844) - SEARCH("/",N1844))</f>
        <v>rock</v>
      </c>
      <c r="S1844" s="16">
        <f>(((J1844/60)/60)/24)+DATE(1970,1,1)+(-8/24)</f>
        <v>42031.298391203702</v>
      </c>
      <c r="T1844" s="16">
        <f>(((I1844/60)/60)/24)+DATE(1970,1,1)+(-8/24)</f>
        <v>42064.915972222218</v>
      </c>
    </row>
    <row r="1845" spans="1:20" ht="60" x14ac:dyDescent="0.25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2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7">
        <f>E1845/D1845</f>
        <v>1.2400610000000001</v>
      </c>
      <c r="P1845" s="9">
        <f>IF(L1845 = 0, 0, E1845/L1845)</f>
        <v>92.541865671641801</v>
      </c>
      <c r="Q1845" s="5" t="str">
        <f>LEFT(N1845,SEARCH("/",N1845) - 1)</f>
        <v>music</v>
      </c>
      <c r="R1845" s="5" t="str">
        <f>RIGHT(N1845, LEN(N1845) - SEARCH("/",N1845))</f>
        <v>rock</v>
      </c>
      <c r="S1845" s="16">
        <f>(((J1845/60)/60)/24)+DATE(1970,1,1)+(-8/24)</f>
        <v>40564.661504629628</v>
      </c>
      <c r="T1845" s="16">
        <f>(((I1845/60)/60)/24)+DATE(1970,1,1)+(-8/24)</f>
        <v>40594.661504629628</v>
      </c>
    </row>
    <row r="1846" spans="1:20" ht="60" x14ac:dyDescent="0.25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2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7">
        <f>E1846/D1846</f>
        <v>1.014</v>
      </c>
      <c r="P1846" s="9">
        <f>IF(L1846 = 0, 0, E1846/L1846)</f>
        <v>76.05</v>
      </c>
      <c r="Q1846" s="5" t="str">
        <f>LEFT(N1846,SEARCH("/",N1846) - 1)</f>
        <v>music</v>
      </c>
      <c r="R1846" s="5" t="str">
        <f>RIGHT(N1846, LEN(N1846) - SEARCH("/",N1846))</f>
        <v>rock</v>
      </c>
      <c r="S1846" s="16">
        <f>(((J1846/60)/60)/24)+DATE(1970,1,1)+(-8/24)</f>
        <v>40666.640208333331</v>
      </c>
      <c r="T1846" s="16">
        <f>(((I1846/60)/60)/24)+DATE(1970,1,1)+(-8/24)</f>
        <v>40704.791666666664</v>
      </c>
    </row>
    <row r="1847" spans="1:20" ht="90" x14ac:dyDescent="0.25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2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7">
        <f>E1847/D1847</f>
        <v>1</v>
      </c>
      <c r="P1847" s="9">
        <f>IF(L1847 = 0, 0, E1847/L1847)</f>
        <v>52.631578947368418</v>
      </c>
      <c r="Q1847" s="5" t="str">
        <f>LEFT(N1847,SEARCH("/",N1847) - 1)</f>
        <v>music</v>
      </c>
      <c r="R1847" s="5" t="str">
        <f>RIGHT(N1847, LEN(N1847) - SEARCH("/",N1847))</f>
        <v>rock</v>
      </c>
      <c r="S1847" s="16">
        <f>(((J1847/60)/60)/24)+DATE(1970,1,1)+(-8/24)</f>
        <v>42522.999976851854</v>
      </c>
      <c r="T1847" s="16">
        <f>(((I1847/60)/60)/24)+DATE(1970,1,1)+(-8/24)</f>
        <v>42537.871527777774</v>
      </c>
    </row>
    <row r="1848" spans="1:20" ht="60" x14ac:dyDescent="0.25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2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7">
        <f>E1848/D1848</f>
        <v>1.3792666666666666</v>
      </c>
      <c r="P1848" s="9">
        <f>IF(L1848 = 0, 0, E1848/L1848)</f>
        <v>98.990430622009569</v>
      </c>
      <c r="Q1848" s="5" t="str">
        <f>LEFT(N1848,SEARCH("/",N1848) - 1)</f>
        <v>music</v>
      </c>
      <c r="R1848" s="5" t="str">
        <f>RIGHT(N1848, LEN(N1848) - SEARCH("/",N1848))</f>
        <v>rock</v>
      </c>
      <c r="S1848" s="16">
        <f>(((J1848/60)/60)/24)+DATE(1970,1,1)+(-8/24)</f>
        <v>41228.316863425927</v>
      </c>
      <c r="T1848" s="16">
        <f>(((I1848/60)/60)/24)+DATE(1970,1,1)+(-8/24)</f>
        <v>41258.316863425927</v>
      </c>
    </row>
    <row r="1849" spans="1:20" ht="60" x14ac:dyDescent="0.25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2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7">
        <f>E1849/D1849</f>
        <v>1.2088000000000001</v>
      </c>
      <c r="P1849" s="9">
        <f>IF(L1849 = 0, 0, E1849/L1849)</f>
        <v>79.526315789473685</v>
      </c>
      <c r="Q1849" s="5" t="str">
        <f>LEFT(N1849,SEARCH("/",N1849) - 1)</f>
        <v>music</v>
      </c>
      <c r="R1849" s="5" t="str">
        <f>RIGHT(N1849, LEN(N1849) - SEARCH("/",N1849))</f>
        <v>rock</v>
      </c>
      <c r="S1849" s="16">
        <f>(((J1849/60)/60)/24)+DATE(1970,1,1)+(-8/24)</f>
        <v>42093.903148148143</v>
      </c>
      <c r="T1849" s="16">
        <f>(((I1849/60)/60)/24)+DATE(1970,1,1)+(-8/24)</f>
        <v>42114.903148148143</v>
      </c>
    </row>
    <row r="1850" spans="1:20" ht="45" x14ac:dyDescent="0.25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2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7">
        <f>E1850/D1850</f>
        <v>1.0736666666666668</v>
      </c>
      <c r="P1850" s="9">
        <f>IF(L1850 = 0, 0, E1850/L1850)</f>
        <v>134.20833333333334</v>
      </c>
      <c r="Q1850" s="5" t="str">
        <f>LEFT(N1850,SEARCH("/",N1850) - 1)</f>
        <v>music</v>
      </c>
      <c r="R1850" s="5" t="str">
        <f>RIGHT(N1850, LEN(N1850) - SEARCH("/",N1850))</f>
        <v>rock</v>
      </c>
      <c r="S1850" s="16">
        <f>(((J1850/60)/60)/24)+DATE(1970,1,1)+(-8/24)</f>
        <v>40691.454722222217</v>
      </c>
      <c r="T1850" s="16">
        <f>(((I1850/60)/60)/24)+DATE(1970,1,1)+(-8/24)</f>
        <v>40754.957638888889</v>
      </c>
    </row>
    <row r="1851" spans="1:20" ht="45" x14ac:dyDescent="0.25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2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7">
        <f>E1851/D1851</f>
        <v>1.0033333333333334</v>
      </c>
      <c r="P1851" s="9">
        <f>IF(L1851 = 0, 0, E1851/L1851)</f>
        <v>37.625</v>
      </c>
      <c r="Q1851" s="5" t="str">
        <f>LEFT(N1851,SEARCH("/",N1851) - 1)</f>
        <v>music</v>
      </c>
      <c r="R1851" s="5" t="str">
        <f>RIGHT(N1851, LEN(N1851) - SEARCH("/",N1851))</f>
        <v>rock</v>
      </c>
      <c r="S1851" s="16">
        <f>(((J1851/60)/60)/24)+DATE(1970,1,1)+(-8/24)</f>
        <v>41169.512256944443</v>
      </c>
      <c r="T1851" s="16">
        <f>(((I1851/60)/60)/24)+DATE(1970,1,1)+(-8/24)</f>
        <v>41199.512256944443</v>
      </c>
    </row>
    <row r="1852" spans="1:20" ht="60" x14ac:dyDescent="0.25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2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7">
        <f>E1852/D1852</f>
        <v>1.0152222222222222</v>
      </c>
      <c r="P1852" s="9">
        <f>IF(L1852 = 0, 0, E1852/L1852)</f>
        <v>51.044692737430168</v>
      </c>
      <c r="Q1852" s="5" t="str">
        <f>LEFT(N1852,SEARCH("/",N1852) - 1)</f>
        <v>music</v>
      </c>
      <c r="R1852" s="5" t="str">
        <f>RIGHT(N1852, LEN(N1852) - SEARCH("/",N1852))</f>
        <v>rock</v>
      </c>
      <c r="S1852" s="16">
        <f>(((J1852/60)/60)/24)+DATE(1970,1,1)+(-8/24)</f>
        <v>41800.626157407409</v>
      </c>
      <c r="T1852" s="16">
        <f>(((I1852/60)/60)/24)+DATE(1970,1,1)+(-8/24)</f>
        <v>41830.626157407409</v>
      </c>
    </row>
    <row r="1853" spans="1:20" ht="60" x14ac:dyDescent="0.25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2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7">
        <f>E1853/D1853</f>
        <v>1.0007692307692309</v>
      </c>
      <c r="P1853" s="9">
        <f>IF(L1853 = 0, 0, E1853/L1853)</f>
        <v>50.03846153846154</v>
      </c>
      <c r="Q1853" s="5" t="str">
        <f>LEFT(N1853,SEARCH("/",N1853) - 1)</f>
        <v>music</v>
      </c>
      <c r="R1853" s="5" t="str">
        <f>RIGHT(N1853, LEN(N1853) - SEARCH("/",N1853))</f>
        <v>rock</v>
      </c>
      <c r="S1853" s="16">
        <f>(((J1853/60)/60)/24)+DATE(1970,1,1)+(-8/24)</f>
        <v>41827.57335648148</v>
      </c>
      <c r="T1853" s="16">
        <f>(((I1853/60)/60)/24)+DATE(1970,1,1)+(-8/24)</f>
        <v>41847.708333333328</v>
      </c>
    </row>
    <row r="1854" spans="1:20" ht="60" x14ac:dyDescent="0.25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2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7">
        <f>E1854/D1854</f>
        <v>1.1696666666666666</v>
      </c>
      <c r="P1854" s="9">
        <f>IF(L1854 = 0, 0, E1854/L1854)</f>
        <v>133.93129770992365</v>
      </c>
      <c r="Q1854" s="5" t="str">
        <f>LEFT(N1854,SEARCH("/",N1854) - 1)</f>
        <v>music</v>
      </c>
      <c r="R1854" s="5" t="str">
        <f>RIGHT(N1854, LEN(N1854) - SEARCH("/",N1854))</f>
        <v>rock</v>
      </c>
      <c r="S1854" s="16">
        <f>(((J1854/60)/60)/24)+DATE(1970,1,1)+(-8/24)</f>
        <v>42081.438101851854</v>
      </c>
      <c r="T1854" s="16">
        <f>(((I1854/60)/60)/24)+DATE(1970,1,1)+(-8/24)</f>
        <v>42118.666666666664</v>
      </c>
    </row>
    <row r="1855" spans="1:20" ht="60" x14ac:dyDescent="0.25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2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7">
        <f>E1855/D1855</f>
        <v>1.01875</v>
      </c>
      <c r="P1855" s="9">
        <f>IF(L1855 = 0, 0, E1855/L1855)</f>
        <v>58.214285714285715</v>
      </c>
      <c r="Q1855" s="5" t="str">
        <f>LEFT(N1855,SEARCH("/",N1855) - 1)</f>
        <v>music</v>
      </c>
      <c r="R1855" s="5" t="str">
        <f>RIGHT(N1855, LEN(N1855) - SEARCH("/",N1855))</f>
        <v>rock</v>
      </c>
      <c r="S1855" s="16">
        <f>(((J1855/60)/60)/24)+DATE(1970,1,1)+(-8/24)</f>
        <v>41176.727048611108</v>
      </c>
      <c r="T1855" s="16">
        <f>(((I1855/60)/60)/24)+DATE(1970,1,1)+(-8/24)</f>
        <v>41226.768715277773</v>
      </c>
    </row>
    <row r="1856" spans="1:20" ht="45" x14ac:dyDescent="0.25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2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7">
        <f>E1856/D1856</f>
        <v>1.0212366666666666</v>
      </c>
      <c r="P1856" s="9">
        <f>IF(L1856 = 0, 0, E1856/L1856)</f>
        <v>88.037643678160919</v>
      </c>
      <c r="Q1856" s="5" t="str">
        <f>LEFT(N1856,SEARCH("/",N1856) - 1)</f>
        <v>music</v>
      </c>
      <c r="R1856" s="5" t="str">
        <f>RIGHT(N1856, LEN(N1856) - SEARCH("/",N1856))</f>
        <v>rock</v>
      </c>
      <c r="S1856" s="16">
        <f>(((J1856/60)/60)/24)+DATE(1970,1,1)+(-8/24)</f>
        <v>41387.687928240739</v>
      </c>
      <c r="T1856" s="16">
        <f>(((I1856/60)/60)/24)+DATE(1970,1,1)+(-8/24)</f>
        <v>41417.687928240739</v>
      </c>
    </row>
    <row r="1857" spans="1:20" ht="45" x14ac:dyDescent="0.25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2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7">
        <f>E1857/D1857</f>
        <v>1.5405897142857143</v>
      </c>
      <c r="P1857" s="9">
        <f>IF(L1857 = 0, 0, E1857/L1857)</f>
        <v>70.576753926701571</v>
      </c>
      <c r="Q1857" s="5" t="str">
        <f>LEFT(N1857,SEARCH("/",N1857) - 1)</f>
        <v>music</v>
      </c>
      <c r="R1857" s="5" t="str">
        <f>RIGHT(N1857, LEN(N1857) - SEARCH("/",N1857))</f>
        <v>rock</v>
      </c>
      <c r="S1857" s="16">
        <f>(((J1857/60)/60)/24)+DATE(1970,1,1)+(-8/24)</f>
        <v>41600.205324074072</v>
      </c>
      <c r="T1857" s="16">
        <f>(((I1857/60)/60)/24)+DATE(1970,1,1)+(-8/24)</f>
        <v>41645.205324074072</v>
      </c>
    </row>
    <row r="1858" spans="1:20" ht="60" x14ac:dyDescent="0.25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2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7">
        <f>E1858/D1858</f>
        <v>1.0125</v>
      </c>
      <c r="P1858" s="9">
        <f>IF(L1858 = 0, 0, E1858/L1858)</f>
        <v>53.289473684210527</v>
      </c>
      <c r="Q1858" s="5" t="str">
        <f>LEFT(N1858,SEARCH("/",N1858) - 1)</f>
        <v>music</v>
      </c>
      <c r="R1858" s="5" t="str">
        <f>RIGHT(N1858, LEN(N1858) - SEARCH("/",N1858))</f>
        <v>rock</v>
      </c>
      <c r="S1858" s="16">
        <f>(((J1858/60)/60)/24)+DATE(1970,1,1)+(-8/24)</f>
        <v>41817.52166666666</v>
      </c>
      <c r="T1858" s="16">
        <f>(((I1858/60)/60)/24)+DATE(1970,1,1)+(-8/24)</f>
        <v>41838.52166666666</v>
      </c>
    </row>
    <row r="1859" spans="1:20" ht="45" x14ac:dyDescent="0.25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2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7">
        <f>E1859/D1859</f>
        <v>1</v>
      </c>
      <c r="P1859" s="9">
        <f>IF(L1859 = 0, 0, E1859/L1859)</f>
        <v>136.36363636363637</v>
      </c>
      <c r="Q1859" s="5" t="str">
        <f>LEFT(N1859,SEARCH("/",N1859) - 1)</f>
        <v>music</v>
      </c>
      <c r="R1859" s="5" t="str">
        <f>RIGHT(N1859, LEN(N1859) - SEARCH("/",N1859))</f>
        <v>rock</v>
      </c>
      <c r="S1859" s="16">
        <f>(((J1859/60)/60)/24)+DATE(1970,1,1)+(-8/24)</f>
        <v>41864.435335648144</v>
      </c>
      <c r="T1859" s="16">
        <f>(((I1859/60)/60)/24)+DATE(1970,1,1)+(-8/24)</f>
        <v>41894.435335648144</v>
      </c>
    </row>
    <row r="1860" spans="1:20" ht="60" x14ac:dyDescent="0.25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2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7">
        <f>E1860/D1860</f>
        <v>1.0874800874800874</v>
      </c>
      <c r="P1860" s="9">
        <f>IF(L1860 = 0, 0, E1860/L1860)</f>
        <v>40.547315436241611</v>
      </c>
      <c r="Q1860" s="5" t="str">
        <f>LEFT(N1860,SEARCH("/",N1860) - 1)</f>
        <v>music</v>
      </c>
      <c r="R1860" s="5" t="str">
        <f>RIGHT(N1860, LEN(N1860) - SEARCH("/",N1860))</f>
        <v>rock</v>
      </c>
      <c r="S1860" s="16">
        <f>(((J1860/60)/60)/24)+DATE(1970,1,1)+(-8/24)</f>
        <v>40832.8671412037</v>
      </c>
      <c r="T1860" s="16">
        <f>(((I1860/60)/60)/24)+DATE(1970,1,1)+(-8/24)</f>
        <v>40892.908807870372</v>
      </c>
    </row>
    <row r="1861" spans="1:20" ht="30" x14ac:dyDescent="0.25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2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7">
        <f>E1861/D1861</f>
        <v>1.3183333333333334</v>
      </c>
      <c r="P1861" s="9">
        <f>IF(L1861 = 0, 0, E1861/L1861)</f>
        <v>70.625</v>
      </c>
      <c r="Q1861" s="5" t="str">
        <f>LEFT(N1861,SEARCH("/",N1861) - 1)</f>
        <v>music</v>
      </c>
      <c r="R1861" s="5" t="str">
        <f>RIGHT(N1861, LEN(N1861) - SEARCH("/",N1861))</f>
        <v>rock</v>
      </c>
      <c r="S1861" s="16">
        <f>(((J1861/60)/60)/24)+DATE(1970,1,1)+(-8/24)</f>
        <v>40778.436678240738</v>
      </c>
      <c r="T1861" s="16">
        <f>(((I1861/60)/60)/24)+DATE(1970,1,1)+(-8/24)</f>
        <v>40808.436678240738</v>
      </c>
    </row>
    <row r="1862" spans="1:20" ht="45" x14ac:dyDescent="0.25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2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7">
        <f>E1862/D1862</f>
        <v>1.3346666666666667</v>
      </c>
      <c r="P1862" s="9">
        <f>IF(L1862 = 0, 0, E1862/L1862)</f>
        <v>52.684210526315788</v>
      </c>
      <c r="Q1862" s="5" t="str">
        <f>LEFT(N1862,SEARCH("/",N1862) - 1)</f>
        <v>music</v>
      </c>
      <c r="R1862" s="5" t="str">
        <f>RIGHT(N1862, LEN(N1862) - SEARCH("/",N1862))</f>
        <v>rock</v>
      </c>
      <c r="S1862" s="16">
        <f>(((J1862/60)/60)/24)+DATE(1970,1,1)+(-8/24)</f>
        <v>41655.375972222217</v>
      </c>
      <c r="T1862" s="16">
        <f>(((I1862/60)/60)/24)+DATE(1970,1,1)+(-8/24)</f>
        <v>41676.375972222217</v>
      </c>
    </row>
    <row r="1863" spans="1:20" ht="60" x14ac:dyDescent="0.2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2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7">
        <f>E1863/D1863</f>
        <v>0</v>
      </c>
      <c r="P1863" s="9">
        <f>IF(L1863 = 0, 0, E1863/L1863)</f>
        <v>0</v>
      </c>
      <c r="Q1863" s="5" t="str">
        <f>LEFT(N1863,SEARCH("/",N1863) - 1)</f>
        <v>games</v>
      </c>
      <c r="R1863" s="5" t="str">
        <f>RIGHT(N1863, LEN(N1863) - SEARCH("/",N1863))</f>
        <v>mobile games</v>
      </c>
      <c r="S1863" s="16">
        <f>(((J1863/60)/60)/24)+DATE(1970,1,1)+(-8/24)</f>
        <v>41999.966909722221</v>
      </c>
      <c r="T1863" s="16">
        <f>(((I1863/60)/60)/24)+DATE(1970,1,1)+(-8/24)</f>
        <v>42029.966909722221</v>
      </c>
    </row>
    <row r="1864" spans="1:20" ht="45" x14ac:dyDescent="0.25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2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7">
        <f>E1864/D1864</f>
        <v>8.0833333333333326E-2</v>
      </c>
      <c r="P1864" s="9">
        <f>IF(L1864 = 0, 0, E1864/L1864)</f>
        <v>90.9375</v>
      </c>
      <c r="Q1864" s="5" t="str">
        <f>LEFT(N1864,SEARCH("/",N1864) - 1)</f>
        <v>games</v>
      </c>
      <c r="R1864" s="5" t="str">
        <f>RIGHT(N1864, LEN(N1864) - SEARCH("/",N1864))</f>
        <v>mobile games</v>
      </c>
      <c r="S1864" s="16">
        <f>(((J1864/60)/60)/24)+DATE(1970,1,1)+(-8/24)</f>
        <v>42755.159421296288</v>
      </c>
      <c r="T1864" s="16">
        <f>(((I1864/60)/60)/24)+DATE(1970,1,1)+(-8/24)</f>
        <v>42801.979166666664</v>
      </c>
    </row>
    <row r="1865" spans="1:20" ht="45" x14ac:dyDescent="0.2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2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7">
        <f>E1865/D1865</f>
        <v>4.0000000000000001E-3</v>
      </c>
      <c r="P1865" s="9">
        <f>IF(L1865 = 0, 0, E1865/L1865)</f>
        <v>5</v>
      </c>
      <c r="Q1865" s="5" t="str">
        <f>LEFT(N1865,SEARCH("/",N1865) - 1)</f>
        <v>games</v>
      </c>
      <c r="R1865" s="5" t="str">
        <f>RIGHT(N1865, LEN(N1865) - SEARCH("/",N1865))</f>
        <v>mobile games</v>
      </c>
      <c r="S1865" s="16">
        <f>(((J1865/60)/60)/24)+DATE(1970,1,1)+(-8/24)</f>
        <v>41772.463946759257</v>
      </c>
      <c r="T1865" s="16">
        <f>(((I1865/60)/60)/24)+DATE(1970,1,1)+(-8/24)</f>
        <v>41802.463946759257</v>
      </c>
    </row>
    <row r="1866" spans="1:20" ht="60" x14ac:dyDescent="0.25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2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7">
        <f>E1866/D1866</f>
        <v>0.42892307692307691</v>
      </c>
      <c r="P1866" s="9">
        <f>IF(L1866 = 0, 0, E1866/L1866)</f>
        <v>58.083333333333336</v>
      </c>
      <c r="Q1866" s="5" t="str">
        <f>LEFT(N1866,SEARCH("/",N1866) - 1)</f>
        <v>games</v>
      </c>
      <c r="R1866" s="5" t="str">
        <f>RIGHT(N1866, LEN(N1866) - SEARCH("/",N1866))</f>
        <v>mobile games</v>
      </c>
      <c r="S1866" s="16">
        <f>(((J1866/60)/60)/24)+DATE(1970,1,1)+(-8/24)</f>
        <v>41733.383101851847</v>
      </c>
      <c r="T1866" s="16">
        <f>(((I1866/60)/60)/24)+DATE(1970,1,1)+(-8/24)</f>
        <v>41763.383101851847</v>
      </c>
    </row>
    <row r="1867" spans="1:20" ht="60" x14ac:dyDescent="0.2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2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7">
        <f>E1867/D1867</f>
        <v>3.6363636363636364E-5</v>
      </c>
      <c r="P1867" s="9">
        <f>IF(L1867 = 0, 0, E1867/L1867)</f>
        <v>2</v>
      </c>
      <c r="Q1867" s="5" t="str">
        <f>LEFT(N1867,SEARCH("/",N1867) - 1)</f>
        <v>games</v>
      </c>
      <c r="R1867" s="5" t="str">
        <f>RIGHT(N1867, LEN(N1867) - SEARCH("/",N1867))</f>
        <v>mobile games</v>
      </c>
      <c r="S1867" s="16">
        <f>(((J1867/60)/60)/24)+DATE(1970,1,1)+(-8/24)</f>
        <v>42645.034108796295</v>
      </c>
      <c r="T1867" s="16">
        <f>(((I1867/60)/60)/24)+DATE(1970,1,1)+(-8/24)</f>
        <v>42680.075775462967</v>
      </c>
    </row>
    <row r="1868" spans="1:20" ht="60" x14ac:dyDescent="0.25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2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7">
        <f>E1868/D1868</f>
        <v>5.0000000000000001E-3</v>
      </c>
      <c r="P1868" s="9">
        <f>IF(L1868 = 0, 0, E1868/L1868)</f>
        <v>62.5</v>
      </c>
      <c r="Q1868" s="5" t="str">
        <f>LEFT(N1868,SEARCH("/",N1868) - 1)</f>
        <v>games</v>
      </c>
      <c r="R1868" s="5" t="str">
        <f>RIGHT(N1868, LEN(N1868) - SEARCH("/",N1868))</f>
        <v>mobile games</v>
      </c>
      <c r="S1868" s="16">
        <f>(((J1868/60)/60)/24)+DATE(1970,1,1)+(-8/24)</f>
        <v>42741.913159722222</v>
      </c>
      <c r="T1868" s="16">
        <f>(((I1868/60)/60)/24)+DATE(1970,1,1)+(-8/24)</f>
        <v>42794.833333333336</v>
      </c>
    </row>
    <row r="1869" spans="1:20" ht="60" x14ac:dyDescent="0.2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2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7">
        <f>E1869/D1869</f>
        <v>5.0000000000000001E-4</v>
      </c>
      <c r="P1869" s="9">
        <f>IF(L1869 = 0, 0, E1869/L1869)</f>
        <v>10</v>
      </c>
      <c r="Q1869" s="5" t="str">
        <f>LEFT(N1869,SEARCH("/",N1869) - 1)</f>
        <v>games</v>
      </c>
      <c r="R1869" s="5" t="str">
        <f>RIGHT(N1869, LEN(N1869) - SEARCH("/",N1869))</f>
        <v>mobile games</v>
      </c>
      <c r="S1869" s="16">
        <f>(((J1869/60)/60)/24)+DATE(1970,1,1)+(-8/24)</f>
        <v>42649.591574074067</v>
      </c>
      <c r="T1869" s="16">
        <f>(((I1869/60)/60)/24)+DATE(1970,1,1)+(-8/24)</f>
        <v>42679.591574074067</v>
      </c>
    </row>
    <row r="1870" spans="1:20" ht="60" x14ac:dyDescent="0.25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2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7">
        <f>E1870/D1870</f>
        <v>4.8680000000000001E-2</v>
      </c>
      <c r="P1870" s="9">
        <f>IF(L1870 = 0, 0, E1870/L1870)</f>
        <v>71.588235294117652</v>
      </c>
      <c r="Q1870" s="5" t="str">
        <f>LEFT(N1870,SEARCH("/",N1870) - 1)</f>
        <v>games</v>
      </c>
      <c r="R1870" s="5" t="str">
        <f>RIGHT(N1870, LEN(N1870) - SEARCH("/",N1870))</f>
        <v>mobile games</v>
      </c>
      <c r="S1870" s="16">
        <f>(((J1870/60)/60)/24)+DATE(1970,1,1)+(-8/24)</f>
        <v>42328.445891203701</v>
      </c>
      <c r="T1870" s="16">
        <f>(((I1870/60)/60)/24)+DATE(1970,1,1)+(-8/24)</f>
        <v>42352.999305555553</v>
      </c>
    </row>
    <row r="1871" spans="1:20" ht="60" x14ac:dyDescent="0.2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2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7">
        <f>E1871/D1871</f>
        <v>0</v>
      </c>
      <c r="P1871" s="9">
        <f>IF(L1871 = 0, 0, E1871/L1871)</f>
        <v>0</v>
      </c>
      <c r="Q1871" s="5" t="str">
        <f>LEFT(N1871,SEARCH("/",N1871) - 1)</f>
        <v>games</v>
      </c>
      <c r="R1871" s="5" t="str">
        <f>RIGHT(N1871, LEN(N1871) - SEARCH("/",N1871))</f>
        <v>mobile games</v>
      </c>
      <c r="S1871" s="16">
        <f>(((J1871/60)/60)/24)+DATE(1970,1,1)+(-8/24)</f>
        <v>42708.669548611106</v>
      </c>
      <c r="T1871" s="16">
        <f>(((I1871/60)/60)/24)+DATE(1970,1,1)+(-8/24)</f>
        <v>42738.669548611106</v>
      </c>
    </row>
    <row r="1872" spans="1:20" ht="45" x14ac:dyDescent="0.25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2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7">
        <f>E1872/D1872</f>
        <v>0.10314285714285715</v>
      </c>
      <c r="P1872" s="9">
        <f>IF(L1872 = 0, 0, E1872/L1872)</f>
        <v>32.81818181818182</v>
      </c>
      <c r="Q1872" s="5" t="str">
        <f>LEFT(N1872,SEARCH("/",N1872) - 1)</f>
        <v>games</v>
      </c>
      <c r="R1872" s="5" t="str">
        <f>RIGHT(N1872, LEN(N1872) - SEARCH("/",N1872))</f>
        <v>mobile games</v>
      </c>
      <c r="S1872" s="16">
        <f>(((J1872/60)/60)/24)+DATE(1970,1,1)+(-8/24)</f>
        <v>42371.02239583333</v>
      </c>
      <c r="T1872" s="16">
        <f>(((I1872/60)/60)/24)+DATE(1970,1,1)+(-8/24)</f>
        <v>42399.845138888886</v>
      </c>
    </row>
    <row r="1873" spans="1:20" ht="60" x14ac:dyDescent="0.2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2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7">
        <f>E1873/D1873</f>
        <v>0.7178461538461538</v>
      </c>
      <c r="P1873" s="9">
        <f>IF(L1873 = 0, 0, E1873/L1873)</f>
        <v>49.11578947368421</v>
      </c>
      <c r="Q1873" s="5" t="str">
        <f>LEFT(N1873,SEARCH("/",N1873) - 1)</f>
        <v>games</v>
      </c>
      <c r="R1873" s="5" t="str">
        <f>RIGHT(N1873, LEN(N1873) - SEARCH("/",N1873))</f>
        <v>mobile games</v>
      </c>
      <c r="S1873" s="16">
        <f>(((J1873/60)/60)/24)+DATE(1970,1,1)+(-8/24)</f>
        <v>41923.450243055551</v>
      </c>
      <c r="T1873" s="16">
        <f>(((I1873/60)/60)/24)+DATE(1970,1,1)+(-8/24)</f>
        <v>41963.491909722223</v>
      </c>
    </row>
    <row r="1874" spans="1:20" ht="60" x14ac:dyDescent="0.25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2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7">
        <f>E1874/D1874</f>
        <v>1.06E-2</v>
      </c>
      <c r="P1874" s="9">
        <f>IF(L1874 = 0, 0, E1874/L1874)</f>
        <v>16.307692307692307</v>
      </c>
      <c r="Q1874" s="5" t="str">
        <f>LEFT(N1874,SEARCH("/",N1874) - 1)</f>
        <v>games</v>
      </c>
      <c r="R1874" s="5" t="str">
        <f>RIGHT(N1874, LEN(N1874) - SEARCH("/",N1874))</f>
        <v>mobile games</v>
      </c>
      <c r="S1874" s="16">
        <f>(((J1874/60)/60)/24)+DATE(1970,1,1)+(-8/24)</f>
        <v>42154.796319444438</v>
      </c>
      <c r="T1874" s="16">
        <f>(((I1874/60)/60)/24)+DATE(1970,1,1)+(-8/24)</f>
        <v>42184.796319444438</v>
      </c>
    </row>
    <row r="1875" spans="1:20" ht="60" x14ac:dyDescent="0.2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2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7">
        <f>E1875/D1875</f>
        <v>4.4999999999999997E-3</v>
      </c>
      <c r="P1875" s="9">
        <f>IF(L1875 = 0, 0, E1875/L1875)</f>
        <v>18</v>
      </c>
      <c r="Q1875" s="5" t="str">
        <f>LEFT(N1875,SEARCH("/",N1875) - 1)</f>
        <v>games</v>
      </c>
      <c r="R1875" s="5" t="str">
        <f>RIGHT(N1875, LEN(N1875) - SEARCH("/",N1875))</f>
        <v>mobile games</v>
      </c>
      <c r="S1875" s="16">
        <f>(((J1875/60)/60)/24)+DATE(1970,1,1)+(-8/24)</f>
        <v>42164.282523148147</v>
      </c>
      <c r="T1875" s="16">
        <f>(((I1875/60)/60)/24)+DATE(1970,1,1)+(-8/24)</f>
        <v>42193.364583333336</v>
      </c>
    </row>
    <row r="1876" spans="1:20" ht="60" x14ac:dyDescent="0.25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2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7">
        <f>E1876/D1876</f>
        <v>1.6249999999999999E-4</v>
      </c>
      <c r="P1876" s="9">
        <f>IF(L1876 = 0, 0, E1876/L1876)</f>
        <v>13</v>
      </c>
      <c r="Q1876" s="5" t="str">
        <f>LEFT(N1876,SEARCH("/",N1876) - 1)</f>
        <v>games</v>
      </c>
      <c r="R1876" s="5" t="str">
        <f>RIGHT(N1876, LEN(N1876) - SEARCH("/",N1876))</f>
        <v>mobile games</v>
      </c>
      <c r="S1876" s="16">
        <f>(((J1876/60)/60)/24)+DATE(1970,1,1)+(-8/24)</f>
        <v>42529.635798611103</v>
      </c>
      <c r="T1876" s="16">
        <f>(((I1876/60)/60)/24)+DATE(1970,1,1)+(-8/24)</f>
        <v>42549.635798611103</v>
      </c>
    </row>
    <row r="1877" spans="1:20" ht="45" x14ac:dyDescent="0.2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2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7">
        <f>E1877/D1877</f>
        <v>5.1000000000000004E-3</v>
      </c>
      <c r="P1877" s="9">
        <f>IF(L1877 = 0, 0, E1877/L1877)</f>
        <v>17</v>
      </c>
      <c r="Q1877" s="5" t="str">
        <f>LEFT(N1877,SEARCH("/",N1877) - 1)</f>
        <v>games</v>
      </c>
      <c r="R1877" s="5" t="str">
        <f>RIGHT(N1877, LEN(N1877) - SEARCH("/",N1877))</f>
        <v>mobile games</v>
      </c>
      <c r="S1877" s="16">
        <f>(((J1877/60)/60)/24)+DATE(1970,1,1)+(-8/24)</f>
        <v>42528.566064814811</v>
      </c>
      <c r="T1877" s="16">
        <f>(((I1877/60)/60)/24)+DATE(1970,1,1)+(-8/24)</f>
        <v>42588.566064814811</v>
      </c>
    </row>
    <row r="1878" spans="1:20" ht="45" x14ac:dyDescent="0.25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2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7">
        <f>E1878/D1878</f>
        <v>0</v>
      </c>
      <c r="P1878" s="9">
        <f>IF(L1878 = 0, 0, E1878/L1878)</f>
        <v>0</v>
      </c>
      <c r="Q1878" s="5" t="str">
        <f>LEFT(N1878,SEARCH("/",N1878) - 1)</f>
        <v>games</v>
      </c>
      <c r="R1878" s="5" t="str">
        <f>RIGHT(N1878, LEN(N1878) - SEARCH("/",N1878))</f>
        <v>mobile games</v>
      </c>
      <c r="S1878" s="16">
        <f>(((J1878/60)/60)/24)+DATE(1970,1,1)+(-8/24)</f>
        <v>41775.951446759253</v>
      </c>
      <c r="T1878" s="16">
        <f>(((I1878/60)/60)/24)+DATE(1970,1,1)+(-8/24)</f>
        <v>41805.951446759253</v>
      </c>
    </row>
    <row r="1879" spans="1:20" ht="45" x14ac:dyDescent="0.2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2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7">
        <f>E1879/D1879</f>
        <v>0</v>
      </c>
      <c r="P1879" s="9">
        <f>IF(L1879 = 0, 0, E1879/L1879)</f>
        <v>0</v>
      </c>
      <c r="Q1879" s="5" t="str">
        <f>LEFT(N1879,SEARCH("/",N1879) - 1)</f>
        <v>games</v>
      </c>
      <c r="R1879" s="5" t="str">
        <f>RIGHT(N1879, LEN(N1879) - SEARCH("/",N1879))</f>
        <v>mobile games</v>
      </c>
      <c r="S1879" s="16">
        <f>(((J1879/60)/60)/24)+DATE(1970,1,1)+(-8/24)</f>
        <v>42034.695891203701</v>
      </c>
      <c r="T1879" s="16">
        <f>(((I1879/60)/60)/24)+DATE(1970,1,1)+(-8/24)</f>
        <v>42063.695891203701</v>
      </c>
    </row>
    <row r="1880" spans="1:20" ht="60" x14ac:dyDescent="0.25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2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7">
        <f>E1880/D1880</f>
        <v>0</v>
      </c>
      <c r="P1880" s="9">
        <f>IF(L1880 = 0, 0, E1880/L1880)</f>
        <v>0</v>
      </c>
      <c r="Q1880" s="5" t="str">
        <f>LEFT(N1880,SEARCH("/",N1880) - 1)</f>
        <v>games</v>
      </c>
      <c r="R1880" s="5" t="str">
        <f>RIGHT(N1880, LEN(N1880) - SEARCH("/",N1880))</f>
        <v>mobile games</v>
      </c>
      <c r="S1880" s="16">
        <f>(((J1880/60)/60)/24)+DATE(1970,1,1)+(-8/24)</f>
        <v>41772.675405092588</v>
      </c>
      <c r="T1880" s="16">
        <f>(((I1880/60)/60)/24)+DATE(1970,1,1)+(-8/24)</f>
        <v>41802.675405092588</v>
      </c>
    </row>
    <row r="1881" spans="1:20" ht="60" x14ac:dyDescent="0.2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2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7">
        <f>E1881/D1881</f>
        <v>1.1999999999999999E-3</v>
      </c>
      <c r="P1881" s="9">
        <f>IF(L1881 = 0, 0, E1881/L1881)</f>
        <v>3</v>
      </c>
      <c r="Q1881" s="5" t="str">
        <f>LEFT(N1881,SEARCH("/",N1881) - 1)</f>
        <v>games</v>
      </c>
      <c r="R1881" s="5" t="str">
        <f>RIGHT(N1881, LEN(N1881) - SEARCH("/",N1881))</f>
        <v>mobile games</v>
      </c>
      <c r="S1881" s="16">
        <f>(((J1881/60)/60)/24)+DATE(1970,1,1)+(-8/24)</f>
        <v>42413.316307870373</v>
      </c>
      <c r="T1881" s="16">
        <f>(((I1881/60)/60)/24)+DATE(1970,1,1)+(-8/24)</f>
        <v>42443.274641203701</v>
      </c>
    </row>
    <row r="1882" spans="1:20" ht="30" x14ac:dyDescent="0.25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2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7">
        <f>E1882/D1882</f>
        <v>0.20080000000000001</v>
      </c>
      <c r="P1882" s="9">
        <f>IF(L1882 = 0, 0, E1882/L1882)</f>
        <v>41.833333333333336</v>
      </c>
      <c r="Q1882" s="5" t="str">
        <f>LEFT(N1882,SEARCH("/",N1882) - 1)</f>
        <v>games</v>
      </c>
      <c r="R1882" s="5" t="str">
        <f>RIGHT(N1882, LEN(N1882) - SEARCH("/",N1882))</f>
        <v>mobile games</v>
      </c>
      <c r="S1882" s="16">
        <f>(((J1882/60)/60)/24)+DATE(1970,1,1)+(-8/24)</f>
        <v>42430.233564814807</v>
      </c>
      <c r="T1882" s="16">
        <f>(((I1882/60)/60)/24)+DATE(1970,1,1)+(-8/24)</f>
        <v>42459.19189814815</v>
      </c>
    </row>
    <row r="1883" spans="1:20" ht="45" x14ac:dyDescent="0.25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2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7">
        <f>E1883/D1883</f>
        <v>1.726845</v>
      </c>
      <c r="P1883" s="9">
        <f>IF(L1883 = 0, 0, E1883/L1883)</f>
        <v>49.338428571428572</v>
      </c>
      <c r="Q1883" s="5" t="str">
        <f>LEFT(N1883,SEARCH("/",N1883) - 1)</f>
        <v>music</v>
      </c>
      <c r="R1883" s="5" t="str">
        <f>RIGHT(N1883, LEN(N1883) - SEARCH("/",N1883))</f>
        <v>indie rock</v>
      </c>
      <c r="S1883" s="16">
        <f>(((J1883/60)/60)/24)+DATE(1970,1,1)+(-8/24)</f>
        <v>42042.819317129623</v>
      </c>
      <c r="T1883" s="16">
        <f>(((I1883/60)/60)/24)+DATE(1970,1,1)+(-8/24)</f>
        <v>42072.777650462966</v>
      </c>
    </row>
    <row r="1884" spans="1:20" ht="60" x14ac:dyDescent="0.25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2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7">
        <f>E1884/D1884</f>
        <v>1.008955223880597</v>
      </c>
      <c r="P1884" s="9">
        <f>IF(L1884 = 0, 0, E1884/L1884)</f>
        <v>41.728395061728392</v>
      </c>
      <c r="Q1884" s="5" t="str">
        <f>LEFT(N1884,SEARCH("/",N1884) - 1)</f>
        <v>music</v>
      </c>
      <c r="R1884" s="5" t="str">
        <f>RIGHT(N1884, LEN(N1884) - SEARCH("/",N1884))</f>
        <v>indie rock</v>
      </c>
      <c r="S1884" s="16">
        <f>(((J1884/60)/60)/24)+DATE(1970,1,1)+(-8/24)</f>
        <v>41067.615879629629</v>
      </c>
      <c r="T1884" s="16">
        <f>(((I1884/60)/60)/24)+DATE(1970,1,1)+(-8/24)</f>
        <v>41100.658333333333</v>
      </c>
    </row>
    <row r="1885" spans="1:20" ht="45" x14ac:dyDescent="0.25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2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7">
        <f>E1885/D1885</f>
        <v>1.0480480480480481</v>
      </c>
      <c r="P1885" s="9">
        <f>IF(L1885 = 0, 0, E1885/L1885)</f>
        <v>32.71875</v>
      </c>
      <c r="Q1885" s="5" t="str">
        <f>LEFT(N1885,SEARCH("/",N1885) - 1)</f>
        <v>music</v>
      </c>
      <c r="R1885" s="5" t="str">
        <f>RIGHT(N1885, LEN(N1885) - SEARCH("/",N1885))</f>
        <v>indie rock</v>
      </c>
      <c r="S1885" s="16">
        <f>(((J1885/60)/60)/24)+DATE(1970,1,1)+(-8/24)</f>
        <v>40977.614675925921</v>
      </c>
      <c r="T1885" s="16">
        <f>(((I1885/60)/60)/24)+DATE(1970,1,1)+(-8/24)</f>
        <v>41007.573009259257</v>
      </c>
    </row>
    <row r="1886" spans="1:20" ht="60" x14ac:dyDescent="0.25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2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7">
        <f>E1886/D1886</f>
        <v>1.351</v>
      </c>
      <c r="P1886" s="9">
        <f>IF(L1886 = 0, 0, E1886/L1886)</f>
        <v>51.96153846153846</v>
      </c>
      <c r="Q1886" s="5" t="str">
        <f>LEFT(N1886,SEARCH("/",N1886) - 1)</f>
        <v>music</v>
      </c>
      <c r="R1886" s="5" t="str">
        <f>RIGHT(N1886, LEN(N1886) - SEARCH("/",N1886))</f>
        <v>indie rock</v>
      </c>
      <c r="S1886" s="16">
        <f>(((J1886/60)/60)/24)+DATE(1970,1,1)+(-8/24)</f>
        <v>41204.864988425921</v>
      </c>
      <c r="T1886" s="16">
        <f>(((I1886/60)/60)/24)+DATE(1970,1,1)+(-8/24)</f>
        <v>41240.166666666664</v>
      </c>
    </row>
    <row r="1887" spans="1:20" ht="45" x14ac:dyDescent="0.25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2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7">
        <f>E1887/D1887</f>
        <v>1.1632786885245903</v>
      </c>
      <c r="P1887" s="9">
        <f>IF(L1887 = 0, 0, E1887/L1887)</f>
        <v>50.685714285714283</v>
      </c>
      <c r="Q1887" s="5" t="str">
        <f>LEFT(N1887,SEARCH("/",N1887) - 1)</f>
        <v>music</v>
      </c>
      <c r="R1887" s="5" t="str">
        <f>RIGHT(N1887, LEN(N1887) - SEARCH("/",N1887))</f>
        <v>indie rock</v>
      </c>
      <c r="S1887" s="16">
        <f>(((J1887/60)/60)/24)+DATE(1970,1,1)+(-8/24)</f>
        <v>41098.760532407403</v>
      </c>
      <c r="T1887" s="16">
        <f>(((I1887/60)/60)/24)+DATE(1970,1,1)+(-8/24)</f>
        <v>41131.583333333328</v>
      </c>
    </row>
    <row r="1888" spans="1:20" ht="45" x14ac:dyDescent="0.25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2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7">
        <f>E1888/D1888</f>
        <v>1.0208333333333333</v>
      </c>
      <c r="P1888" s="9">
        <f>IF(L1888 = 0, 0, E1888/L1888)</f>
        <v>42.241379310344826</v>
      </c>
      <c r="Q1888" s="5" t="str">
        <f>LEFT(N1888,SEARCH("/",N1888) - 1)</f>
        <v>music</v>
      </c>
      <c r="R1888" s="5" t="str">
        <f>RIGHT(N1888, LEN(N1888) - SEARCH("/",N1888))</f>
        <v>indie rock</v>
      </c>
      <c r="S1888" s="16">
        <f>(((J1888/60)/60)/24)+DATE(1970,1,1)+(-8/24)</f>
        <v>41925.57335648148</v>
      </c>
      <c r="T1888" s="16">
        <f>(((I1888/60)/60)/24)+DATE(1970,1,1)+(-8/24)</f>
        <v>41955.615023148144</v>
      </c>
    </row>
    <row r="1889" spans="1:20" ht="60" x14ac:dyDescent="0.25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2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7">
        <f>E1889/D1889</f>
        <v>1.1116666666666666</v>
      </c>
      <c r="P1889" s="9">
        <f>IF(L1889 = 0, 0, E1889/L1889)</f>
        <v>416.875</v>
      </c>
      <c r="Q1889" s="5" t="str">
        <f>LEFT(N1889,SEARCH("/",N1889) - 1)</f>
        <v>music</v>
      </c>
      <c r="R1889" s="5" t="str">
        <f>RIGHT(N1889, LEN(N1889) - SEARCH("/",N1889))</f>
        <v>indie rock</v>
      </c>
      <c r="S1889" s="16">
        <f>(((J1889/60)/60)/24)+DATE(1970,1,1)+(-8/24)</f>
        <v>42323.466805555552</v>
      </c>
      <c r="T1889" s="16">
        <f>(((I1889/60)/60)/24)+DATE(1970,1,1)+(-8/24)</f>
        <v>42341.562499999993</v>
      </c>
    </row>
    <row r="1890" spans="1:20" ht="60" x14ac:dyDescent="0.25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2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7">
        <f>E1890/D1890</f>
        <v>1.6608000000000001</v>
      </c>
      <c r="P1890" s="9">
        <f>IF(L1890 = 0, 0, E1890/L1890)</f>
        <v>46.651685393258425</v>
      </c>
      <c r="Q1890" s="5" t="str">
        <f>LEFT(N1890,SEARCH("/",N1890) - 1)</f>
        <v>music</v>
      </c>
      <c r="R1890" s="5" t="str">
        <f>RIGHT(N1890, LEN(N1890) - SEARCH("/",N1890))</f>
        <v>indie rock</v>
      </c>
      <c r="S1890" s="16">
        <f>(((J1890/60)/60)/24)+DATE(1970,1,1)+(-8/24)</f>
        <v>40298.90662037037</v>
      </c>
      <c r="T1890" s="16">
        <f>(((I1890/60)/60)/24)+DATE(1970,1,1)+(-8/24)</f>
        <v>40329.874305555553</v>
      </c>
    </row>
    <row r="1891" spans="1:20" ht="60" x14ac:dyDescent="0.25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2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7">
        <f>E1891/D1891</f>
        <v>1.0660000000000001</v>
      </c>
      <c r="P1891" s="9">
        <f>IF(L1891 = 0, 0, E1891/L1891)</f>
        <v>48.454545454545453</v>
      </c>
      <c r="Q1891" s="5" t="str">
        <f>LEFT(N1891,SEARCH("/",N1891) - 1)</f>
        <v>music</v>
      </c>
      <c r="R1891" s="5" t="str">
        <f>RIGHT(N1891, LEN(N1891) - SEARCH("/",N1891))</f>
        <v>indie rock</v>
      </c>
      <c r="S1891" s="16">
        <f>(((J1891/60)/60)/24)+DATE(1970,1,1)+(-8/24)</f>
        <v>41299.460023148145</v>
      </c>
      <c r="T1891" s="16">
        <f>(((I1891/60)/60)/24)+DATE(1970,1,1)+(-8/24)</f>
        <v>41344.418356481481</v>
      </c>
    </row>
    <row r="1892" spans="1:20" ht="45" x14ac:dyDescent="0.25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2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7">
        <f>E1892/D1892</f>
        <v>1.4458441666666668</v>
      </c>
      <c r="P1892" s="9">
        <f>IF(L1892 = 0, 0, E1892/L1892)</f>
        <v>70.5289837398374</v>
      </c>
      <c r="Q1892" s="5" t="str">
        <f>LEFT(N1892,SEARCH("/",N1892) - 1)</f>
        <v>music</v>
      </c>
      <c r="R1892" s="5" t="str">
        <f>RIGHT(N1892, LEN(N1892) - SEARCH("/",N1892))</f>
        <v>indie rock</v>
      </c>
      <c r="S1892" s="16">
        <f>(((J1892/60)/60)/24)+DATE(1970,1,1)+(-8/24)</f>
        <v>41228.452870370369</v>
      </c>
      <c r="T1892" s="16">
        <f>(((I1892/60)/60)/24)+DATE(1970,1,1)+(-8/24)</f>
        <v>41258.452870370369</v>
      </c>
    </row>
    <row r="1893" spans="1:20" ht="60" x14ac:dyDescent="0.25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2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7">
        <f>E1893/D1893</f>
        <v>1.0555000000000001</v>
      </c>
      <c r="P1893" s="9">
        <f>IF(L1893 = 0, 0, E1893/L1893)</f>
        <v>87.958333333333329</v>
      </c>
      <c r="Q1893" s="5" t="str">
        <f>LEFT(N1893,SEARCH("/",N1893) - 1)</f>
        <v>music</v>
      </c>
      <c r="R1893" s="5" t="str">
        <f>RIGHT(N1893, LEN(N1893) - SEARCH("/",N1893))</f>
        <v>indie rock</v>
      </c>
      <c r="S1893" s="16">
        <f>(((J1893/60)/60)/24)+DATE(1970,1,1)+(-8/24)</f>
        <v>40335.464745370366</v>
      </c>
      <c r="T1893" s="16">
        <f>(((I1893/60)/60)/24)+DATE(1970,1,1)+(-8/24)</f>
        <v>40380.916666666664</v>
      </c>
    </row>
    <row r="1894" spans="1:20" ht="45" x14ac:dyDescent="0.25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2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7">
        <f>E1894/D1894</f>
        <v>1.3660000000000001</v>
      </c>
      <c r="P1894" s="9">
        <f>IF(L1894 = 0, 0, E1894/L1894)</f>
        <v>26.26923076923077</v>
      </c>
      <c r="Q1894" s="5" t="str">
        <f>LEFT(N1894,SEARCH("/",N1894) - 1)</f>
        <v>music</v>
      </c>
      <c r="R1894" s="5" t="str">
        <f>RIGHT(N1894, LEN(N1894) - SEARCH("/",N1894))</f>
        <v>indie rock</v>
      </c>
      <c r="S1894" s="16">
        <f>(((J1894/60)/60)/24)+DATE(1970,1,1)+(-8/24)</f>
        <v>40671.304178240738</v>
      </c>
      <c r="T1894" s="16">
        <f>(((I1894/60)/60)/24)+DATE(1970,1,1)+(-8/24)</f>
        <v>40701.304178240738</v>
      </c>
    </row>
    <row r="1895" spans="1:20" ht="45" x14ac:dyDescent="0.25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2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7">
        <f>E1895/D1895</f>
        <v>1.04</v>
      </c>
      <c r="P1895" s="9">
        <f>IF(L1895 = 0, 0, E1895/L1895)</f>
        <v>57.777777777777779</v>
      </c>
      <c r="Q1895" s="5" t="str">
        <f>LEFT(N1895,SEARCH("/",N1895) - 1)</f>
        <v>music</v>
      </c>
      <c r="R1895" s="5" t="str">
        <f>RIGHT(N1895, LEN(N1895) - SEARCH("/",N1895))</f>
        <v>indie rock</v>
      </c>
      <c r="S1895" s="16">
        <f>(((J1895/60)/60)/24)+DATE(1970,1,1)+(-8/24)</f>
        <v>40632.608622685184</v>
      </c>
      <c r="T1895" s="16">
        <f>(((I1895/60)/60)/24)+DATE(1970,1,1)+(-8/24)</f>
        <v>40648.832638888889</v>
      </c>
    </row>
    <row r="1896" spans="1:20" ht="30" x14ac:dyDescent="0.25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2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7">
        <f>E1896/D1896</f>
        <v>1.145</v>
      </c>
      <c r="P1896" s="9">
        <f>IF(L1896 = 0, 0, E1896/L1896)</f>
        <v>57.25</v>
      </c>
      <c r="Q1896" s="5" t="str">
        <f>LEFT(N1896,SEARCH("/",N1896) - 1)</f>
        <v>music</v>
      </c>
      <c r="R1896" s="5" t="str">
        <f>RIGHT(N1896, LEN(N1896) - SEARCH("/",N1896))</f>
        <v>indie rock</v>
      </c>
      <c r="S1896" s="16">
        <f>(((J1896/60)/60)/24)+DATE(1970,1,1)+(-8/24)</f>
        <v>40920.571562500001</v>
      </c>
      <c r="T1896" s="16">
        <f>(((I1896/60)/60)/24)+DATE(1970,1,1)+(-8/24)</f>
        <v>40951.571562500001</v>
      </c>
    </row>
    <row r="1897" spans="1:20" ht="60" x14ac:dyDescent="0.25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2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7">
        <f>E1897/D1897</f>
        <v>1.0171957671957672</v>
      </c>
      <c r="P1897" s="9">
        <f>IF(L1897 = 0, 0, E1897/L1897)</f>
        <v>196.34042553191489</v>
      </c>
      <c r="Q1897" s="5" t="str">
        <f>LEFT(N1897,SEARCH("/",N1897) - 1)</f>
        <v>music</v>
      </c>
      <c r="R1897" s="5" t="str">
        <f>RIGHT(N1897, LEN(N1897) - SEARCH("/",N1897))</f>
        <v>indie rock</v>
      </c>
      <c r="S1897" s="16">
        <f>(((J1897/60)/60)/24)+DATE(1970,1,1)+(-8/24)</f>
        <v>42267.413449074076</v>
      </c>
      <c r="T1897" s="16">
        <f>(((I1897/60)/60)/24)+DATE(1970,1,1)+(-8/24)</f>
        <v>42297.413449074076</v>
      </c>
    </row>
    <row r="1898" spans="1:20" ht="45" x14ac:dyDescent="0.25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2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7">
        <f>E1898/D1898</f>
        <v>1.2394678492239468</v>
      </c>
      <c r="P1898" s="9">
        <f>IF(L1898 = 0, 0, E1898/L1898)</f>
        <v>43</v>
      </c>
      <c r="Q1898" s="5" t="str">
        <f>LEFT(N1898,SEARCH("/",N1898) - 1)</f>
        <v>music</v>
      </c>
      <c r="R1898" s="5" t="str">
        <f>RIGHT(N1898, LEN(N1898) - SEARCH("/",N1898))</f>
        <v>indie rock</v>
      </c>
      <c r="S1898" s="16">
        <f>(((J1898/60)/60)/24)+DATE(1970,1,1)+(-8/24)</f>
        <v>40981.376909722218</v>
      </c>
      <c r="T1898" s="16">
        <f>(((I1898/60)/60)/24)+DATE(1970,1,1)+(-8/24)</f>
        <v>41011.376909722218</v>
      </c>
    </row>
    <row r="1899" spans="1:20" ht="60" x14ac:dyDescent="0.25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2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7">
        <f>E1899/D1899</f>
        <v>1.0245669291338582</v>
      </c>
      <c r="P1899" s="9">
        <f>IF(L1899 = 0, 0, E1899/L1899)</f>
        <v>35.551912568306008</v>
      </c>
      <c r="Q1899" s="5" t="str">
        <f>LEFT(N1899,SEARCH("/",N1899) - 1)</f>
        <v>music</v>
      </c>
      <c r="R1899" s="5" t="str">
        <f>RIGHT(N1899, LEN(N1899) - SEARCH("/",N1899))</f>
        <v>indie rock</v>
      </c>
      <c r="S1899" s="16">
        <f>(((J1899/60)/60)/24)+DATE(1970,1,1)+(-8/24)</f>
        <v>41680.250069444446</v>
      </c>
      <c r="T1899" s="16">
        <f>(((I1899/60)/60)/24)+DATE(1970,1,1)+(-8/24)</f>
        <v>41702.541666666664</v>
      </c>
    </row>
    <row r="1900" spans="1:20" ht="45" x14ac:dyDescent="0.25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2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7">
        <f>E1900/D1900</f>
        <v>1.4450000000000001</v>
      </c>
      <c r="P1900" s="9">
        <f>IF(L1900 = 0, 0, E1900/L1900)</f>
        <v>68.80952380952381</v>
      </c>
      <c r="Q1900" s="5" t="str">
        <f>LEFT(N1900,SEARCH("/",N1900) - 1)</f>
        <v>music</v>
      </c>
      <c r="R1900" s="5" t="str">
        <f>RIGHT(N1900, LEN(N1900) - SEARCH("/",N1900))</f>
        <v>indie rock</v>
      </c>
      <c r="S1900" s="16">
        <f>(((J1900/60)/60)/24)+DATE(1970,1,1)+(-8/24)</f>
        <v>42365.8596412037</v>
      </c>
      <c r="T1900" s="16">
        <f>(((I1900/60)/60)/24)+DATE(1970,1,1)+(-8/24)</f>
        <v>42401.416666666664</v>
      </c>
    </row>
    <row r="1901" spans="1:20" ht="60" x14ac:dyDescent="0.25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2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7">
        <f>E1901/D1901</f>
        <v>1.3333333333333333</v>
      </c>
      <c r="P1901" s="9">
        <f>IF(L1901 = 0, 0, E1901/L1901)</f>
        <v>28.571428571428573</v>
      </c>
      <c r="Q1901" s="5" t="str">
        <f>LEFT(N1901,SEARCH("/",N1901) - 1)</f>
        <v>music</v>
      </c>
      <c r="R1901" s="5" t="str">
        <f>RIGHT(N1901, LEN(N1901) - SEARCH("/",N1901))</f>
        <v>indie rock</v>
      </c>
      <c r="S1901" s="16">
        <f>(((J1901/60)/60)/24)+DATE(1970,1,1)+(-8/24)</f>
        <v>42058.608402777776</v>
      </c>
      <c r="T1901" s="16">
        <f>(((I1901/60)/60)/24)+DATE(1970,1,1)+(-8/24)</f>
        <v>42088.566736111105</v>
      </c>
    </row>
    <row r="1902" spans="1:20" ht="60" x14ac:dyDescent="0.25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2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7">
        <f>E1902/D1902</f>
        <v>1.0936440000000001</v>
      </c>
      <c r="P1902" s="9">
        <f>IF(L1902 = 0, 0, E1902/L1902)</f>
        <v>50.631666666666668</v>
      </c>
      <c r="Q1902" s="5" t="str">
        <f>LEFT(N1902,SEARCH("/",N1902) - 1)</f>
        <v>music</v>
      </c>
      <c r="R1902" s="5" t="str">
        <f>RIGHT(N1902, LEN(N1902) - SEARCH("/",N1902))</f>
        <v>indie rock</v>
      </c>
      <c r="S1902" s="16">
        <f>(((J1902/60)/60)/24)+DATE(1970,1,1)+(-8/24)</f>
        <v>41160.538553240738</v>
      </c>
      <c r="T1902" s="16">
        <f>(((I1902/60)/60)/24)+DATE(1970,1,1)+(-8/24)</f>
        <v>41188.082638888889</v>
      </c>
    </row>
    <row r="1903" spans="1:20" ht="60" x14ac:dyDescent="0.2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2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7">
        <f>E1903/D1903</f>
        <v>2.696969696969697E-2</v>
      </c>
      <c r="P1903" s="9">
        <f>IF(L1903 = 0, 0, E1903/L1903)</f>
        <v>106.8</v>
      </c>
      <c r="Q1903" s="5" t="str">
        <f>LEFT(N1903,SEARCH("/",N1903) - 1)</f>
        <v>technology</v>
      </c>
      <c r="R1903" s="5" t="str">
        <f>RIGHT(N1903, LEN(N1903) - SEARCH("/",N1903))</f>
        <v>gadgets</v>
      </c>
      <c r="S1903" s="16">
        <f>(((J1903/60)/60)/24)+DATE(1970,1,1)+(-8/24)</f>
        <v>42116.209826388884</v>
      </c>
      <c r="T1903" s="16">
        <f>(((I1903/60)/60)/24)+DATE(1970,1,1)+(-8/24)</f>
        <v>42146.208333333336</v>
      </c>
    </row>
    <row r="1904" spans="1:20" ht="60" x14ac:dyDescent="0.25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2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7">
        <f>E1904/D1904</f>
        <v>1.2E-2</v>
      </c>
      <c r="P1904" s="9">
        <f>IF(L1904 = 0, 0, E1904/L1904)</f>
        <v>4</v>
      </c>
      <c r="Q1904" s="5" t="str">
        <f>LEFT(N1904,SEARCH("/",N1904) - 1)</f>
        <v>technology</v>
      </c>
      <c r="R1904" s="5" t="str">
        <f>RIGHT(N1904, LEN(N1904) - SEARCH("/",N1904))</f>
        <v>gadgets</v>
      </c>
      <c r="S1904" s="16">
        <f>(((J1904/60)/60)/24)+DATE(1970,1,1)+(-8/24)</f>
        <v>42037.456562499996</v>
      </c>
      <c r="T1904" s="16">
        <f>(((I1904/60)/60)/24)+DATE(1970,1,1)+(-8/24)</f>
        <v>42067.456562499996</v>
      </c>
    </row>
    <row r="1905" spans="1:20" ht="60" x14ac:dyDescent="0.2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2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7">
        <f>E1905/D1905</f>
        <v>0.46600000000000003</v>
      </c>
      <c r="P1905" s="9">
        <f>IF(L1905 = 0, 0, E1905/L1905)</f>
        <v>34.097560975609753</v>
      </c>
      <c r="Q1905" s="5" t="str">
        <f>LEFT(N1905,SEARCH("/",N1905) - 1)</f>
        <v>technology</v>
      </c>
      <c r="R1905" s="5" t="str">
        <f>RIGHT(N1905, LEN(N1905) - SEARCH("/",N1905))</f>
        <v>gadgets</v>
      </c>
      <c r="S1905" s="16">
        <f>(((J1905/60)/60)/24)+DATE(1970,1,1)+(-8/24)</f>
        <v>42702.437395833331</v>
      </c>
      <c r="T1905" s="16">
        <f>(((I1905/60)/60)/24)+DATE(1970,1,1)+(-8/24)</f>
        <v>42762.437395833331</v>
      </c>
    </row>
    <row r="1906" spans="1:20" ht="45" x14ac:dyDescent="0.25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2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7">
        <f>E1906/D1906</f>
        <v>1E-3</v>
      </c>
      <c r="P1906" s="9">
        <f>IF(L1906 = 0, 0, E1906/L1906)</f>
        <v>25</v>
      </c>
      <c r="Q1906" s="5" t="str">
        <f>LEFT(N1906,SEARCH("/",N1906) - 1)</f>
        <v>technology</v>
      </c>
      <c r="R1906" s="5" t="str">
        <f>RIGHT(N1906, LEN(N1906) - SEARCH("/",N1906))</f>
        <v>gadgets</v>
      </c>
      <c r="S1906" s="16">
        <f>(((J1906/60)/60)/24)+DATE(1970,1,1)+(-8/24)</f>
        <v>42326.352094907408</v>
      </c>
      <c r="T1906" s="16">
        <f>(((I1906/60)/60)/24)+DATE(1970,1,1)+(-8/24)</f>
        <v>42371.352094907408</v>
      </c>
    </row>
    <row r="1907" spans="1:20" ht="60" x14ac:dyDescent="0.2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2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7">
        <f>E1907/D1907</f>
        <v>1.6800000000000001E-3</v>
      </c>
      <c r="P1907" s="9">
        <f>IF(L1907 = 0, 0, E1907/L1907)</f>
        <v>10.5</v>
      </c>
      <c r="Q1907" s="5" t="str">
        <f>LEFT(N1907,SEARCH("/",N1907) - 1)</f>
        <v>technology</v>
      </c>
      <c r="R1907" s="5" t="str">
        <f>RIGHT(N1907, LEN(N1907) - SEARCH("/",N1907))</f>
        <v>gadgets</v>
      </c>
      <c r="S1907" s="16">
        <f>(((J1907/60)/60)/24)+DATE(1970,1,1)+(-8/24)</f>
        <v>41859.592523148145</v>
      </c>
      <c r="T1907" s="16">
        <f>(((I1907/60)/60)/24)+DATE(1970,1,1)+(-8/24)</f>
        <v>41889.592523148145</v>
      </c>
    </row>
    <row r="1908" spans="1:20" ht="45" x14ac:dyDescent="0.25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2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7">
        <f>E1908/D1908</f>
        <v>0.42759999999999998</v>
      </c>
      <c r="P1908" s="9">
        <f>IF(L1908 = 0, 0, E1908/L1908)</f>
        <v>215.95959595959596</v>
      </c>
      <c r="Q1908" s="5" t="str">
        <f>LEFT(N1908,SEARCH("/",N1908) - 1)</f>
        <v>technology</v>
      </c>
      <c r="R1908" s="5" t="str">
        <f>RIGHT(N1908, LEN(N1908) - SEARCH("/",N1908))</f>
        <v>gadgets</v>
      </c>
      <c r="S1908" s="16">
        <f>(((J1908/60)/60)/24)+DATE(1970,1,1)+(-8/24)</f>
        <v>42514.337766203702</v>
      </c>
      <c r="T1908" s="16">
        <f>(((I1908/60)/60)/24)+DATE(1970,1,1)+(-8/24)</f>
        <v>42544.337766203702</v>
      </c>
    </row>
    <row r="1909" spans="1:20" ht="45" x14ac:dyDescent="0.2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2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7">
        <f>E1909/D1909</f>
        <v>2.8333333333333335E-3</v>
      </c>
      <c r="P1909" s="9">
        <f>IF(L1909 = 0, 0, E1909/L1909)</f>
        <v>21.25</v>
      </c>
      <c r="Q1909" s="5" t="str">
        <f>LEFT(N1909,SEARCH("/",N1909) - 1)</f>
        <v>technology</v>
      </c>
      <c r="R1909" s="5" t="str">
        <f>RIGHT(N1909, LEN(N1909) - SEARCH("/",N1909))</f>
        <v>gadgets</v>
      </c>
      <c r="S1909" s="16">
        <f>(((J1909/60)/60)/24)+DATE(1970,1,1)+(-8/24)</f>
        <v>41767.253761574073</v>
      </c>
      <c r="T1909" s="16">
        <f>(((I1909/60)/60)/24)+DATE(1970,1,1)+(-8/24)</f>
        <v>41782.253761574073</v>
      </c>
    </row>
    <row r="1910" spans="1:20" ht="60" x14ac:dyDescent="0.25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2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7">
        <f>E1910/D1910</f>
        <v>1.7319999999999999E-2</v>
      </c>
      <c r="P1910" s="9">
        <f>IF(L1910 = 0, 0, E1910/L1910)</f>
        <v>108.25</v>
      </c>
      <c r="Q1910" s="5" t="str">
        <f>LEFT(N1910,SEARCH("/",N1910) - 1)</f>
        <v>technology</v>
      </c>
      <c r="R1910" s="5" t="str">
        <f>RIGHT(N1910, LEN(N1910) - SEARCH("/",N1910))</f>
        <v>gadgets</v>
      </c>
      <c r="S1910" s="16">
        <f>(((J1910/60)/60)/24)+DATE(1970,1,1)+(-8/24)</f>
        <v>42703.584490740737</v>
      </c>
      <c r="T1910" s="16">
        <f>(((I1910/60)/60)/24)+DATE(1970,1,1)+(-8/24)</f>
        <v>42733.584490740737</v>
      </c>
    </row>
    <row r="1911" spans="1:20" ht="60" x14ac:dyDescent="0.2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2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7">
        <f>E1911/D1911</f>
        <v>0.14111428571428572</v>
      </c>
      <c r="P1911" s="9">
        <f>IF(L1911 = 0, 0, E1911/L1911)</f>
        <v>129.97368421052633</v>
      </c>
      <c r="Q1911" s="5" t="str">
        <f>LEFT(N1911,SEARCH("/",N1911) - 1)</f>
        <v>technology</v>
      </c>
      <c r="R1911" s="5" t="str">
        <f>RIGHT(N1911, LEN(N1911) - SEARCH("/",N1911))</f>
        <v>gadgets</v>
      </c>
      <c r="S1911" s="16">
        <f>(((J1911/60)/60)/24)+DATE(1970,1,1)+(-8/24)</f>
        <v>41905.095821759256</v>
      </c>
      <c r="T1911" s="16">
        <f>(((I1911/60)/60)/24)+DATE(1970,1,1)+(-8/24)</f>
        <v>41935.095821759256</v>
      </c>
    </row>
    <row r="1912" spans="1:20" ht="45" x14ac:dyDescent="0.25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2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7">
        <f>E1912/D1912</f>
        <v>0.39395294117647056</v>
      </c>
      <c r="P1912" s="9">
        <f>IF(L1912 = 0, 0, E1912/L1912)</f>
        <v>117.49473684210527</v>
      </c>
      <c r="Q1912" s="5" t="str">
        <f>LEFT(N1912,SEARCH("/",N1912) - 1)</f>
        <v>technology</v>
      </c>
      <c r="R1912" s="5" t="str">
        <f>RIGHT(N1912, LEN(N1912) - SEARCH("/",N1912))</f>
        <v>gadgets</v>
      </c>
      <c r="S1912" s="16">
        <f>(((J1912/60)/60)/24)+DATE(1970,1,1)+(-8/24)</f>
        <v>42264.629826388882</v>
      </c>
      <c r="T1912" s="16">
        <f>(((I1912/60)/60)/24)+DATE(1970,1,1)+(-8/24)</f>
        <v>42308.614583333336</v>
      </c>
    </row>
    <row r="1913" spans="1:20" ht="60" x14ac:dyDescent="0.2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2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7">
        <f>E1913/D1913</f>
        <v>2.3529411764705883E-4</v>
      </c>
      <c r="P1913" s="9">
        <f>IF(L1913 = 0, 0, E1913/L1913)</f>
        <v>10</v>
      </c>
      <c r="Q1913" s="5" t="str">
        <f>LEFT(N1913,SEARCH("/",N1913) - 1)</f>
        <v>technology</v>
      </c>
      <c r="R1913" s="5" t="str">
        <f>RIGHT(N1913, LEN(N1913) - SEARCH("/",N1913))</f>
        <v>gadgets</v>
      </c>
      <c r="S1913" s="16">
        <f>(((J1913/60)/60)/24)+DATE(1970,1,1)+(-8/24)</f>
        <v>41829.700624999998</v>
      </c>
      <c r="T1913" s="16">
        <f>(((I1913/60)/60)/24)+DATE(1970,1,1)+(-8/24)</f>
        <v>41859.700624999998</v>
      </c>
    </row>
    <row r="1914" spans="1:20" ht="45" x14ac:dyDescent="0.25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2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7">
        <f>E1914/D1914</f>
        <v>0.59299999999999997</v>
      </c>
      <c r="P1914" s="9">
        <f>IF(L1914 = 0, 0, E1914/L1914)</f>
        <v>70.595238095238102</v>
      </c>
      <c r="Q1914" s="5" t="str">
        <f>LEFT(N1914,SEARCH("/",N1914) - 1)</f>
        <v>technology</v>
      </c>
      <c r="R1914" s="5" t="str">
        <f>RIGHT(N1914, LEN(N1914) - SEARCH("/",N1914))</f>
        <v>gadgets</v>
      </c>
      <c r="S1914" s="16">
        <f>(((J1914/60)/60)/24)+DATE(1970,1,1)+(-8/24)</f>
        <v>42128.893055555549</v>
      </c>
      <c r="T1914" s="16">
        <f>(((I1914/60)/60)/24)+DATE(1970,1,1)+(-8/24)</f>
        <v>42158.893055555549</v>
      </c>
    </row>
    <row r="1915" spans="1:20" ht="30" x14ac:dyDescent="0.2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2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7">
        <f>E1915/D1915</f>
        <v>1.3270833333333334E-2</v>
      </c>
      <c r="P1915" s="9">
        <f>IF(L1915 = 0, 0, E1915/L1915)</f>
        <v>24.5</v>
      </c>
      <c r="Q1915" s="5" t="str">
        <f>LEFT(N1915,SEARCH("/",N1915) - 1)</f>
        <v>technology</v>
      </c>
      <c r="R1915" s="5" t="str">
        <f>RIGHT(N1915, LEN(N1915) - SEARCH("/",N1915))</f>
        <v>gadgets</v>
      </c>
      <c r="S1915" s="16">
        <f>(((J1915/60)/60)/24)+DATE(1970,1,1)+(-8/24)</f>
        <v>41890.177986111106</v>
      </c>
      <c r="T1915" s="16">
        <f>(((I1915/60)/60)/24)+DATE(1970,1,1)+(-8/24)</f>
        <v>41920.177986111106</v>
      </c>
    </row>
    <row r="1916" spans="1:20" ht="60" x14ac:dyDescent="0.25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2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7">
        <f>E1916/D1916</f>
        <v>9.0090090090090086E-2</v>
      </c>
      <c r="P1916" s="9">
        <f>IF(L1916 = 0, 0, E1916/L1916)</f>
        <v>30</v>
      </c>
      <c r="Q1916" s="5" t="str">
        <f>LEFT(N1916,SEARCH("/",N1916) - 1)</f>
        <v>technology</v>
      </c>
      <c r="R1916" s="5" t="str">
        <f>RIGHT(N1916, LEN(N1916) - SEARCH("/",N1916))</f>
        <v>gadgets</v>
      </c>
      <c r="S1916" s="16">
        <f>(((J1916/60)/60)/24)+DATE(1970,1,1)+(-8/24)</f>
        <v>41928.841122685182</v>
      </c>
      <c r="T1916" s="16">
        <f>(((I1916/60)/60)/24)+DATE(1970,1,1)+(-8/24)</f>
        <v>41943.832638888889</v>
      </c>
    </row>
    <row r="1917" spans="1:20" ht="60" x14ac:dyDescent="0.2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2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7">
        <f>E1917/D1917</f>
        <v>1.6E-2</v>
      </c>
      <c r="P1917" s="9">
        <f>IF(L1917 = 0, 0, E1917/L1917)</f>
        <v>2</v>
      </c>
      <c r="Q1917" s="5" t="str">
        <f>LEFT(N1917,SEARCH("/",N1917) - 1)</f>
        <v>technology</v>
      </c>
      <c r="R1917" s="5" t="str">
        <f>RIGHT(N1917, LEN(N1917) - SEARCH("/",N1917))</f>
        <v>gadgets</v>
      </c>
      <c r="S1917" s="16">
        <f>(((J1917/60)/60)/24)+DATE(1970,1,1)+(-8/24)</f>
        <v>41863.715532407405</v>
      </c>
      <c r="T1917" s="16">
        <f>(((I1917/60)/60)/24)+DATE(1970,1,1)+(-8/24)</f>
        <v>41883.715532407405</v>
      </c>
    </row>
    <row r="1918" spans="1:20" ht="30" x14ac:dyDescent="0.25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2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7">
        <f>E1918/D1918</f>
        <v>5.1000000000000004E-3</v>
      </c>
      <c r="P1918" s="9">
        <f>IF(L1918 = 0, 0, E1918/L1918)</f>
        <v>17</v>
      </c>
      <c r="Q1918" s="5" t="str">
        <f>LEFT(N1918,SEARCH("/",N1918) - 1)</f>
        <v>technology</v>
      </c>
      <c r="R1918" s="5" t="str">
        <f>RIGHT(N1918, LEN(N1918) - SEARCH("/",N1918))</f>
        <v>gadgets</v>
      </c>
      <c r="S1918" s="16">
        <f>(((J1918/60)/60)/24)+DATE(1970,1,1)+(-8/24)</f>
        <v>42656.383969907409</v>
      </c>
      <c r="T1918" s="16">
        <f>(((I1918/60)/60)/24)+DATE(1970,1,1)+(-8/24)</f>
        <v>42681.425636574073</v>
      </c>
    </row>
    <row r="1919" spans="1:20" ht="30" x14ac:dyDescent="0.2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2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7">
        <f>E1919/D1919</f>
        <v>0.52570512820512816</v>
      </c>
      <c r="P1919" s="9">
        <f>IF(L1919 = 0, 0, E1919/L1919)</f>
        <v>2928.9285714285716</v>
      </c>
      <c r="Q1919" s="5" t="str">
        <f>LEFT(N1919,SEARCH("/",N1919) - 1)</f>
        <v>technology</v>
      </c>
      <c r="R1919" s="5" t="str">
        <f>RIGHT(N1919, LEN(N1919) - SEARCH("/",N1919))</f>
        <v>gadgets</v>
      </c>
      <c r="S1919" s="16">
        <f>(((J1919/60)/60)/24)+DATE(1970,1,1)+(-8/24)</f>
        <v>42745.93672453703</v>
      </c>
      <c r="T1919" s="16">
        <f>(((I1919/60)/60)/24)+DATE(1970,1,1)+(-8/24)</f>
        <v>42775.93672453703</v>
      </c>
    </row>
    <row r="1920" spans="1:20" ht="45" x14ac:dyDescent="0.25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2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7">
        <f>E1920/D1920</f>
        <v>1.04E-2</v>
      </c>
      <c r="P1920" s="9">
        <f>IF(L1920 = 0, 0, E1920/L1920)</f>
        <v>28.888888888888889</v>
      </c>
      <c r="Q1920" s="5" t="str">
        <f>LEFT(N1920,SEARCH("/",N1920) - 1)</f>
        <v>technology</v>
      </c>
      <c r="R1920" s="5" t="str">
        <f>RIGHT(N1920, LEN(N1920) - SEARCH("/",N1920))</f>
        <v>gadgets</v>
      </c>
      <c r="S1920" s="16">
        <f>(((J1920/60)/60)/24)+DATE(1970,1,1)+(-8/24)</f>
        <v>41828.456608796296</v>
      </c>
      <c r="T1920" s="16">
        <f>(((I1920/60)/60)/24)+DATE(1970,1,1)+(-8/24)</f>
        <v>41863.456608796296</v>
      </c>
    </row>
    <row r="1921" spans="1:20" ht="60" x14ac:dyDescent="0.2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2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7">
        <f>E1921/D1921</f>
        <v>0.47399999999999998</v>
      </c>
      <c r="P1921" s="9">
        <f>IF(L1921 = 0, 0, E1921/L1921)</f>
        <v>29.625</v>
      </c>
      <c r="Q1921" s="5" t="str">
        <f>LEFT(N1921,SEARCH("/",N1921) - 1)</f>
        <v>technology</v>
      </c>
      <c r="R1921" s="5" t="str">
        <f>RIGHT(N1921, LEN(N1921) - SEARCH("/",N1921))</f>
        <v>gadgets</v>
      </c>
      <c r="S1921" s="16">
        <f>(((J1921/60)/60)/24)+DATE(1970,1,1)+(-8/24)</f>
        <v>42113.542233796288</v>
      </c>
      <c r="T1921" s="16">
        <f>(((I1921/60)/60)/24)+DATE(1970,1,1)+(-8/24)</f>
        <v>42143.542233796288</v>
      </c>
    </row>
    <row r="1922" spans="1:20" ht="45" x14ac:dyDescent="0.25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2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7">
        <f>E1922/D1922</f>
        <v>0.43030000000000002</v>
      </c>
      <c r="P1922" s="9">
        <f>IF(L1922 = 0, 0, E1922/L1922)</f>
        <v>40.980952380952381</v>
      </c>
      <c r="Q1922" s="5" t="str">
        <f>LEFT(N1922,SEARCH("/",N1922) - 1)</f>
        <v>technology</v>
      </c>
      <c r="R1922" s="5" t="str">
        <f>RIGHT(N1922, LEN(N1922) - SEARCH("/",N1922))</f>
        <v>gadgets</v>
      </c>
      <c r="S1922" s="16">
        <f>(((J1922/60)/60)/24)+DATE(1970,1,1)+(-8/24)</f>
        <v>42270.54237268518</v>
      </c>
      <c r="T1922" s="16">
        <f>(((I1922/60)/60)/24)+DATE(1970,1,1)+(-8/24)</f>
        <v>42298.624999999993</v>
      </c>
    </row>
    <row r="1923" spans="1:20" ht="30" x14ac:dyDescent="0.25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2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7">
        <f>E1923/D1923</f>
        <v>1.3680000000000001</v>
      </c>
      <c r="P1923" s="9">
        <f>IF(L1923 = 0, 0, E1923/L1923)</f>
        <v>54</v>
      </c>
      <c r="Q1923" s="5" t="str">
        <f>LEFT(N1923,SEARCH("/",N1923) - 1)</f>
        <v>music</v>
      </c>
      <c r="R1923" s="5" t="str">
        <f>RIGHT(N1923, LEN(N1923) - SEARCH("/",N1923))</f>
        <v>indie rock</v>
      </c>
      <c r="S1923" s="16">
        <f>(((J1923/60)/60)/24)+DATE(1970,1,1)+(-8/24)</f>
        <v>41073.888229166667</v>
      </c>
      <c r="T1923" s="16">
        <f>(((I1923/60)/60)/24)+DATE(1970,1,1)+(-8/24)</f>
        <v>41103.888229166667</v>
      </c>
    </row>
    <row r="1924" spans="1:20" ht="45" x14ac:dyDescent="0.25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2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7">
        <f>E1924/D1924</f>
        <v>1.1555</v>
      </c>
      <c r="P1924" s="9">
        <f>IF(L1924 = 0, 0, E1924/L1924)</f>
        <v>36.109375</v>
      </c>
      <c r="Q1924" s="5" t="str">
        <f>LEFT(N1924,SEARCH("/",N1924) - 1)</f>
        <v>music</v>
      </c>
      <c r="R1924" s="5" t="str">
        <f>RIGHT(N1924, LEN(N1924) - SEARCH("/",N1924))</f>
        <v>indie rock</v>
      </c>
      <c r="S1924" s="16">
        <f>(((J1924/60)/60)/24)+DATE(1970,1,1)+(-8/24)</f>
        <v>41589.922534722216</v>
      </c>
      <c r="T1924" s="16">
        <f>(((I1924/60)/60)/24)+DATE(1970,1,1)+(-8/24)</f>
        <v>41619.922534722216</v>
      </c>
    </row>
    <row r="1925" spans="1:20" ht="45" x14ac:dyDescent="0.25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2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7">
        <f>E1925/D1925</f>
        <v>2.4079999999999999</v>
      </c>
      <c r="P1925" s="9">
        <f>IF(L1925 = 0, 0, E1925/L1925)</f>
        <v>23.153846153846153</v>
      </c>
      <c r="Q1925" s="5" t="str">
        <f>LEFT(N1925,SEARCH("/",N1925) - 1)</f>
        <v>music</v>
      </c>
      <c r="R1925" s="5" t="str">
        <f>RIGHT(N1925, LEN(N1925) - SEARCH("/",N1925))</f>
        <v>indie rock</v>
      </c>
      <c r="S1925" s="16">
        <f>(((J1925/60)/60)/24)+DATE(1970,1,1)+(-8/24)</f>
        <v>40772.515416666662</v>
      </c>
      <c r="T1925" s="16">
        <f>(((I1925/60)/60)/24)+DATE(1970,1,1)+(-8/24)</f>
        <v>40812.874305555553</v>
      </c>
    </row>
    <row r="1926" spans="1:20" ht="75" x14ac:dyDescent="0.25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2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7">
        <f>E1926/D1926</f>
        <v>1.1439999999999999</v>
      </c>
      <c r="P1926" s="9">
        <f>IF(L1926 = 0, 0, E1926/L1926)</f>
        <v>104</v>
      </c>
      <c r="Q1926" s="5" t="str">
        <f>LEFT(N1926,SEARCH("/",N1926) - 1)</f>
        <v>music</v>
      </c>
      <c r="R1926" s="5" t="str">
        <f>RIGHT(N1926, LEN(N1926) - SEARCH("/",N1926))</f>
        <v>indie rock</v>
      </c>
      <c r="S1926" s="16">
        <f>(((J1926/60)/60)/24)+DATE(1970,1,1)+(-8/24)</f>
        <v>41626.427719907406</v>
      </c>
      <c r="T1926" s="16">
        <f>(((I1926/60)/60)/24)+DATE(1970,1,1)+(-8/24)</f>
        <v>41654.481249999997</v>
      </c>
    </row>
    <row r="1927" spans="1:20" ht="45" x14ac:dyDescent="0.25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2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7">
        <f>E1927/D1927</f>
        <v>1.1033333333333333</v>
      </c>
      <c r="P1927" s="9">
        <f>IF(L1927 = 0, 0, E1927/L1927)</f>
        <v>31.826923076923077</v>
      </c>
      <c r="Q1927" s="5" t="str">
        <f>LEFT(N1927,SEARCH("/",N1927) - 1)</f>
        <v>music</v>
      </c>
      <c r="R1927" s="5" t="str">
        <f>RIGHT(N1927, LEN(N1927) - SEARCH("/",N1927))</f>
        <v>indie rock</v>
      </c>
      <c r="S1927" s="16">
        <f>(((J1927/60)/60)/24)+DATE(1970,1,1)+(-8/24)</f>
        <v>41535.568148148144</v>
      </c>
      <c r="T1927" s="16">
        <f>(((I1927/60)/60)/24)+DATE(1970,1,1)+(-8/24)</f>
        <v>41557.666666666664</v>
      </c>
    </row>
    <row r="1928" spans="1:20" ht="60" x14ac:dyDescent="0.25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2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7">
        <f>E1928/D1928</f>
        <v>1.9537933333333333</v>
      </c>
      <c r="P1928" s="9">
        <f>IF(L1928 = 0, 0, E1928/L1928)</f>
        <v>27.3896261682243</v>
      </c>
      <c r="Q1928" s="5" t="str">
        <f>LEFT(N1928,SEARCH("/",N1928) - 1)</f>
        <v>music</v>
      </c>
      <c r="R1928" s="5" t="str">
        <f>RIGHT(N1928, LEN(N1928) - SEARCH("/",N1928))</f>
        <v>indie rock</v>
      </c>
      <c r="S1928" s="16">
        <f>(((J1928/60)/60)/24)+DATE(1970,1,1)+(-8/24)</f>
        <v>40456.621018518512</v>
      </c>
      <c r="T1928" s="16">
        <f>(((I1928/60)/60)/24)+DATE(1970,1,1)+(-8/24)</f>
        <v>40483.68472222222</v>
      </c>
    </row>
    <row r="1929" spans="1:20" x14ac:dyDescent="0.25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2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7">
        <f>E1929/D1929</f>
        <v>1.0333333333333334</v>
      </c>
      <c r="P1929" s="9">
        <f>IF(L1929 = 0, 0, E1929/L1929)</f>
        <v>56.363636363636367</v>
      </c>
      <c r="Q1929" s="5" t="str">
        <f>LEFT(N1929,SEARCH("/",N1929) - 1)</f>
        <v>music</v>
      </c>
      <c r="R1929" s="5" t="str">
        <f>RIGHT(N1929, LEN(N1929) - SEARCH("/",N1929))</f>
        <v>indie rock</v>
      </c>
      <c r="S1929" s="16">
        <f>(((J1929/60)/60)/24)+DATE(1970,1,1)+(-8/24)</f>
        <v>40960.528229166666</v>
      </c>
      <c r="T1929" s="16">
        <f>(((I1929/60)/60)/24)+DATE(1970,1,1)+(-8/24)</f>
        <v>40975.874305555553</v>
      </c>
    </row>
    <row r="1930" spans="1:20" ht="30" x14ac:dyDescent="0.25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2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7">
        <f>E1930/D1930</f>
        <v>1.031372549019608</v>
      </c>
      <c r="P1930" s="9">
        <f>IF(L1930 = 0, 0, E1930/L1930)</f>
        <v>77.352941176470594</v>
      </c>
      <c r="Q1930" s="5" t="str">
        <f>LEFT(N1930,SEARCH("/",N1930) - 1)</f>
        <v>music</v>
      </c>
      <c r="R1930" s="5" t="str">
        <f>RIGHT(N1930, LEN(N1930) - SEARCH("/",N1930))</f>
        <v>indie rock</v>
      </c>
      <c r="S1930" s="16">
        <f>(((J1930/60)/60)/24)+DATE(1970,1,1)+(-8/24)</f>
        <v>41371.314745370371</v>
      </c>
      <c r="T1930" s="16">
        <f>(((I1930/60)/60)/24)+DATE(1970,1,1)+(-8/24)</f>
        <v>41401.314745370371</v>
      </c>
    </row>
    <row r="1931" spans="1:20" ht="45" x14ac:dyDescent="0.25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2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7">
        <f>E1931/D1931</f>
        <v>1.003125</v>
      </c>
      <c r="P1931" s="9">
        <f>IF(L1931 = 0, 0, E1931/L1931)</f>
        <v>42.8</v>
      </c>
      <c r="Q1931" s="5" t="str">
        <f>LEFT(N1931,SEARCH("/",N1931) - 1)</f>
        <v>music</v>
      </c>
      <c r="R1931" s="5" t="str">
        <f>RIGHT(N1931, LEN(N1931) - SEARCH("/",N1931))</f>
        <v>indie rock</v>
      </c>
      <c r="S1931" s="16">
        <f>(((J1931/60)/60)/24)+DATE(1970,1,1)+(-8/24)</f>
        <v>40686.688263888886</v>
      </c>
      <c r="T1931" s="16">
        <f>(((I1931/60)/60)/24)+DATE(1970,1,1)+(-8/24)</f>
        <v>40728.688263888886</v>
      </c>
    </row>
    <row r="1932" spans="1:20" ht="30" x14ac:dyDescent="0.25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2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7">
        <f>E1932/D1932</f>
        <v>1.27</v>
      </c>
      <c r="P1932" s="9">
        <f>IF(L1932 = 0, 0, E1932/L1932)</f>
        <v>48.846153846153847</v>
      </c>
      <c r="Q1932" s="5" t="str">
        <f>LEFT(N1932,SEARCH("/",N1932) - 1)</f>
        <v>music</v>
      </c>
      <c r="R1932" s="5" t="str">
        <f>RIGHT(N1932, LEN(N1932) - SEARCH("/",N1932))</f>
        <v>indie rock</v>
      </c>
      <c r="S1932" s="16">
        <f>(((J1932/60)/60)/24)+DATE(1970,1,1)+(-8/24)</f>
        <v>41402.225486111107</v>
      </c>
      <c r="T1932" s="16">
        <f>(((I1932/60)/60)/24)+DATE(1970,1,1)+(-8/24)</f>
        <v>41462.225486111107</v>
      </c>
    </row>
    <row r="1933" spans="1:20" ht="45" x14ac:dyDescent="0.25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2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7">
        <f>E1933/D1933</f>
        <v>1.20601</v>
      </c>
      <c r="P1933" s="9">
        <f>IF(L1933 = 0, 0, E1933/L1933)</f>
        <v>48.240400000000001</v>
      </c>
      <c r="Q1933" s="5" t="str">
        <f>LEFT(N1933,SEARCH("/",N1933) - 1)</f>
        <v>music</v>
      </c>
      <c r="R1933" s="5" t="str">
        <f>RIGHT(N1933, LEN(N1933) - SEARCH("/",N1933))</f>
        <v>indie rock</v>
      </c>
      <c r="S1933" s="16">
        <f>(((J1933/60)/60)/24)+DATE(1970,1,1)+(-8/24)</f>
        <v>41037.559131944443</v>
      </c>
      <c r="T1933" s="16">
        <f>(((I1933/60)/60)/24)+DATE(1970,1,1)+(-8/24)</f>
        <v>41050.8125</v>
      </c>
    </row>
    <row r="1934" spans="1:20" ht="60" x14ac:dyDescent="0.25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2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7">
        <f>E1934/D1934</f>
        <v>1.0699047619047619</v>
      </c>
      <c r="P1934" s="9">
        <f>IF(L1934 = 0, 0, E1934/L1934)</f>
        <v>70.212500000000006</v>
      </c>
      <c r="Q1934" s="5" t="str">
        <f>LEFT(N1934,SEARCH("/",N1934) - 1)</f>
        <v>music</v>
      </c>
      <c r="R1934" s="5" t="str">
        <f>RIGHT(N1934, LEN(N1934) - SEARCH("/",N1934))</f>
        <v>indie rock</v>
      </c>
      <c r="S1934" s="16">
        <f>(((J1934/60)/60)/24)+DATE(1970,1,1)+(-8/24)</f>
        <v>40911.476539351846</v>
      </c>
      <c r="T1934" s="16">
        <f>(((I1934/60)/60)/24)+DATE(1970,1,1)+(-8/24)</f>
        <v>40932.476539351846</v>
      </c>
    </row>
    <row r="1935" spans="1:20" ht="60" x14ac:dyDescent="0.25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2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7">
        <f>E1935/D1935</f>
        <v>1.7243333333333333</v>
      </c>
      <c r="P1935" s="9">
        <f>IF(L1935 = 0, 0, E1935/L1935)</f>
        <v>94.054545454545448</v>
      </c>
      <c r="Q1935" s="5" t="str">
        <f>LEFT(N1935,SEARCH("/",N1935) - 1)</f>
        <v>music</v>
      </c>
      <c r="R1935" s="5" t="str">
        <f>RIGHT(N1935, LEN(N1935) - SEARCH("/",N1935))</f>
        <v>indie rock</v>
      </c>
      <c r="S1935" s="16">
        <f>(((J1935/60)/60)/24)+DATE(1970,1,1)+(-8/24)</f>
        <v>41878.797534722216</v>
      </c>
      <c r="T1935" s="16">
        <f>(((I1935/60)/60)/24)+DATE(1970,1,1)+(-8/24)</f>
        <v>41908.797534722216</v>
      </c>
    </row>
    <row r="1936" spans="1:20" ht="60" x14ac:dyDescent="0.25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2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7">
        <f>E1936/D1936</f>
        <v>1.2362</v>
      </c>
      <c r="P1936" s="9">
        <f>IF(L1936 = 0, 0, E1936/L1936)</f>
        <v>80.272727272727266</v>
      </c>
      <c r="Q1936" s="5" t="str">
        <f>LEFT(N1936,SEARCH("/",N1936) - 1)</f>
        <v>music</v>
      </c>
      <c r="R1936" s="5" t="str">
        <f>RIGHT(N1936, LEN(N1936) - SEARCH("/",N1936))</f>
        <v>indie rock</v>
      </c>
      <c r="S1936" s="16">
        <f>(((J1936/60)/60)/24)+DATE(1970,1,1)+(-8/24)</f>
        <v>40865.533807870372</v>
      </c>
      <c r="T1936" s="16">
        <f>(((I1936/60)/60)/24)+DATE(1970,1,1)+(-8/24)</f>
        <v>40901.875</v>
      </c>
    </row>
    <row r="1937" spans="1:20" ht="60" x14ac:dyDescent="0.25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2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7">
        <f>E1937/D1937</f>
        <v>1.0840000000000001</v>
      </c>
      <c r="P1937" s="9">
        <f>IF(L1937 = 0, 0, E1937/L1937)</f>
        <v>54.2</v>
      </c>
      <c r="Q1937" s="5" t="str">
        <f>LEFT(N1937,SEARCH("/",N1937) - 1)</f>
        <v>music</v>
      </c>
      <c r="R1937" s="5" t="str">
        <f>RIGHT(N1937, LEN(N1937) - SEARCH("/",N1937))</f>
        <v>indie rock</v>
      </c>
      <c r="S1937" s="16">
        <f>(((J1937/60)/60)/24)+DATE(1970,1,1)+(-8/24)</f>
        <v>41773.59920138889</v>
      </c>
      <c r="T1937" s="16">
        <f>(((I1937/60)/60)/24)+DATE(1970,1,1)+(-8/24)</f>
        <v>41810.874305555553</v>
      </c>
    </row>
    <row r="1938" spans="1:20" ht="60" x14ac:dyDescent="0.25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2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7">
        <f>E1938/D1938</f>
        <v>1.1652013333333333</v>
      </c>
      <c r="P1938" s="9">
        <f>IF(L1938 = 0, 0, E1938/L1938)</f>
        <v>60.26903448275862</v>
      </c>
      <c r="Q1938" s="5" t="str">
        <f>LEFT(N1938,SEARCH("/",N1938) - 1)</f>
        <v>music</v>
      </c>
      <c r="R1938" s="5" t="str">
        <f>RIGHT(N1938, LEN(N1938) - SEARCH("/",N1938))</f>
        <v>indie rock</v>
      </c>
      <c r="S1938" s="16">
        <f>(((J1938/60)/60)/24)+DATE(1970,1,1)+(-8/24)</f>
        <v>40852.55636574074</v>
      </c>
      <c r="T1938" s="16">
        <f>(((I1938/60)/60)/24)+DATE(1970,1,1)+(-8/24)</f>
        <v>40882.915972222218</v>
      </c>
    </row>
    <row r="1939" spans="1:20" ht="45" x14ac:dyDescent="0.25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2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7">
        <f>E1939/D1939</f>
        <v>1.8724499999999999</v>
      </c>
      <c r="P1939" s="9">
        <f>IF(L1939 = 0, 0, E1939/L1939)</f>
        <v>38.740344827586206</v>
      </c>
      <c r="Q1939" s="5" t="str">
        <f>LEFT(N1939,SEARCH("/",N1939) - 1)</f>
        <v>music</v>
      </c>
      <c r="R1939" s="5" t="str">
        <f>RIGHT(N1939, LEN(N1939) - SEARCH("/",N1939))</f>
        <v>indie rock</v>
      </c>
      <c r="S1939" s="16">
        <f>(((J1939/60)/60)/24)+DATE(1970,1,1)+(-8/24)</f>
        <v>41058.78565972222</v>
      </c>
      <c r="T1939" s="16">
        <f>(((I1939/60)/60)/24)+DATE(1970,1,1)+(-8/24)</f>
        <v>41074.832638888889</v>
      </c>
    </row>
    <row r="1940" spans="1:20" ht="60" x14ac:dyDescent="0.25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2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7">
        <f>E1940/D1940</f>
        <v>1.1593333333333333</v>
      </c>
      <c r="P1940" s="9">
        <f>IF(L1940 = 0, 0, E1940/L1940)</f>
        <v>152.54385964912279</v>
      </c>
      <c r="Q1940" s="5" t="str">
        <f>LEFT(N1940,SEARCH("/",N1940) - 1)</f>
        <v>music</v>
      </c>
      <c r="R1940" s="5" t="str">
        <f>RIGHT(N1940, LEN(N1940) - SEARCH("/",N1940))</f>
        <v>indie rock</v>
      </c>
      <c r="S1940" s="16">
        <f>(((J1940/60)/60)/24)+DATE(1970,1,1)+(-8/24)</f>
        <v>41425.92628472222</v>
      </c>
      <c r="T1940" s="16">
        <f>(((I1940/60)/60)/24)+DATE(1970,1,1)+(-8/24)</f>
        <v>41456.875</v>
      </c>
    </row>
    <row r="1941" spans="1:20" ht="60" x14ac:dyDescent="0.25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2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7">
        <f>E1941/D1941</f>
        <v>1.107</v>
      </c>
      <c r="P1941" s="9">
        <f>IF(L1941 = 0, 0, E1941/L1941)</f>
        <v>115.3125</v>
      </c>
      <c r="Q1941" s="5" t="str">
        <f>LEFT(N1941,SEARCH("/",N1941) - 1)</f>
        <v>music</v>
      </c>
      <c r="R1941" s="5" t="str">
        <f>RIGHT(N1941, LEN(N1941) - SEARCH("/",N1941))</f>
        <v>indie rock</v>
      </c>
      <c r="S1941" s="16">
        <f>(((J1941/60)/60)/24)+DATE(1970,1,1)+(-8/24)</f>
        <v>41313.651712962957</v>
      </c>
      <c r="T1941" s="16">
        <f>(((I1941/60)/60)/24)+DATE(1970,1,1)+(-8/24)</f>
        <v>41343.610046296293</v>
      </c>
    </row>
    <row r="1942" spans="1:20" ht="45" x14ac:dyDescent="0.25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2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7">
        <f>E1942/D1942</f>
        <v>1.7092307692307693</v>
      </c>
      <c r="P1942" s="9">
        <f>IF(L1942 = 0, 0, E1942/L1942)</f>
        <v>35.838709677419352</v>
      </c>
      <c r="Q1942" s="5" t="str">
        <f>LEFT(N1942,SEARCH("/",N1942) - 1)</f>
        <v>music</v>
      </c>
      <c r="R1942" s="5" t="str">
        <f>RIGHT(N1942, LEN(N1942) - SEARCH("/",N1942))</f>
        <v>indie rock</v>
      </c>
      <c r="S1942" s="16">
        <f>(((J1942/60)/60)/24)+DATE(1970,1,1)+(-8/24)</f>
        <v>40670.173993055556</v>
      </c>
      <c r="T1942" s="16">
        <f>(((I1942/60)/60)/24)+DATE(1970,1,1)+(-8/24)</f>
        <v>40708.832638888889</v>
      </c>
    </row>
    <row r="1943" spans="1:20" ht="60" x14ac:dyDescent="0.25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2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7">
        <f>E1943/D1943</f>
        <v>1.2611835600000001</v>
      </c>
      <c r="P1943" s="9">
        <f>IF(L1943 = 0, 0, E1943/L1943)</f>
        <v>64.570118779438872</v>
      </c>
      <c r="Q1943" s="5" t="str">
        <f>LEFT(N1943,SEARCH("/",N1943) - 1)</f>
        <v>technology</v>
      </c>
      <c r="R1943" s="5" t="str">
        <f>RIGHT(N1943, LEN(N1943) - SEARCH("/",N1943))</f>
        <v>hardware</v>
      </c>
      <c r="S1943" s="16">
        <f>(((J1943/60)/60)/24)+DATE(1970,1,1)+(-8/24)</f>
        <v>41743.95753472222</v>
      </c>
      <c r="T1943" s="16">
        <f>(((I1943/60)/60)/24)+DATE(1970,1,1)+(-8/24)</f>
        <v>41773.95753472222</v>
      </c>
    </row>
    <row r="1944" spans="1:20" ht="60" x14ac:dyDescent="0.25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2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7">
        <f>E1944/D1944</f>
        <v>1.3844033333333334</v>
      </c>
      <c r="P1944" s="9">
        <f>IF(L1944 = 0, 0, E1944/L1944)</f>
        <v>87.436000000000007</v>
      </c>
      <c r="Q1944" s="5" t="str">
        <f>LEFT(N1944,SEARCH("/",N1944) - 1)</f>
        <v>technology</v>
      </c>
      <c r="R1944" s="5" t="str">
        <f>RIGHT(N1944, LEN(N1944) - SEARCH("/",N1944))</f>
        <v>hardware</v>
      </c>
      <c r="S1944" s="16">
        <f>(((J1944/60)/60)/24)+DATE(1970,1,1)+(-8/24)</f>
        <v>40638.494675925926</v>
      </c>
      <c r="T1944" s="16">
        <f>(((I1944/60)/60)/24)+DATE(1970,1,1)+(-8/24)</f>
        <v>40728.494675925926</v>
      </c>
    </row>
    <row r="1945" spans="1:20" ht="45" x14ac:dyDescent="0.25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2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7">
        <f>E1945/D1945</f>
        <v>17.052499999999998</v>
      </c>
      <c r="P1945" s="9">
        <f>IF(L1945 = 0, 0, E1945/L1945)</f>
        <v>68.815577078288939</v>
      </c>
      <c r="Q1945" s="5" t="str">
        <f>LEFT(N1945,SEARCH("/",N1945) - 1)</f>
        <v>technology</v>
      </c>
      <c r="R1945" s="5" t="str">
        <f>RIGHT(N1945, LEN(N1945) - SEARCH("/",N1945))</f>
        <v>hardware</v>
      </c>
      <c r="S1945" s="16">
        <f>(((J1945/60)/60)/24)+DATE(1970,1,1)+(-8/24)</f>
        <v>42547.936527777776</v>
      </c>
      <c r="T1945" s="16">
        <f>(((I1945/60)/60)/24)+DATE(1970,1,1)+(-8/24)</f>
        <v>42592.936527777776</v>
      </c>
    </row>
    <row r="1946" spans="1:20" ht="60" x14ac:dyDescent="0.25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2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7">
        <f>E1946/D1946</f>
        <v>7.8805550000000002</v>
      </c>
      <c r="P1946" s="9">
        <f>IF(L1946 = 0, 0, E1946/L1946)</f>
        <v>176.200223588597</v>
      </c>
      <c r="Q1946" s="5" t="str">
        <f>LEFT(N1946,SEARCH("/",N1946) - 1)</f>
        <v>technology</v>
      </c>
      <c r="R1946" s="5" t="str">
        <f>RIGHT(N1946, LEN(N1946) - SEARCH("/",N1946))</f>
        <v>hardware</v>
      </c>
      <c r="S1946" s="16">
        <f>(((J1946/60)/60)/24)+DATE(1970,1,1)+(-8/24)</f>
        <v>41730.251041666663</v>
      </c>
      <c r="T1946" s="16">
        <f>(((I1946/60)/60)/24)+DATE(1970,1,1)+(-8/24)</f>
        <v>41760.251041666663</v>
      </c>
    </row>
    <row r="1947" spans="1:20" ht="45" x14ac:dyDescent="0.25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2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7">
        <f>E1947/D1947</f>
        <v>3.4801799999999998</v>
      </c>
      <c r="P1947" s="9">
        <f>IF(L1947 = 0, 0, E1947/L1947)</f>
        <v>511.79117647058825</v>
      </c>
      <c r="Q1947" s="5" t="str">
        <f>LEFT(N1947,SEARCH("/",N1947) - 1)</f>
        <v>technology</v>
      </c>
      <c r="R1947" s="5" t="str">
        <f>RIGHT(N1947, LEN(N1947) - SEARCH("/",N1947))</f>
        <v>hardware</v>
      </c>
      <c r="S1947" s="16">
        <f>(((J1947/60)/60)/24)+DATE(1970,1,1)+(-8/24)</f>
        <v>42156.918495370373</v>
      </c>
      <c r="T1947" s="16">
        <f>(((I1947/60)/60)/24)+DATE(1970,1,1)+(-8/24)</f>
        <v>42196.918495370373</v>
      </c>
    </row>
    <row r="1948" spans="1:20" ht="60" x14ac:dyDescent="0.25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2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7">
        <f>E1948/D1948</f>
        <v>1.4974666666666667</v>
      </c>
      <c r="P1948" s="9">
        <f>IF(L1948 = 0, 0, E1948/L1948)</f>
        <v>160.44285714285715</v>
      </c>
      <c r="Q1948" s="5" t="str">
        <f>LEFT(N1948,SEARCH("/",N1948) - 1)</f>
        <v>technology</v>
      </c>
      <c r="R1948" s="5" t="str">
        <f>RIGHT(N1948, LEN(N1948) - SEARCH("/",N1948))</f>
        <v>hardware</v>
      </c>
      <c r="S1948" s="16">
        <f>(((J1948/60)/60)/24)+DATE(1970,1,1)+(-8/24)</f>
        <v>41688.816678240735</v>
      </c>
      <c r="T1948" s="16">
        <f>(((I1948/60)/60)/24)+DATE(1970,1,1)+(-8/24)</f>
        <v>41748.775011574071</v>
      </c>
    </row>
    <row r="1949" spans="1:20" ht="60" x14ac:dyDescent="0.25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2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7">
        <f>E1949/D1949</f>
        <v>1.0063375000000001</v>
      </c>
      <c r="P1949" s="9">
        <f>IF(L1949 = 0, 0, E1949/L1949)</f>
        <v>35.003043478260871</v>
      </c>
      <c r="Q1949" s="5" t="str">
        <f>LEFT(N1949,SEARCH("/",N1949) - 1)</f>
        <v>technology</v>
      </c>
      <c r="R1949" s="5" t="str">
        <f>RIGHT(N1949, LEN(N1949) - SEARCH("/",N1949))</f>
        <v>hardware</v>
      </c>
      <c r="S1949" s="16">
        <f>(((J1949/60)/60)/24)+DATE(1970,1,1)+(-8/24)</f>
        <v>40102.584722222222</v>
      </c>
      <c r="T1949" s="16">
        <f>(((I1949/60)/60)/24)+DATE(1970,1,1)+(-8/24)</f>
        <v>40139.915972222218</v>
      </c>
    </row>
    <row r="1950" spans="1:20" ht="30" x14ac:dyDescent="0.25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2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7">
        <f>E1950/D1950</f>
        <v>8.0021100000000001</v>
      </c>
      <c r="P1950" s="9">
        <f>IF(L1950 = 0, 0, E1950/L1950)</f>
        <v>188.50671378091872</v>
      </c>
      <c r="Q1950" s="5" t="str">
        <f>LEFT(N1950,SEARCH("/",N1950) - 1)</f>
        <v>technology</v>
      </c>
      <c r="R1950" s="5" t="str">
        <f>RIGHT(N1950, LEN(N1950) - SEARCH("/",N1950))</f>
        <v>hardware</v>
      </c>
      <c r="S1950" s="16">
        <f>(((J1950/60)/60)/24)+DATE(1970,1,1)+(-8/24)</f>
        <v>42473.270937499998</v>
      </c>
      <c r="T1950" s="16">
        <f>(((I1950/60)/60)/24)+DATE(1970,1,1)+(-8/24)</f>
        <v>42527.376388888886</v>
      </c>
    </row>
    <row r="1951" spans="1:20" ht="45" x14ac:dyDescent="0.25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2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7">
        <f>E1951/D1951</f>
        <v>1.0600260000000001</v>
      </c>
      <c r="P1951" s="9">
        <f>IF(L1951 = 0, 0, E1951/L1951)</f>
        <v>56.204984093319197</v>
      </c>
      <c r="Q1951" s="5" t="str">
        <f>LEFT(N1951,SEARCH("/",N1951) - 1)</f>
        <v>technology</v>
      </c>
      <c r="R1951" s="5" t="str">
        <f>RIGHT(N1951, LEN(N1951) - SEARCH("/",N1951))</f>
        <v>hardware</v>
      </c>
      <c r="S1951" s="16">
        <f>(((J1951/60)/60)/24)+DATE(1970,1,1)+(-8/24)</f>
        <v>41800.089710648142</v>
      </c>
      <c r="T1951" s="16">
        <f>(((I1951/60)/60)/24)+DATE(1970,1,1)+(-8/24)</f>
        <v>41830.089710648142</v>
      </c>
    </row>
    <row r="1952" spans="1:20" ht="45" x14ac:dyDescent="0.25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2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7">
        <f>E1952/D1952</f>
        <v>2.0051866666666669</v>
      </c>
      <c r="P1952" s="9">
        <f>IF(L1952 = 0, 0, E1952/L1952)</f>
        <v>51.3054157782516</v>
      </c>
      <c r="Q1952" s="5" t="str">
        <f>LEFT(N1952,SEARCH("/",N1952) - 1)</f>
        <v>technology</v>
      </c>
      <c r="R1952" s="5" t="str">
        <f>RIGHT(N1952, LEN(N1952) - SEARCH("/",N1952))</f>
        <v>hardware</v>
      </c>
      <c r="S1952" s="16">
        <f>(((J1952/60)/60)/24)+DATE(1970,1,1)+(-8/24)</f>
        <v>40623.848067129627</v>
      </c>
      <c r="T1952" s="16">
        <f>(((I1952/60)/60)/24)+DATE(1970,1,1)+(-8/24)</f>
        <v>40654.848067129627</v>
      </c>
    </row>
    <row r="1953" spans="1:20" ht="60" x14ac:dyDescent="0.25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2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7">
        <f>E1953/D1953</f>
        <v>2.1244399999999999</v>
      </c>
      <c r="P1953" s="9">
        <f>IF(L1953 = 0, 0, E1953/L1953)</f>
        <v>127.36450839328538</v>
      </c>
      <c r="Q1953" s="5" t="str">
        <f>LEFT(N1953,SEARCH("/",N1953) - 1)</f>
        <v>technology</v>
      </c>
      <c r="R1953" s="5" t="str">
        <f>RIGHT(N1953, LEN(N1953) - SEARCH("/",N1953))</f>
        <v>hardware</v>
      </c>
      <c r="S1953" s="16">
        <f>(((J1953/60)/60)/24)+DATE(1970,1,1)+(-8/24)</f>
        <v>42651.087233796294</v>
      </c>
      <c r="T1953" s="16">
        <f>(((I1953/60)/60)/24)+DATE(1970,1,1)+(-8/24)</f>
        <v>42681.128900462958</v>
      </c>
    </row>
    <row r="1954" spans="1:20" ht="60" x14ac:dyDescent="0.25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2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7">
        <f>E1954/D1954</f>
        <v>1.9847237142857144</v>
      </c>
      <c r="P1954" s="9">
        <f>IF(L1954 = 0, 0, E1954/L1954)</f>
        <v>101.85532258064516</v>
      </c>
      <c r="Q1954" s="5" t="str">
        <f>LEFT(N1954,SEARCH("/",N1954) - 1)</f>
        <v>technology</v>
      </c>
      <c r="R1954" s="5" t="str">
        <f>RIGHT(N1954, LEN(N1954) - SEARCH("/",N1954))</f>
        <v>hardware</v>
      </c>
      <c r="S1954" s="16">
        <f>(((J1954/60)/60)/24)+DATE(1970,1,1)+(-8/24)</f>
        <v>41526.273321759254</v>
      </c>
      <c r="T1954" s="16">
        <f>(((I1954/60)/60)/24)+DATE(1970,1,1)+(-8/24)</f>
        <v>41563.273321759254</v>
      </c>
    </row>
    <row r="1955" spans="1:20" ht="45" x14ac:dyDescent="0.25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2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7">
        <f>E1955/D1955</f>
        <v>2.2594666666666665</v>
      </c>
      <c r="P1955" s="9">
        <f>IF(L1955 = 0, 0, E1955/L1955)</f>
        <v>230.55782312925169</v>
      </c>
      <c r="Q1955" s="5" t="str">
        <f>LEFT(N1955,SEARCH("/",N1955) - 1)</f>
        <v>technology</v>
      </c>
      <c r="R1955" s="5" t="str">
        <f>RIGHT(N1955, LEN(N1955) - SEARCH("/",N1955))</f>
        <v>hardware</v>
      </c>
      <c r="S1955" s="16">
        <f>(((J1955/60)/60)/24)+DATE(1970,1,1)+(-8/24)</f>
        <v>40940.866493055553</v>
      </c>
      <c r="T1955" s="16">
        <f>(((I1955/60)/60)/24)+DATE(1970,1,1)+(-8/24)</f>
        <v>40969.791666666664</v>
      </c>
    </row>
    <row r="1956" spans="1:20" ht="30" x14ac:dyDescent="0.25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2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7">
        <f>E1956/D1956</f>
        <v>6.9894800000000004</v>
      </c>
      <c r="P1956" s="9">
        <f>IF(L1956 = 0, 0, E1956/L1956)</f>
        <v>842.10602409638557</v>
      </c>
      <c r="Q1956" s="5" t="str">
        <f>LEFT(N1956,SEARCH("/",N1956) - 1)</f>
        <v>technology</v>
      </c>
      <c r="R1956" s="5" t="str">
        <f>RIGHT(N1956, LEN(N1956) - SEARCH("/",N1956))</f>
        <v>hardware</v>
      </c>
      <c r="S1956" s="16">
        <f>(((J1956/60)/60)/24)+DATE(1970,1,1)+(-8/24)</f>
        <v>42394.247407407405</v>
      </c>
      <c r="T1956" s="16">
        <f>(((I1956/60)/60)/24)+DATE(1970,1,1)+(-8/24)</f>
        <v>42440.874999999993</v>
      </c>
    </row>
    <row r="1957" spans="1:20" ht="60" x14ac:dyDescent="0.25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2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7">
        <f>E1957/D1957</f>
        <v>3.9859528571428569</v>
      </c>
      <c r="P1957" s="9">
        <f>IF(L1957 = 0, 0, E1957/L1957)</f>
        <v>577.27593103448271</v>
      </c>
      <c r="Q1957" s="5" t="str">
        <f>LEFT(N1957,SEARCH("/",N1957) - 1)</f>
        <v>technology</v>
      </c>
      <c r="R1957" s="5" t="str">
        <f>RIGHT(N1957, LEN(N1957) - SEARCH("/",N1957))</f>
        <v>hardware</v>
      </c>
      <c r="S1957" s="16">
        <f>(((J1957/60)/60)/24)+DATE(1970,1,1)+(-8/24)</f>
        <v>41019.938437500001</v>
      </c>
      <c r="T1957" s="16">
        <f>(((I1957/60)/60)/24)+DATE(1970,1,1)+(-8/24)</f>
        <v>41052.458333333328</v>
      </c>
    </row>
    <row r="1958" spans="1:20" ht="60" x14ac:dyDescent="0.25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2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7">
        <f>E1958/D1958</f>
        <v>2.9403333333333332</v>
      </c>
      <c r="P1958" s="9">
        <f>IF(L1958 = 0, 0, E1958/L1958)</f>
        <v>483.34246575342468</v>
      </c>
      <c r="Q1958" s="5" t="str">
        <f>LEFT(N1958,SEARCH("/",N1958) - 1)</f>
        <v>technology</v>
      </c>
      <c r="R1958" s="5" t="str">
        <f>RIGHT(N1958, LEN(N1958) - SEARCH("/",N1958))</f>
        <v>hardware</v>
      </c>
      <c r="S1958" s="16">
        <f>(((J1958/60)/60)/24)+DATE(1970,1,1)+(-8/24)</f>
        <v>42067.59033564815</v>
      </c>
      <c r="T1958" s="16">
        <f>(((I1958/60)/60)/24)+DATE(1970,1,1)+(-8/24)</f>
        <v>42112.548668981479</v>
      </c>
    </row>
    <row r="1959" spans="1:20" ht="30" x14ac:dyDescent="0.25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2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7">
        <f>E1959/D1959</f>
        <v>1.6750470000000002</v>
      </c>
      <c r="P1959" s="9">
        <f>IF(L1959 = 0, 0, E1959/L1959)</f>
        <v>76.138500000000008</v>
      </c>
      <c r="Q1959" s="5" t="str">
        <f>LEFT(N1959,SEARCH("/",N1959) - 1)</f>
        <v>technology</v>
      </c>
      <c r="R1959" s="5" t="str">
        <f>RIGHT(N1959, LEN(N1959) - SEARCH("/",N1959))</f>
        <v>hardware</v>
      </c>
      <c r="S1959" s="16">
        <f>(((J1959/60)/60)/24)+DATE(1970,1,1)+(-8/24)</f>
        <v>41178.765196759254</v>
      </c>
      <c r="T1959" s="16">
        <f>(((I1959/60)/60)/24)+DATE(1970,1,1)+(-8/24)</f>
        <v>41208.765196759254</v>
      </c>
    </row>
    <row r="1960" spans="1:20" ht="60" x14ac:dyDescent="0.25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2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7">
        <f>E1960/D1960</f>
        <v>14.355717142857143</v>
      </c>
      <c r="P1960" s="9">
        <f>IF(L1960 = 0, 0, E1960/L1960)</f>
        <v>74.107684365781708</v>
      </c>
      <c r="Q1960" s="5" t="str">
        <f>LEFT(N1960,SEARCH("/",N1960) - 1)</f>
        <v>technology</v>
      </c>
      <c r="R1960" s="5" t="str">
        <f>RIGHT(N1960, LEN(N1960) - SEARCH("/",N1960))</f>
        <v>hardware</v>
      </c>
      <c r="S1960" s="16">
        <f>(((J1960/60)/60)/24)+DATE(1970,1,1)+(-8/24)</f>
        <v>41326.654641203699</v>
      </c>
      <c r="T1960" s="16">
        <f>(((I1960/60)/60)/24)+DATE(1970,1,1)+(-8/24)</f>
        <v>41356.612974537034</v>
      </c>
    </row>
    <row r="1961" spans="1:20" ht="60" x14ac:dyDescent="0.25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2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7">
        <f>E1961/D1961</f>
        <v>1.5673440000000001</v>
      </c>
      <c r="P1961" s="9">
        <f>IF(L1961 = 0, 0, E1961/L1961)</f>
        <v>36.965660377358489</v>
      </c>
      <c r="Q1961" s="5" t="str">
        <f>LEFT(N1961,SEARCH("/",N1961) - 1)</f>
        <v>technology</v>
      </c>
      <c r="R1961" s="5" t="str">
        <f>RIGHT(N1961, LEN(N1961) - SEARCH("/",N1961))</f>
        <v>hardware</v>
      </c>
      <c r="S1961" s="16">
        <f>(((J1961/60)/60)/24)+DATE(1970,1,1)+(-8/24)</f>
        <v>41871.51226851852</v>
      </c>
      <c r="T1961" s="16">
        <f>(((I1961/60)/60)/24)+DATE(1970,1,1)+(-8/24)</f>
        <v>41912.666666666664</v>
      </c>
    </row>
    <row r="1962" spans="1:20" ht="60" x14ac:dyDescent="0.25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2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7">
        <f>E1962/D1962</f>
        <v>1.1790285714285715</v>
      </c>
      <c r="P1962" s="9">
        <f>IF(L1962 = 0, 0, E1962/L1962)</f>
        <v>2500.969696969697</v>
      </c>
      <c r="Q1962" s="5" t="str">
        <f>LEFT(N1962,SEARCH("/",N1962) - 1)</f>
        <v>technology</v>
      </c>
      <c r="R1962" s="5" t="str">
        <f>RIGHT(N1962, LEN(N1962) - SEARCH("/",N1962))</f>
        <v>hardware</v>
      </c>
      <c r="S1962" s="16">
        <f>(((J1962/60)/60)/24)+DATE(1970,1,1)+(-8/24)</f>
        <v>41964.029409722221</v>
      </c>
      <c r="T1962" s="16">
        <f>(((I1962/60)/60)/24)+DATE(1970,1,1)+(-8/24)</f>
        <v>41994.029409722221</v>
      </c>
    </row>
    <row r="1963" spans="1:20" ht="45" x14ac:dyDescent="0.25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2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7">
        <f>E1963/D1963</f>
        <v>11.053811999999999</v>
      </c>
      <c r="P1963" s="9">
        <f>IF(L1963 = 0, 0, E1963/L1963)</f>
        <v>67.690214329454989</v>
      </c>
      <c r="Q1963" s="5" t="str">
        <f>LEFT(N1963,SEARCH("/",N1963) - 1)</f>
        <v>technology</v>
      </c>
      <c r="R1963" s="5" t="str">
        <f>RIGHT(N1963, LEN(N1963) - SEARCH("/",N1963))</f>
        <v>hardware</v>
      </c>
      <c r="S1963" s="16">
        <f>(((J1963/60)/60)/24)+DATE(1970,1,1)+(-8/24)</f>
        <v>41147.861307870371</v>
      </c>
      <c r="T1963" s="16">
        <f>(((I1963/60)/60)/24)+DATE(1970,1,1)+(-8/24)</f>
        <v>41187.832638888889</v>
      </c>
    </row>
    <row r="1964" spans="1:20" ht="60" x14ac:dyDescent="0.25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2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7">
        <f>E1964/D1964</f>
        <v>1.9292499999999999</v>
      </c>
      <c r="P1964" s="9">
        <f>IF(L1964 = 0, 0, E1964/L1964)</f>
        <v>63.04738562091503</v>
      </c>
      <c r="Q1964" s="5" t="str">
        <f>LEFT(N1964,SEARCH("/",N1964) - 1)</f>
        <v>technology</v>
      </c>
      <c r="R1964" s="5" t="str">
        <f>RIGHT(N1964, LEN(N1964) - SEARCH("/",N1964))</f>
        <v>hardware</v>
      </c>
      <c r="S1964" s="16">
        <f>(((J1964/60)/60)/24)+DATE(1970,1,1)+(-8/24)</f>
        <v>41742.447175925925</v>
      </c>
      <c r="T1964" s="16">
        <f>(((I1964/60)/60)/24)+DATE(1970,1,1)+(-8/24)</f>
        <v>41772.447175925925</v>
      </c>
    </row>
    <row r="1965" spans="1:20" ht="60" x14ac:dyDescent="0.25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2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7">
        <f>E1965/D1965</f>
        <v>1.268842105263158</v>
      </c>
      <c r="P1965" s="9">
        <f>IF(L1965 = 0, 0, E1965/L1965)</f>
        <v>117.6</v>
      </c>
      <c r="Q1965" s="5" t="str">
        <f>LEFT(N1965,SEARCH("/",N1965) - 1)</f>
        <v>technology</v>
      </c>
      <c r="R1965" s="5" t="str">
        <f>RIGHT(N1965, LEN(N1965) - SEARCH("/",N1965))</f>
        <v>hardware</v>
      </c>
      <c r="S1965" s="16">
        <f>(((J1965/60)/60)/24)+DATE(1970,1,1)+(-8/24)</f>
        <v>41863.096458333333</v>
      </c>
      <c r="T1965" s="16">
        <f>(((I1965/60)/60)/24)+DATE(1970,1,1)+(-8/24)</f>
        <v>41898.096458333333</v>
      </c>
    </row>
    <row r="1966" spans="1:20" ht="45" x14ac:dyDescent="0.25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2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7">
        <f>E1966/D1966</f>
        <v>2.5957748878923765</v>
      </c>
      <c r="P1966" s="9">
        <f>IF(L1966 = 0, 0, E1966/L1966)</f>
        <v>180.75185011709601</v>
      </c>
      <c r="Q1966" s="5" t="str">
        <f>LEFT(N1966,SEARCH("/",N1966) - 1)</f>
        <v>technology</v>
      </c>
      <c r="R1966" s="5" t="str">
        <f>RIGHT(N1966, LEN(N1966) - SEARCH("/",N1966))</f>
        <v>hardware</v>
      </c>
      <c r="S1966" s="16">
        <f>(((J1966/60)/60)/24)+DATE(1970,1,1)+(-8/24)</f>
        <v>42451.939490740733</v>
      </c>
      <c r="T1966" s="16">
        <f>(((I1966/60)/60)/24)+DATE(1970,1,1)+(-8/24)</f>
        <v>42481.939490740733</v>
      </c>
    </row>
    <row r="1967" spans="1:20" ht="45" x14ac:dyDescent="0.25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2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7">
        <f>E1967/D1967</f>
        <v>2.6227999999999998</v>
      </c>
      <c r="P1967" s="9">
        <f>IF(L1967 = 0, 0, E1967/L1967)</f>
        <v>127.32038834951456</v>
      </c>
      <c r="Q1967" s="5" t="str">
        <f>LEFT(N1967,SEARCH("/",N1967) - 1)</f>
        <v>technology</v>
      </c>
      <c r="R1967" s="5" t="str">
        <f>RIGHT(N1967, LEN(N1967) - SEARCH("/",N1967))</f>
        <v>hardware</v>
      </c>
      <c r="S1967" s="16">
        <f>(((J1967/60)/60)/24)+DATE(1970,1,1)+(-8/24)</f>
        <v>40897.755902777775</v>
      </c>
      <c r="T1967" s="16">
        <f>(((I1967/60)/60)/24)+DATE(1970,1,1)+(-8/24)</f>
        <v>40919.708333333328</v>
      </c>
    </row>
    <row r="1968" spans="1:20" ht="60" x14ac:dyDescent="0.25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2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7">
        <f>E1968/D1968</f>
        <v>2.0674309000000002</v>
      </c>
      <c r="P1968" s="9">
        <f>IF(L1968 = 0, 0, E1968/L1968)</f>
        <v>136.6444745538665</v>
      </c>
      <c r="Q1968" s="5" t="str">
        <f>LEFT(N1968,SEARCH("/",N1968) - 1)</f>
        <v>technology</v>
      </c>
      <c r="R1968" s="5" t="str">
        <f>RIGHT(N1968, LEN(N1968) - SEARCH("/",N1968))</f>
        <v>hardware</v>
      </c>
      <c r="S1968" s="16">
        <f>(((J1968/60)/60)/24)+DATE(1970,1,1)+(-8/24)</f>
        <v>41835.207152777773</v>
      </c>
      <c r="T1968" s="16">
        <f>(((I1968/60)/60)/24)+DATE(1970,1,1)+(-8/24)</f>
        <v>41865.207152777773</v>
      </c>
    </row>
    <row r="1969" spans="1:20" ht="60" x14ac:dyDescent="0.25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2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7">
        <f>E1969/D1969</f>
        <v>3.7012999999999998</v>
      </c>
      <c r="P1969" s="9">
        <f>IF(L1969 = 0, 0, E1969/L1969)</f>
        <v>182.78024691358024</v>
      </c>
      <c r="Q1969" s="5" t="str">
        <f>LEFT(N1969,SEARCH("/",N1969) - 1)</f>
        <v>technology</v>
      </c>
      <c r="R1969" s="5" t="str">
        <f>RIGHT(N1969, LEN(N1969) - SEARCH("/",N1969))</f>
        <v>hardware</v>
      </c>
      <c r="S1969" s="16">
        <f>(((J1969/60)/60)/24)+DATE(1970,1,1)+(-8/24)</f>
        <v>41730.330196759256</v>
      </c>
      <c r="T1969" s="16">
        <f>(((I1969/60)/60)/24)+DATE(1970,1,1)+(-8/24)</f>
        <v>41760.330196759256</v>
      </c>
    </row>
    <row r="1970" spans="1:20" ht="30" x14ac:dyDescent="0.25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2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7">
        <f>E1970/D1970</f>
        <v>2.8496600000000001</v>
      </c>
      <c r="P1970" s="9">
        <f>IF(L1970 = 0, 0, E1970/L1970)</f>
        <v>279.37843137254902</v>
      </c>
      <c r="Q1970" s="5" t="str">
        <f>LEFT(N1970,SEARCH("/",N1970) - 1)</f>
        <v>technology</v>
      </c>
      <c r="R1970" s="5" t="str">
        <f>RIGHT(N1970, LEN(N1970) - SEARCH("/",N1970))</f>
        <v>hardware</v>
      </c>
      <c r="S1970" s="16">
        <f>(((J1970/60)/60)/24)+DATE(1970,1,1)+(-8/24)</f>
        <v>42676.253645833327</v>
      </c>
      <c r="T1970" s="16">
        <f>(((I1970/60)/60)/24)+DATE(1970,1,1)+(-8/24)</f>
        <v>42707.295312499999</v>
      </c>
    </row>
    <row r="1971" spans="1:20" ht="60" x14ac:dyDescent="0.25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2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7">
        <f>E1971/D1971</f>
        <v>5.7907999999999999</v>
      </c>
      <c r="P1971" s="9">
        <f>IF(L1971 = 0, 0, E1971/L1971)</f>
        <v>61.375728669846318</v>
      </c>
      <c r="Q1971" s="5" t="str">
        <f>LEFT(N1971,SEARCH("/",N1971) - 1)</f>
        <v>technology</v>
      </c>
      <c r="R1971" s="5" t="str">
        <f>RIGHT(N1971, LEN(N1971) - SEARCH("/",N1971))</f>
        <v>hardware</v>
      </c>
      <c r="S1971" s="16">
        <f>(((J1971/60)/60)/24)+DATE(1970,1,1)+(-8/24)</f>
        <v>42557.459120370368</v>
      </c>
      <c r="T1971" s="16">
        <f>(((I1971/60)/60)/24)+DATE(1970,1,1)+(-8/24)</f>
        <v>42587.459120370368</v>
      </c>
    </row>
    <row r="1972" spans="1:20" ht="45" x14ac:dyDescent="0.25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2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7">
        <f>E1972/D1972</f>
        <v>11.318</v>
      </c>
      <c r="P1972" s="9">
        <f>IF(L1972 = 0, 0, E1972/L1972)</f>
        <v>80.727532097004286</v>
      </c>
      <c r="Q1972" s="5" t="str">
        <f>LEFT(N1972,SEARCH("/",N1972) - 1)</f>
        <v>technology</v>
      </c>
      <c r="R1972" s="5" t="str">
        <f>RIGHT(N1972, LEN(N1972) - SEARCH("/",N1972))</f>
        <v>hardware</v>
      </c>
      <c r="S1972" s="16">
        <f>(((J1972/60)/60)/24)+DATE(1970,1,1)+(-8/24)</f>
        <v>41323.859965277778</v>
      </c>
      <c r="T1972" s="16">
        <f>(((I1972/60)/60)/24)+DATE(1970,1,1)+(-8/24)</f>
        <v>41383.818298611113</v>
      </c>
    </row>
    <row r="1973" spans="1:20" ht="60" x14ac:dyDescent="0.25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2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7">
        <f>E1973/D1973</f>
        <v>2.6302771750000002</v>
      </c>
      <c r="P1973" s="9">
        <f>IF(L1973 = 0, 0, E1973/L1973)</f>
        <v>272.35590732591254</v>
      </c>
      <c r="Q1973" s="5" t="str">
        <f>LEFT(N1973,SEARCH("/",N1973) - 1)</f>
        <v>technology</v>
      </c>
      <c r="R1973" s="5" t="str">
        <f>RIGHT(N1973, LEN(N1973) - SEARCH("/",N1973))</f>
        <v>hardware</v>
      </c>
      <c r="S1973" s="16">
        <f>(((J1973/60)/60)/24)+DATE(1970,1,1)+(-8/24)</f>
        <v>41561.16737268518</v>
      </c>
      <c r="T1973" s="16">
        <f>(((I1973/60)/60)/24)+DATE(1970,1,1)+(-8/24)</f>
        <v>41592.833333333328</v>
      </c>
    </row>
    <row r="1974" spans="1:20" ht="60" x14ac:dyDescent="0.25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2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7">
        <f>E1974/D1974</f>
        <v>6.7447999999999997</v>
      </c>
      <c r="P1974" s="9">
        <f>IF(L1974 = 0, 0, E1974/L1974)</f>
        <v>70.848739495798313</v>
      </c>
      <c r="Q1974" s="5" t="str">
        <f>LEFT(N1974,SEARCH("/",N1974) - 1)</f>
        <v>technology</v>
      </c>
      <c r="R1974" s="5" t="str">
        <f>RIGHT(N1974, LEN(N1974) - SEARCH("/",N1974))</f>
        <v>hardware</v>
      </c>
      <c r="S1974" s="16">
        <f>(((J1974/60)/60)/24)+DATE(1970,1,1)+(-8/24)</f>
        <v>41200.678749999999</v>
      </c>
      <c r="T1974" s="16">
        <f>(((I1974/60)/60)/24)+DATE(1970,1,1)+(-8/24)</f>
        <v>41230.720416666663</v>
      </c>
    </row>
    <row r="1975" spans="1:20" ht="60" x14ac:dyDescent="0.25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2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7">
        <f>E1975/D1975</f>
        <v>2.5683081313131315</v>
      </c>
      <c r="P1975" s="9">
        <f>IF(L1975 = 0, 0, E1975/L1975)</f>
        <v>247.94003412969283</v>
      </c>
      <c r="Q1975" s="5" t="str">
        <f>LEFT(N1975,SEARCH("/",N1975) - 1)</f>
        <v>technology</v>
      </c>
      <c r="R1975" s="5" t="str">
        <f>RIGHT(N1975, LEN(N1975) - SEARCH("/",N1975))</f>
        <v>hardware</v>
      </c>
      <c r="S1975" s="16">
        <f>(((J1975/60)/60)/24)+DATE(1970,1,1)+(-8/24)</f>
        <v>42549.389629629623</v>
      </c>
      <c r="T1975" s="16">
        <f>(((I1975/60)/60)/24)+DATE(1970,1,1)+(-8/24)</f>
        <v>42587.958333333336</v>
      </c>
    </row>
    <row r="1976" spans="1:20" ht="60" x14ac:dyDescent="0.25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2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7">
        <f>E1976/D1976</f>
        <v>3.7549600000000001</v>
      </c>
      <c r="P1976" s="9">
        <f>IF(L1976 = 0, 0, E1976/L1976)</f>
        <v>186.81393034825871</v>
      </c>
      <c r="Q1976" s="5" t="str">
        <f>LEFT(N1976,SEARCH("/",N1976) - 1)</f>
        <v>technology</v>
      </c>
      <c r="R1976" s="5" t="str">
        <f>RIGHT(N1976, LEN(N1976) - SEARCH("/",N1976))</f>
        <v>hardware</v>
      </c>
      <c r="S1976" s="16">
        <f>(((J1976/60)/60)/24)+DATE(1970,1,1)+(-8/24)</f>
        <v>41445.000798611109</v>
      </c>
      <c r="T1976" s="16">
        <f>(((I1976/60)/60)/24)+DATE(1970,1,1)+(-8/24)</f>
        <v>41505.000798611109</v>
      </c>
    </row>
    <row r="1977" spans="1:20" ht="30" x14ac:dyDescent="0.25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2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7">
        <f>E1977/D1977</f>
        <v>2.0870837499999997</v>
      </c>
      <c r="P1977" s="9">
        <f>IF(L1977 = 0, 0, E1977/L1977)</f>
        <v>131.98948616600788</v>
      </c>
      <c r="Q1977" s="5" t="str">
        <f>LEFT(N1977,SEARCH("/",N1977) - 1)</f>
        <v>technology</v>
      </c>
      <c r="R1977" s="5" t="str">
        <f>RIGHT(N1977, LEN(N1977) - SEARCH("/",N1977))</f>
        <v>hardware</v>
      </c>
      <c r="S1977" s="16">
        <f>(((J1977/60)/60)/24)+DATE(1970,1,1)+(-8/24)</f>
        <v>41313.42188657407</v>
      </c>
      <c r="T1977" s="16">
        <f>(((I1977/60)/60)/24)+DATE(1970,1,1)+(-8/24)</f>
        <v>41343.42188657407</v>
      </c>
    </row>
    <row r="1978" spans="1:20" ht="30" x14ac:dyDescent="0.25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2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7">
        <f>E1978/D1978</f>
        <v>3.4660000000000002</v>
      </c>
      <c r="P1978" s="9">
        <f>IF(L1978 = 0, 0, E1978/L1978)</f>
        <v>29.310782241014799</v>
      </c>
      <c r="Q1978" s="5" t="str">
        <f>LEFT(N1978,SEARCH("/",N1978) - 1)</f>
        <v>technology</v>
      </c>
      <c r="R1978" s="5" t="str">
        <f>RIGHT(N1978, LEN(N1978) - SEARCH("/",N1978))</f>
        <v>hardware</v>
      </c>
      <c r="S1978" s="16">
        <f>(((J1978/60)/60)/24)+DATE(1970,1,1)+(-8/24)</f>
        <v>41438.566261574073</v>
      </c>
      <c r="T1978" s="16">
        <f>(((I1978/60)/60)/24)+DATE(1970,1,1)+(-8/24)</f>
        <v>41468.566261574073</v>
      </c>
    </row>
    <row r="1979" spans="1:20" ht="45" x14ac:dyDescent="0.25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2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7">
        <f>E1979/D1979</f>
        <v>4.0232999999999999</v>
      </c>
      <c r="P1979" s="9">
        <f>IF(L1979 = 0, 0, E1979/L1979)</f>
        <v>245.02436053593178</v>
      </c>
      <c r="Q1979" s="5" t="str">
        <f>LEFT(N1979,SEARCH("/",N1979) - 1)</f>
        <v>technology</v>
      </c>
      <c r="R1979" s="5" t="str">
        <f>RIGHT(N1979, LEN(N1979) - SEARCH("/",N1979))</f>
        <v>hardware</v>
      </c>
      <c r="S1979" s="16">
        <f>(((J1979/60)/60)/24)+DATE(1970,1,1)+(-8/24)</f>
        <v>42310.883564814816</v>
      </c>
      <c r="T1979" s="16">
        <f>(((I1979/60)/60)/24)+DATE(1970,1,1)+(-8/24)</f>
        <v>42356.999305555553</v>
      </c>
    </row>
    <row r="1980" spans="1:20" ht="60" x14ac:dyDescent="0.25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2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7">
        <f>E1980/D1980</f>
        <v>10.2684514</v>
      </c>
      <c r="P1980" s="9">
        <f>IF(L1980 = 0, 0, E1980/L1980)</f>
        <v>1323.2540463917526</v>
      </c>
      <c r="Q1980" s="5" t="str">
        <f>LEFT(N1980,SEARCH("/",N1980) - 1)</f>
        <v>technology</v>
      </c>
      <c r="R1980" s="5" t="str">
        <f>RIGHT(N1980, LEN(N1980) - SEARCH("/",N1980))</f>
        <v>hardware</v>
      </c>
      <c r="S1980" s="16">
        <f>(((J1980/60)/60)/24)+DATE(1970,1,1)+(-8/24)</f>
        <v>41038.892268518517</v>
      </c>
      <c r="T1980" s="16">
        <f>(((I1980/60)/60)/24)+DATE(1970,1,1)+(-8/24)</f>
        <v>41071.958333333328</v>
      </c>
    </row>
    <row r="1981" spans="1:20" ht="45" x14ac:dyDescent="0.25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2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7">
        <f>E1981/D1981</f>
        <v>1.14901155</v>
      </c>
      <c r="P1981" s="9">
        <f>IF(L1981 = 0, 0, E1981/L1981)</f>
        <v>282.65966789667897</v>
      </c>
      <c r="Q1981" s="5" t="str">
        <f>LEFT(N1981,SEARCH("/",N1981) - 1)</f>
        <v>technology</v>
      </c>
      <c r="R1981" s="5" t="str">
        <f>RIGHT(N1981, LEN(N1981) - SEARCH("/",N1981))</f>
        <v>hardware</v>
      </c>
      <c r="S1981" s="16">
        <f>(((J1981/60)/60)/24)+DATE(1970,1,1)+(-8/24)</f>
        <v>42290.12668981481</v>
      </c>
      <c r="T1981" s="16">
        <f>(((I1981/60)/60)/24)+DATE(1970,1,1)+(-8/24)</f>
        <v>42326.874305555553</v>
      </c>
    </row>
    <row r="1982" spans="1:20" ht="30" x14ac:dyDescent="0.25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2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7">
        <f>E1982/D1982</f>
        <v>3.5482402000000004</v>
      </c>
      <c r="P1982" s="9">
        <f>IF(L1982 = 0, 0, E1982/L1982)</f>
        <v>91.214401028277635</v>
      </c>
      <c r="Q1982" s="5" t="str">
        <f>LEFT(N1982,SEARCH("/",N1982) - 1)</f>
        <v>technology</v>
      </c>
      <c r="R1982" s="5" t="str">
        <f>RIGHT(N1982, LEN(N1982) - SEARCH("/",N1982))</f>
        <v>hardware</v>
      </c>
      <c r="S1982" s="16">
        <f>(((J1982/60)/60)/24)+DATE(1970,1,1)+(-8/24)</f>
        <v>42423.209050925921</v>
      </c>
      <c r="T1982" s="16">
        <f>(((I1982/60)/60)/24)+DATE(1970,1,1)+(-8/24)</f>
        <v>42463.167384259257</v>
      </c>
    </row>
    <row r="1983" spans="1:20" ht="60" x14ac:dyDescent="0.2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2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7">
        <f>E1983/D1983</f>
        <v>5.0799999999999998E-2</v>
      </c>
      <c r="P1983" s="9">
        <f>IF(L1983 = 0, 0, E1983/L1983)</f>
        <v>31.75</v>
      </c>
      <c r="Q1983" s="5" t="str">
        <f>LEFT(N1983,SEARCH("/",N1983) - 1)</f>
        <v>photography</v>
      </c>
      <c r="R1983" s="5" t="str">
        <f>RIGHT(N1983, LEN(N1983) - SEARCH("/",N1983))</f>
        <v>people</v>
      </c>
      <c r="S1983" s="16">
        <f>(((J1983/60)/60)/24)+DATE(1970,1,1)+(-8/24)</f>
        <v>41799.391956018517</v>
      </c>
      <c r="T1983" s="16">
        <f>(((I1983/60)/60)/24)+DATE(1970,1,1)+(-8/24)</f>
        <v>41829.391956018517</v>
      </c>
    </row>
    <row r="1984" spans="1:20" ht="45" x14ac:dyDescent="0.25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2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7">
        <f>E1984/D1984</f>
        <v>0</v>
      </c>
      <c r="P1984" s="9">
        <f>IF(L1984 = 0, 0, E1984/L1984)</f>
        <v>0</v>
      </c>
      <c r="Q1984" s="5" t="str">
        <f>LEFT(N1984,SEARCH("/",N1984) - 1)</f>
        <v>photography</v>
      </c>
      <c r="R1984" s="5" t="str">
        <f>RIGHT(N1984, LEN(N1984) - SEARCH("/",N1984))</f>
        <v>people</v>
      </c>
      <c r="S1984" s="16">
        <f>(((J1984/60)/60)/24)+DATE(1970,1,1)+(-8/24)</f>
        <v>42678.253321759257</v>
      </c>
      <c r="T1984" s="16">
        <f>(((I1984/60)/60)/24)+DATE(1970,1,1)+(-8/24)</f>
        <v>42708.294988425921</v>
      </c>
    </row>
    <row r="1985" spans="1:20" ht="60" x14ac:dyDescent="0.2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2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7">
        <f>E1985/D1985</f>
        <v>4.2999999999999997E-2</v>
      </c>
      <c r="P1985" s="9">
        <f>IF(L1985 = 0, 0, E1985/L1985)</f>
        <v>88.6875</v>
      </c>
      <c r="Q1985" s="5" t="str">
        <f>LEFT(N1985,SEARCH("/",N1985) - 1)</f>
        <v>photography</v>
      </c>
      <c r="R1985" s="5" t="str">
        <f>RIGHT(N1985, LEN(N1985) - SEARCH("/",N1985))</f>
        <v>people</v>
      </c>
      <c r="S1985" s="16">
        <f>(((J1985/60)/60)/24)+DATE(1970,1,1)+(-8/24)</f>
        <v>42592.678449074076</v>
      </c>
      <c r="T1985" s="16">
        <f>(((I1985/60)/60)/24)+DATE(1970,1,1)+(-8/24)</f>
        <v>42614.958333333336</v>
      </c>
    </row>
    <row r="1986" spans="1:20" ht="60" x14ac:dyDescent="0.25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2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7">
        <f>E1986/D1986</f>
        <v>0.21146666666666666</v>
      </c>
      <c r="P1986" s="9">
        <f>IF(L1986 = 0, 0, E1986/L1986)</f>
        <v>453.14285714285717</v>
      </c>
      <c r="Q1986" s="5" t="str">
        <f>LEFT(N1986,SEARCH("/",N1986) - 1)</f>
        <v>photography</v>
      </c>
      <c r="R1986" s="5" t="str">
        <f>RIGHT(N1986, LEN(N1986) - SEARCH("/",N1986))</f>
        <v>people</v>
      </c>
      <c r="S1986" s="16">
        <f>(((J1986/60)/60)/24)+DATE(1970,1,1)+(-8/24)</f>
        <v>41913.456956018512</v>
      </c>
      <c r="T1986" s="16">
        <f>(((I1986/60)/60)/24)+DATE(1970,1,1)+(-8/24)</f>
        <v>41973.498622685183</v>
      </c>
    </row>
    <row r="1987" spans="1:20" ht="60" x14ac:dyDescent="0.2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2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7">
        <f>E1987/D1987</f>
        <v>3.1875000000000001E-2</v>
      </c>
      <c r="P1987" s="9">
        <f>IF(L1987 = 0, 0, E1987/L1987)</f>
        <v>12.75</v>
      </c>
      <c r="Q1987" s="5" t="str">
        <f>LEFT(N1987,SEARCH("/",N1987) - 1)</f>
        <v>photography</v>
      </c>
      <c r="R1987" s="5" t="str">
        <f>RIGHT(N1987, LEN(N1987) - SEARCH("/",N1987))</f>
        <v>people</v>
      </c>
      <c r="S1987" s="16">
        <f>(((J1987/60)/60)/24)+DATE(1970,1,1)+(-8/24)</f>
        <v>42555.365405092591</v>
      </c>
      <c r="T1987" s="16">
        <f>(((I1987/60)/60)/24)+DATE(1970,1,1)+(-8/24)</f>
        <v>42584.624999999993</v>
      </c>
    </row>
    <row r="1988" spans="1:20" ht="60" x14ac:dyDescent="0.25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2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7">
        <f>E1988/D1988</f>
        <v>5.0000000000000001E-4</v>
      </c>
      <c r="P1988" s="9">
        <f>IF(L1988 = 0, 0, E1988/L1988)</f>
        <v>1</v>
      </c>
      <c r="Q1988" s="5" t="str">
        <f>LEFT(N1988,SEARCH("/",N1988) - 1)</f>
        <v>photography</v>
      </c>
      <c r="R1988" s="5" t="str">
        <f>RIGHT(N1988, LEN(N1988) - SEARCH("/",N1988))</f>
        <v>people</v>
      </c>
      <c r="S1988" s="16">
        <f>(((J1988/60)/60)/24)+DATE(1970,1,1)+(-8/24)</f>
        <v>42413.100497685176</v>
      </c>
      <c r="T1988" s="16">
        <f>(((I1988/60)/60)/24)+DATE(1970,1,1)+(-8/24)</f>
        <v>42443.058831018519</v>
      </c>
    </row>
    <row r="1989" spans="1:20" ht="30" x14ac:dyDescent="0.2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2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7">
        <f>E1989/D1989</f>
        <v>0.42472727272727273</v>
      </c>
      <c r="P1989" s="9">
        <f>IF(L1989 = 0, 0, E1989/L1989)</f>
        <v>83.428571428571431</v>
      </c>
      <c r="Q1989" s="5" t="str">
        <f>LEFT(N1989,SEARCH("/",N1989) - 1)</f>
        <v>photography</v>
      </c>
      <c r="R1989" s="5" t="str">
        <f>RIGHT(N1989, LEN(N1989) - SEARCH("/",N1989))</f>
        <v>people</v>
      </c>
      <c r="S1989" s="16">
        <f>(((J1989/60)/60)/24)+DATE(1970,1,1)+(-8/24)</f>
        <v>42034.306435185186</v>
      </c>
      <c r="T1989" s="16">
        <f>(((I1989/60)/60)/24)+DATE(1970,1,1)+(-8/24)</f>
        <v>42064.306435185186</v>
      </c>
    </row>
    <row r="1990" spans="1:20" x14ac:dyDescent="0.25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2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7">
        <f>E1990/D1990</f>
        <v>4.1666666666666666E-3</v>
      </c>
      <c r="P1990" s="9">
        <f>IF(L1990 = 0, 0, E1990/L1990)</f>
        <v>25</v>
      </c>
      <c r="Q1990" s="5" t="str">
        <f>LEFT(N1990,SEARCH("/",N1990) - 1)</f>
        <v>photography</v>
      </c>
      <c r="R1990" s="5" t="str">
        <f>RIGHT(N1990, LEN(N1990) - SEARCH("/",N1990))</f>
        <v>people</v>
      </c>
      <c r="S1990" s="16">
        <f>(((J1990/60)/60)/24)+DATE(1970,1,1)+(-8/24)</f>
        <v>42206.429884259262</v>
      </c>
      <c r="T1990" s="16">
        <f>(((I1990/60)/60)/24)+DATE(1970,1,1)+(-8/24)</f>
        <v>42236.429884259262</v>
      </c>
    </row>
    <row r="1991" spans="1:20" ht="45" x14ac:dyDescent="0.2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2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7">
        <f>E1991/D1991</f>
        <v>0.01</v>
      </c>
      <c r="P1991" s="9">
        <f>IF(L1991 = 0, 0, E1991/L1991)</f>
        <v>50</v>
      </c>
      <c r="Q1991" s="5" t="str">
        <f>LEFT(N1991,SEARCH("/",N1991) - 1)</f>
        <v>photography</v>
      </c>
      <c r="R1991" s="5" t="str">
        <f>RIGHT(N1991, LEN(N1991) - SEARCH("/",N1991))</f>
        <v>people</v>
      </c>
      <c r="S1991" s="16">
        <f>(((J1991/60)/60)/24)+DATE(1970,1,1)+(-8/24)</f>
        <v>42685.347314814811</v>
      </c>
      <c r="T1991" s="16">
        <f>(((I1991/60)/60)/24)+DATE(1970,1,1)+(-8/24)</f>
        <v>42715.347314814811</v>
      </c>
    </row>
    <row r="1992" spans="1:20" ht="60" x14ac:dyDescent="0.25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2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7">
        <f>E1992/D1992</f>
        <v>0.16966666666666666</v>
      </c>
      <c r="P1992" s="9">
        <f>IF(L1992 = 0, 0, E1992/L1992)</f>
        <v>101.8</v>
      </c>
      <c r="Q1992" s="5" t="str">
        <f>LEFT(N1992,SEARCH("/",N1992) - 1)</f>
        <v>photography</v>
      </c>
      <c r="R1992" s="5" t="str">
        <f>RIGHT(N1992, LEN(N1992) - SEARCH("/",N1992))</f>
        <v>people</v>
      </c>
      <c r="S1992" s="16">
        <f>(((J1992/60)/60)/24)+DATE(1970,1,1)+(-8/24)</f>
        <v>42397.862638888888</v>
      </c>
      <c r="T1992" s="16">
        <f>(((I1992/60)/60)/24)+DATE(1970,1,1)+(-8/24)</f>
        <v>42412.862638888888</v>
      </c>
    </row>
    <row r="1993" spans="1:20" ht="30" x14ac:dyDescent="0.2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2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7">
        <f>E1993/D1993</f>
        <v>7.0000000000000007E-2</v>
      </c>
      <c r="P1993" s="9">
        <f>IF(L1993 = 0, 0, E1993/L1993)</f>
        <v>46.666666666666664</v>
      </c>
      <c r="Q1993" s="5" t="str">
        <f>LEFT(N1993,SEARCH("/",N1993) - 1)</f>
        <v>photography</v>
      </c>
      <c r="R1993" s="5" t="str">
        <f>RIGHT(N1993, LEN(N1993) - SEARCH("/",N1993))</f>
        <v>people</v>
      </c>
      <c r="S1993" s="16">
        <f>(((J1993/60)/60)/24)+DATE(1970,1,1)+(-8/24)</f>
        <v>42167.560023148144</v>
      </c>
      <c r="T1993" s="16">
        <f>(((I1993/60)/60)/24)+DATE(1970,1,1)+(-8/24)</f>
        <v>42188.560023148144</v>
      </c>
    </row>
    <row r="1994" spans="1:20" ht="30" x14ac:dyDescent="0.25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2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7">
        <f>E1994/D1994</f>
        <v>1.3333333333333333E-3</v>
      </c>
      <c r="P1994" s="9">
        <f>IF(L1994 = 0, 0, E1994/L1994)</f>
        <v>1</v>
      </c>
      <c r="Q1994" s="5" t="str">
        <f>LEFT(N1994,SEARCH("/",N1994) - 1)</f>
        <v>photography</v>
      </c>
      <c r="R1994" s="5" t="str">
        <f>RIGHT(N1994, LEN(N1994) - SEARCH("/",N1994))</f>
        <v>people</v>
      </c>
      <c r="S1994" s="16">
        <f>(((J1994/60)/60)/24)+DATE(1970,1,1)+(-8/24)</f>
        <v>42022.810081018521</v>
      </c>
      <c r="T1994" s="16">
        <f>(((I1994/60)/60)/24)+DATE(1970,1,1)+(-8/24)</f>
        <v>42052.810081018521</v>
      </c>
    </row>
    <row r="1995" spans="1:20" ht="60" x14ac:dyDescent="0.2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2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7">
        <f>E1995/D1995</f>
        <v>0</v>
      </c>
      <c r="P1995" s="9">
        <f>IF(L1995 = 0, 0, E1995/L1995)</f>
        <v>0</v>
      </c>
      <c r="Q1995" s="5" t="str">
        <f>LEFT(N1995,SEARCH("/",N1995) - 1)</f>
        <v>photography</v>
      </c>
      <c r="R1995" s="5" t="str">
        <f>RIGHT(N1995, LEN(N1995) - SEARCH("/",N1995))</f>
        <v>people</v>
      </c>
      <c r="S1995" s="16">
        <f>(((J1995/60)/60)/24)+DATE(1970,1,1)+(-8/24)</f>
        <v>42329.255057870374</v>
      </c>
      <c r="T1995" s="16">
        <f>(((I1995/60)/60)/24)+DATE(1970,1,1)+(-8/24)</f>
        <v>42359.255057870374</v>
      </c>
    </row>
    <row r="1996" spans="1:20" ht="60" x14ac:dyDescent="0.25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2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7">
        <f>E1996/D1996</f>
        <v>0</v>
      </c>
      <c r="P1996" s="9">
        <f>IF(L1996 = 0, 0, E1996/L1996)</f>
        <v>0</v>
      </c>
      <c r="Q1996" s="5" t="str">
        <f>LEFT(N1996,SEARCH("/",N1996) - 1)</f>
        <v>photography</v>
      </c>
      <c r="R1996" s="5" t="str">
        <f>RIGHT(N1996, LEN(N1996) - SEARCH("/",N1996))</f>
        <v>people</v>
      </c>
      <c r="S1996" s="16">
        <f>(((J1996/60)/60)/24)+DATE(1970,1,1)+(-8/24)</f>
        <v>42650.672939814809</v>
      </c>
      <c r="T1996" s="16">
        <f>(((I1996/60)/60)/24)+DATE(1970,1,1)+(-8/24)</f>
        <v>42710.714606481481</v>
      </c>
    </row>
    <row r="1997" spans="1:20" ht="60" x14ac:dyDescent="0.2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2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7">
        <f>E1997/D1997</f>
        <v>7.8E-2</v>
      </c>
      <c r="P1997" s="9">
        <f>IF(L1997 = 0, 0, E1997/L1997)</f>
        <v>26</v>
      </c>
      <c r="Q1997" s="5" t="str">
        <f>LEFT(N1997,SEARCH("/",N1997) - 1)</f>
        <v>photography</v>
      </c>
      <c r="R1997" s="5" t="str">
        <f>RIGHT(N1997, LEN(N1997) - SEARCH("/",N1997))</f>
        <v>people</v>
      </c>
      <c r="S1997" s="16">
        <f>(((J1997/60)/60)/24)+DATE(1970,1,1)+(-8/24)</f>
        <v>42181.568703703706</v>
      </c>
      <c r="T1997" s="16">
        <f>(((I1997/60)/60)/24)+DATE(1970,1,1)+(-8/24)</f>
        <v>42201.568703703706</v>
      </c>
    </row>
    <row r="1998" spans="1:20" ht="60" x14ac:dyDescent="0.25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2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7">
        <f>E1998/D1998</f>
        <v>0</v>
      </c>
      <c r="P1998" s="9">
        <f>IF(L1998 = 0, 0, E1998/L1998)</f>
        <v>0</v>
      </c>
      <c r="Q1998" s="5" t="str">
        <f>LEFT(N1998,SEARCH("/",N1998) - 1)</f>
        <v>photography</v>
      </c>
      <c r="R1998" s="5" t="str">
        <f>RIGHT(N1998, LEN(N1998) - SEARCH("/",N1998))</f>
        <v>people</v>
      </c>
      <c r="S1998" s="16">
        <f>(((J1998/60)/60)/24)+DATE(1970,1,1)+(-8/24)</f>
        <v>41800.486238425925</v>
      </c>
      <c r="T1998" s="16">
        <f>(((I1998/60)/60)/24)+DATE(1970,1,1)+(-8/24)</f>
        <v>41830.486238425925</v>
      </c>
    </row>
    <row r="1999" spans="1:20" ht="60" x14ac:dyDescent="0.2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2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7">
        <f>E1999/D1999</f>
        <v>0</v>
      </c>
      <c r="P1999" s="9">
        <f>IF(L1999 = 0, 0, E1999/L1999)</f>
        <v>0</v>
      </c>
      <c r="Q1999" s="5" t="str">
        <f>LEFT(N1999,SEARCH("/",N1999) - 1)</f>
        <v>photography</v>
      </c>
      <c r="R1999" s="5" t="str">
        <f>RIGHT(N1999, LEN(N1999) - SEARCH("/",N1999))</f>
        <v>people</v>
      </c>
      <c r="S1999" s="16">
        <f>(((J1999/60)/60)/24)+DATE(1970,1,1)+(-8/24)</f>
        <v>41847.597361111111</v>
      </c>
      <c r="T1999" s="16">
        <f>(((I1999/60)/60)/24)+DATE(1970,1,1)+(-8/24)</f>
        <v>41877.597361111111</v>
      </c>
    </row>
    <row r="2000" spans="1:20" ht="60" x14ac:dyDescent="0.25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2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7">
        <f>E2000/D2000</f>
        <v>0.26200000000000001</v>
      </c>
      <c r="P2000" s="9">
        <f>IF(L2000 = 0, 0, E2000/L2000)</f>
        <v>218.33333333333334</v>
      </c>
      <c r="Q2000" s="5" t="str">
        <f>LEFT(N2000,SEARCH("/",N2000) - 1)</f>
        <v>photography</v>
      </c>
      <c r="R2000" s="5" t="str">
        <f>RIGHT(N2000, LEN(N2000) - SEARCH("/",N2000))</f>
        <v>people</v>
      </c>
      <c r="S2000" s="16">
        <f>(((J2000/60)/60)/24)+DATE(1970,1,1)+(-8/24)</f>
        <v>41806.785162037035</v>
      </c>
      <c r="T2000" s="16">
        <f>(((I2000/60)/60)/24)+DATE(1970,1,1)+(-8/24)</f>
        <v>41851.785162037035</v>
      </c>
    </row>
    <row r="2001" spans="1:20" ht="45" x14ac:dyDescent="0.2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2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7">
        <f>E2001/D2001</f>
        <v>7.6129032258064515E-3</v>
      </c>
      <c r="P2001" s="9">
        <f>IF(L2001 = 0, 0, E2001/L2001)</f>
        <v>33.714285714285715</v>
      </c>
      <c r="Q2001" s="5" t="str">
        <f>LEFT(N2001,SEARCH("/",N2001) - 1)</f>
        <v>photography</v>
      </c>
      <c r="R2001" s="5" t="str">
        <f>RIGHT(N2001, LEN(N2001) - SEARCH("/",N2001))</f>
        <v>people</v>
      </c>
      <c r="S2001" s="16">
        <f>(((J2001/60)/60)/24)+DATE(1970,1,1)+(-8/24)</f>
        <v>41926.149398148147</v>
      </c>
      <c r="T2001" s="16">
        <f>(((I2001/60)/60)/24)+DATE(1970,1,1)+(-8/24)</f>
        <v>41956.191064814811</v>
      </c>
    </row>
    <row r="2002" spans="1:20" ht="60" x14ac:dyDescent="0.25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2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7">
        <f>E2002/D2002</f>
        <v>0.125</v>
      </c>
      <c r="P2002" s="9">
        <f>IF(L2002 = 0, 0, E2002/L2002)</f>
        <v>25</v>
      </c>
      <c r="Q2002" s="5" t="str">
        <f>LEFT(N2002,SEARCH("/",N2002) - 1)</f>
        <v>photography</v>
      </c>
      <c r="R2002" s="5" t="str">
        <f>RIGHT(N2002, LEN(N2002) - SEARCH("/",N2002))</f>
        <v>people</v>
      </c>
      <c r="S2002" s="16">
        <f>(((J2002/60)/60)/24)+DATE(1970,1,1)+(-8/24)</f>
        <v>42345.618206018517</v>
      </c>
      <c r="T2002" s="16">
        <f>(((I2002/60)/60)/24)+DATE(1970,1,1)+(-8/24)</f>
        <v>42375.618206018517</v>
      </c>
    </row>
    <row r="2003" spans="1:20" ht="45" x14ac:dyDescent="0.25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2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7">
        <f>E2003/D2003</f>
        <v>3.8212909090909091</v>
      </c>
      <c r="P2003" s="9">
        <f>IF(L2003 = 0, 0, E2003/L2003)</f>
        <v>128.38790470372632</v>
      </c>
      <c r="Q2003" s="5" t="str">
        <f>LEFT(N2003,SEARCH("/",N2003) - 1)</f>
        <v>technology</v>
      </c>
      <c r="R2003" s="5" t="str">
        <f>RIGHT(N2003, LEN(N2003) - SEARCH("/",N2003))</f>
        <v>hardware</v>
      </c>
      <c r="S2003" s="16">
        <f>(((J2003/60)/60)/24)+DATE(1970,1,1)+(-8/24)</f>
        <v>42135.876342592594</v>
      </c>
      <c r="T2003" s="16">
        <f>(((I2003/60)/60)/24)+DATE(1970,1,1)+(-8/24)</f>
        <v>42167.499999999993</v>
      </c>
    </row>
    <row r="2004" spans="1:20" ht="45" x14ac:dyDescent="0.25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2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7">
        <f>E2004/D2004</f>
        <v>2.1679422000000002</v>
      </c>
      <c r="P2004" s="9">
        <f>IF(L2004 = 0, 0, E2004/L2004)</f>
        <v>78.834261818181815</v>
      </c>
      <c r="Q2004" s="5" t="str">
        <f>LEFT(N2004,SEARCH("/",N2004) - 1)</f>
        <v>technology</v>
      </c>
      <c r="R2004" s="5" t="str">
        <f>RIGHT(N2004, LEN(N2004) - SEARCH("/",N2004))</f>
        <v>hardware</v>
      </c>
      <c r="S2004" s="16">
        <f>(((J2004/60)/60)/24)+DATE(1970,1,1)+(-8/24)</f>
        <v>42728.378969907404</v>
      </c>
      <c r="T2004" s="16">
        <f>(((I2004/60)/60)/24)+DATE(1970,1,1)+(-8/24)</f>
        <v>42758.378969907404</v>
      </c>
    </row>
    <row r="2005" spans="1:20" ht="60" x14ac:dyDescent="0.25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2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7">
        <f>E2005/D2005</f>
        <v>3.12</v>
      </c>
      <c r="P2005" s="9">
        <f>IF(L2005 = 0, 0, E2005/L2005)</f>
        <v>91.764705882352942</v>
      </c>
      <c r="Q2005" s="5" t="str">
        <f>LEFT(N2005,SEARCH("/",N2005) - 1)</f>
        <v>technology</v>
      </c>
      <c r="R2005" s="5" t="str">
        <f>RIGHT(N2005, LEN(N2005) - SEARCH("/",N2005))</f>
        <v>hardware</v>
      </c>
      <c r="S2005" s="16">
        <f>(((J2005/60)/60)/24)+DATE(1970,1,1)+(-8/24)</f>
        <v>40346.792268518519</v>
      </c>
      <c r="T2005" s="16">
        <f>(((I2005/60)/60)/24)+DATE(1970,1,1)+(-8/24)</f>
        <v>40361.625</v>
      </c>
    </row>
    <row r="2006" spans="1:20" ht="60" x14ac:dyDescent="0.25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2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7">
        <f>E2006/D2006</f>
        <v>2.3442048</v>
      </c>
      <c r="P2006" s="9">
        <f>IF(L2006 = 0, 0, E2006/L2006)</f>
        <v>331.10237288135596</v>
      </c>
      <c r="Q2006" s="5" t="str">
        <f>LEFT(N2006,SEARCH("/",N2006) - 1)</f>
        <v>technology</v>
      </c>
      <c r="R2006" s="5" t="str">
        <f>RIGHT(N2006, LEN(N2006) - SEARCH("/",N2006))</f>
        <v>hardware</v>
      </c>
      <c r="S2006" s="16">
        <f>(((J2006/60)/60)/24)+DATE(1970,1,1)+(-8/24)</f>
        <v>41800.271562499998</v>
      </c>
      <c r="T2006" s="16">
        <f>(((I2006/60)/60)/24)+DATE(1970,1,1)+(-8/24)</f>
        <v>41830.271562499998</v>
      </c>
    </row>
    <row r="2007" spans="1:20" ht="60" x14ac:dyDescent="0.25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2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7">
        <f>E2007/D2007</f>
        <v>1.236801</v>
      </c>
      <c r="P2007" s="9">
        <f>IF(L2007 = 0, 0, E2007/L2007)</f>
        <v>194.26193717277485</v>
      </c>
      <c r="Q2007" s="5" t="str">
        <f>LEFT(N2007,SEARCH("/",N2007) - 1)</f>
        <v>technology</v>
      </c>
      <c r="R2007" s="5" t="str">
        <f>RIGHT(N2007, LEN(N2007) - SEARCH("/",N2007))</f>
        <v>hardware</v>
      </c>
      <c r="S2007" s="16">
        <f>(((J2007/60)/60)/24)+DATE(1970,1,1)+(-8/24)</f>
        <v>41535.479374999995</v>
      </c>
      <c r="T2007" s="16">
        <f>(((I2007/60)/60)/24)+DATE(1970,1,1)+(-8/24)</f>
        <v>41562.832638888889</v>
      </c>
    </row>
    <row r="2008" spans="1:20" ht="60" x14ac:dyDescent="0.25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2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7">
        <f>E2008/D2008</f>
        <v>2.4784000000000002</v>
      </c>
      <c r="P2008" s="9">
        <f>IF(L2008 = 0, 0, E2008/L2008)</f>
        <v>408.97689768976898</v>
      </c>
      <c r="Q2008" s="5" t="str">
        <f>LEFT(N2008,SEARCH("/",N2008) - 1)</f>
        <v>technology</v>
      </c>
      <c r="R2008" s="5" t="str">
        <f>RIGHT(N2008, LEN(N2008) - SEARCH("/",N2008))</f>
        <v>hardware</v>
      </c>
      <c r="S2008" s="16">
        <f>(((J2008/60)/60)/24)+DATE(1970,1,1)+(-8/24)</f>
        <v>41941.167187499996</v>
      </c>
      <c r="T2008" s="16">
        <f>(((I2008/60)/60)/24)+DATE(1970,1,1)+(-8/24)</f>
        <v>41976.208854166667</v>
      </c>
    </row>
    <row r="2009" spans="1:20" ht="60" x14ac:dyDescent="0.25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2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7">
        <f>E2009/D2009</f>
        <v>1.157092</v>
      </c>
      <c r="P2009" s="9">
        <f>IF(L2009 = 0, 0, E2009/L2009)</f>
        <v>84.459270072992695</v>
      </c>
      <c r="Q2009" s="5" t="str">
        <f>LEFT(N2009,SEARCH("/",N2009) - 1)</f>
        <v>technology</v>
      </c>
      <c r="R2009" s="5" t="str">
        <f>RIGHT(N2009, LEN(N2009) - SEARCH("/",N2009))</f>
        <v>hardware</v>
      </c>
      <c r="S2009" s="16">
        <f>(((J2009/60)/60)/24)+DATE(1970,1,1)+(-8/24)</f>
        <v>40347.504467592589</v>
      </c>
      <c r="T2009" s="16">
        <f>(((I2009/60)/60)/24)+DATE(1970,1,1)+(-8/24)</f>
        <v>40413.833333333328</v>
      </c>
    </row>
    <row r="2010" spans="1:20" ht="60" x14ac:dyDescent="0.25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2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7">
        <f>E2010/D2010</f>
        <v>1.1707484768810599</v>
      </c>
      <c r="P2010" s="9">
        <f>IF(L2010 = 0, 0, E2010/L2010)</f>
        <v>44.853658536585364</v>
      </c>
      <c r="Q2010" s="5" t="str">
        <f>LEFT(N2010,SEARCH("/",N2010) - 1)</f>
        <v>technology</v>
      </c>
      <c r="R2010" s="5" t="str">
        <f>RIGHT(N2010, LEN(N2010) - SEARCH("/",N2010))</f>
        <v>hardware</v>
      </c>
      <c r="S2010" s="16">
        <f>(((J2010/60)/60)/24)+DATE(1970,1,1)+(-8/24)</f>
        <v>40761.271087962959</v>
      </c>
      <c r="T2010" s="16">
        <f>(((I2010/60)/60)/24)+DATE(1970,1,1)+(-8/24)</f>
        <v>40805.271087962959</v>
      </c>
    </row>
    <row r="2011" spans="1:20" ht="60" x14ac:dyDescent="0.25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2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7">
        <f>E2011/D2011</f>
        <v>3.05158</v>
      </c>
      <c r="P2011" s="9">
        <f>IF(L2011 = 0, 0, E2011/L2011)</f>
        <v>383.3643216080402</v>
      </c>
      <c r="Q2011" s="5" t="str">
        <f>LEFT(N2011,SEARCH("/",N2011) - 1)</f>
        <v>technology</v>
      </c>
      <c r="R2011" s="5" t="str">
        <f>RIGHT(N2011, LEN(N2011) - SEARCH("/",N2011))</f>
        <v>hardware</v>
      </c>
      <c r="S2011" s="16">
        <f>(((J2011/60)/60)/24)+DATE(1970,1,1)+(-8/24)</f>
        <v>42660.990081018514</v>
      </c>
      <c r="T2011" s="16">
        <f>(((I2011/60)/60)/24)+DATE(1970,1,1)+(-8/24)</f>
        <v>42697.031747685185</v>
      </c>
    </row>
    <row r="2012" spans="1:20" ht="30" x14ac:dyDescent="0.25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2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7">
        <f>E2012/D2012</f>
        <v>3.2005299999999997</v>
      </c>
      <c r="P2012" s="9">
        <f>IF(L2012 = 0, 0, E2012/L2012)</f>
        <v>55.276856649395505</v>
      </c>
      <c r="Q2012" s="5" t="str">
        <f>LEFT(N2012,SEARCH("/",N2012) - 1)</f>
        <v>technology</v>
      </c>
      <c r="R2012" s="5" t="str">
        <f>RIGHT(N2012, LEN(N2012) - SEARCH("/",N2012))</f>
        <v>hardware</v>
      </c>
      <c r="S2012" s="16">
        <f>(((J2012/60)/60)/24)+DATE(1970,1,1)+(-8/24)</f>
        <v>42570.663090277776</v>
      </c>
      <c r="T2012" s="16">
        <f>(((I2012/60)/60)/24)+DATE(1970,1,1)+(-8/24)</f>
        <v>42600.663090277776</v>
      </c>
    </row>
    <row r="2013" spans="1:20" ht="45" x14ac:dyDescent="0.25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2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7">
        <f>E2013/D2013</f>
        <v>8.1956399999999991</v>
      </c>
      <c r="P2013" s="9">
        <f>IF(L2013 = 0, 0, E2013/L2013)</f>
        <v>422.02059732234807</v>
      </c>
      <c r="Q2013" s="5" t="str">
        <f>LEFT(N2013,SEARCH("/",N2013) - 1)</f>
        <v>technology</v>
      </c>
      <c r="R2013" s="5" t="str">
        <f>RIGHT(N2013, LEN(N2013) - SEARCH("/",N2013))</f>
        <v>hardware</v>
      </c>
      <c r="S2013" s="16">
        <f>(((J2013/60)/60)/24)+DATE(1970,1,1)+(-8/24)</f>
        <v>42347.025150462963</v>
      </c>
      <c r="T2013" s="16">
        <f>(((I2013/60)/60)/24)+DATE(1970,1,1)+(-8/24)</f>
        <v>42380.624999999993</v>
      </c>
    </row>
    <row r="2014" spans="1:20" ht="45" x14ac:dyDescent="0.25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2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7">
        <f>E2014/D2014</f>
        <v>2.3490000000000002</v>
      </c>
      <c r="P2014" s="9">
        <f>IF(L2014 = 0, 0, E2014/L2014)</f>
        <v>64.180327868852459</v>
      </c>
      <c r="Q2014" s="5" t="str">
        <f>LEFT(N2014,SEARCH("/",N2014) - 1)</f>
        <v>technology</v>
      </c>
      <c r="R2014" s="5" t="str">
        <f>RIGHT(N2014, LEN(N2014) - SEARCH("/",N2014))</f>
        <v>hardware</v>
      </c>
      <c r="S2014" s="16">
        <f>(((J2014/60)/60)/24)+DATE(1970,1,1)+(-8/24)</f>
        <v>42010.488900462959</v>
      </c>
      <c r="T2014" s="16">
        <f>(((I2014/60)/60)/24)+DATE(1970,1,1)+(-8/24)</f>
        <v>42040.488900462959</v>
      </c>
    </row>
    <row r="2015" spans="1:20" ht="60" x14ac:dyDescent="0.25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2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7">
        <f>E2015/D2015</f>
        <v>4.9491375</v>
      </c>
      <c r="P2015" s="9">
        <f>IF(L2015 = 0, 0, E2015/L2015)</f>
        <v>173.57781674704077</v>
      </c>
      <c r="Q2015" s="5" t="str">
        <f>LEFT(N2015,SEARCH("/",N2015) - 1)</f>
        <v>technology</v>
      </c>
      <c r="R2015" s="5" t="str">
        <f>RIGHT(N2015, LEN(N2015) - SEARCH("/",N2015))</f>
        <v>hardware</v>
      </c>
      <c r="S2015" s="16">
        <f>(((J2015/60)/60)/24)+DATE(1970,1,1)+(-8/24)</f>
        <v>42499.627476851849</v>
      </c>
      <c r="T2015" s="16">
        <f>(((I2015/60)/60)/24)+DATE(1970,1,1)+(-8/24)</f>
        <v>42559.627476851849</v>
      </c>
    </row>
    <row r="2016" spans="1:20" ht="45" x14ac:dyDescent="0.25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2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7">
        <f>E2016/D2016</f>
        <v>78.137822333333332</v>
      </c>
      <c r="P2016" s="9">
        <f>IF(L2016 = 0, 0, E2016/L2016)</f>
        <v>88.601680840609291</v>
      </c>
      <c r="Q2016" s="5" t="str">
        <f>LEFT(N2016,SEARCH("/",N2016) - 1)</f>
        <v>technology</v>
      </c>
      <c r="R2016" s="5" t="str">
        <f>RIGHT(N2016, LEN(N2016) - SEARCH("/",N2016))</f>
        <v>hardware</v>
      </c>
      <c r="S2016" s="16">
        <f>(((J2016/60)/60)/24)+DATE(1970,1,1)+(-8/24)</f>
        <v>41323.881238425922</v>
      </c>
      <c r="T2016" s="16">
        <f>(((I2016/60)/60)/24)+DATE(1970,1,1)+(-8/24)</f>
        <v>41357.839571759258</v>
      </c>
    </row>
    <row r="2017" spans="1:20" ht="45" x14ac:dyDescent="0.25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2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7">
        <f>E2017/D2017</f>
        <v>1.1300013888888889</v>
      </c>
      <c r="P2017" s="9">
        <f>IF(L2017 = 0, 0, E2017/L2017)</f>
        <v>50.222283950617282</v>
      </c>
      <c r="Q2017" s="5" t="str">
        <f>LEFT(N2017,SEARCH("/",N2017) - 1)</f>
        <v>technology</v>
      </c>
      <c r="R2017" s="5" t="str">
        <f>RIGHT(N2017, LEN(N2017) - SEARCH("/",N2017))</f>
        <v>hardware</v>
      </c>
      <c r="S2017" s="16">
        <f>(((J2017/60)/60)/24)+DATE(1970,1,1)+(-8/24)</f>
        <v>40765.543553240735</v>
      </c>
      <c r="T2017" s="16">
        <f>(((I2017/60)/60)/24)+DATE(1970,1,1)+(-8/24)</f>
        <v>40795.543553240735</v>
      </c>
    </row>
    <row r="2018" spans="1:20" ht="30" x14ac:dyDescent="0.25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2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7">
        <f>E2018/D2018</f>
        <v>9.2154220000000002</v>
      </c>
      <c r="P2018" s="9">
        <f>IF(L2018 = 0, 0, E2018/L2018)</f>
        <v>192.38876826722338</v>
      </c>
      <c r="Q2018" s="5" t="str">
        <f>LEFT(N2018,SEARCH("/",N2018) - 1)</f>
        <v>technology</v>
      </c>
      <c r="R2018" s="5" t="str">
        <f>RIGHT(N2018, LEN(N2018) - SEARCH("/",N2018))</f>
        <v>hardware</v>
      </c>
      <c r="S2018" s="16">
        <f>(((J2018/60)/60)/24)+DATE(1970,1,1)+(-8/24)</f>
        <v>41312.547442129624</v>
      </c>
      <c r="T2018" s="16">
        <f>(((I2018/60)/60)/24)+DATE(1970,1,1)+(-8/24)</f>
        <v>41342.547442129624</v>
      </c>
    </row>
    <row r="2019" spans="1:20" ht="60" x14ac:dyDescent="0.25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2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7">
        <f>E2019/D2019</f>
        <v>1.2510239999999999</v>
      </c>
      <c r="P2019" s="9">
        <f>IF(L2019 = 0, 0, E2019/L2019)</f>
        <v>73.416901408450698</v>
      </c>
      <c r="Q2019" s="5" t="str">
        <f>LEFT(N2019,SEARCH("/",N2019) - 1)</f>
        <v>technology</v>
      </c>
      <c r="R2019" s="5" t="str">
        <f>RIGHT(N2019, LEN(N2019) - SEARCH("/",N2019))</f>
        <v>hardware</v>
      </c>
      <c r="S2019" s="16">
        <f>(((J2019/60)/60)/24)+DATE(1970,1,1)+(-8/24)</f>
        <v>40960.724016203698</v>
      </c>
      <c r="T2019" s="16">
        <f>(((I2019/60)/60)/24)+DATE(1970,1,1)+(-8/24)</f>
        <v>40991.833333333328</v>
      </c>
    </row>
    <row r="2020" spans="1:20" ht="60" x14ac:dyDescent="0.25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2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7">
        <f>E2020/D2020</f>
        <v>1.0224343076923077</v>
      </c>
      <c r="P2020" s="9">
        <f>IF(L2020 = 0, 0, E2020/L2020)</f>
        <v>147.68495555555555</v>
      </c>
      <c r="Q2020" s="5" t="str">
        <f>LEFT(N2020,SEARCH("/",N2020) - 1)</f>
        <v>technology</v>
      </c>
      <c r="R2020" s="5" t="str">
        <f>RIGHT(N2020, LEN(N2020) - SEARCH("/",N2020))</f>
        <v>hardware</v>
      </c>
      <c r="S2020" s="16">
        <f>(((J2020/60)/60)/24)+DATE(1970,1,1)+(-8/24)</f>
        <v>42199.032511574071</v>
      </c>
      <c r="T2020" s="16">
        <f>(((I2020/60)/60)/24)+DATE(1970,1,1)+(-8/24)</f>
        <v>42229.032511574071</v>
      </c>
    </row>
    <row r="2021" spans="1:20" ht="60" x14ac:dyDescent="0.25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2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7">
        <f>E2021/D2021</f>
        <v>4.8490975000000001</v>
      </c>
      <c r="P2021" s="9">
        <f>IF(L2021 = 0, 0, E2021/L2021)</f>
        <v>108.96848314606741</v>
      </c>
      <c r="Q2021" s="5" t="str">
        <f>LEFT(N2021,SEARCH("/",N2021) - 1)</f>
        <v>technology</v>
      </c>
      <c r="R2021" s="5" t="str">
        <f>RIGHT(N2021, LEN(N2021) - SEARCH("/",N2021))</f>
        <v>hardware</v>
      </c>
      <c r="S2021" s="16">
        <f>(((J2021/60)/60)/24)+DATE(1970,1,1)+(-8/24)</f>
        <v>42605.375243055554</v>
      </c>
      <c r="T2021" s="16">
        <f>(((I2021/60)/60)/24)+DATE(1970,1,1)+(-8/24)</f>
        <v>42635.375243055554</v>
      </c>
    </row>
    <row r="2022" spans="1:20" ht="60" x14ac:dyDescent="0.25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2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7">
        <f>E2022/D2022</f>
        <v>1.9233333333333333</v>
      </c>
      <c r="P2022" s="9">
        <f>IF(L2022 = 0, 0, E2022/L2022)</f>
        <v>23.647540983606557</v>
      </c>
      <c r="Q2022" s="5" t="str">
        <f>LEFT(N2022,SEARCH("/",N2022) - 1)</f>
        <v>technology</v>
      </c>
      <c r="R2022" s="5" t="str">
        <f>RIGHT(N2022, LEN(N2022) - SEARCH("/",N2022))</f>
        <v>hardware</v>
      </c>
      <c r="S2022" s="16">
        <f>(((J2022/60)/60)/24)+DATE(1970,1,1)+(-8/24)</f>
        <v>41736.76416666666</v>
      </c>
      <c r="T2022" s="16">
        <f>(((I2022/60)/60)/24)+DATE(1970,1,1)+(-8/24)</f>
        <v>41773.627777777772</v>
      </c>
    </row>
    <row r="2023" spans="1:20" ht="60" x14ac:dyDescent="0.25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2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7">
        <f>E2023/D2023</f>
        <v>2.8109999999999999</v>
      </c>
      <c r="P2023" s="9">
        <f>IF(L2023 = 0, 0, E2023/L2023)</f>
        <v>147.94736842105263</v>
      </c>
      <c r="Q2023" s="5" t="str">
        <f>LEFT(N2023,SEARCH("/",N2023) - 1)</f>
        <v>technology</v>
      </c>
      <c r="R2023" s="5" t="str">
        <f>RIGHT(N2023, LEN(N2023) - SEARCH("/",N2023))</f>
        <v>hardware</v>
      </c>
      <c r="S2023" s="16">
        <f>(((J2023/60)/60)/24)+DATE(1970,1,1)+(-8/24)</f>
        <v>41860.737233796295</v>
      </c>
      <c r="T2023" s="16">
        <f>(((I2023/60)/60)/24)+DATE(1970,1,1)+(-8/24)</f>
        <v>41905.737233796295</v>
      </c>
    </row>
    <row r="2024" spans="1:20" ht="60" x14ac:dyDescent="0.25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2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7">
        <f>E2024/D2024</f>
        <v>1.2513700000000001</v>
      </c>
      <c r="P2024" s="9">
        <f>IF(L2024 = 0, 0, E2024/L2024)</f>
        <v>385.03692307692307</v>
      </c>
      <c r="Q2024" s="5" t="str">
        <f>LEFT(N2024,SEARCH("/",N2024) - 1)</f>
        <v>technology</v>
      </c>
      <c r="R2024" s="5" t="str">
        <f>RIGHT(N2024, LEN(N2024) - SEARCH("/",N2024))</f>
        <v>hardware</v>
      </c>
      <c r="S2024" s="16">
        <f>(((J2024/60)/60)/24)+DATE(1970,1,1)+(-8/24)</f>
        <v>42502.23578703704</v>
      </c>
      <c r="T2024" s="16">
        <f>(((I2024/60)/60)/24)+DATE(1970,1,1)+(-8/24)</f>
        <v>42532.23578703704</v>
      </c>
    </row>
    <row r="2025" spans="1:20" ht="60" x14ac:dyDescent="0.25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2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7">
        <f>E2025/D2025</f>
        <v>1.61459</v>
      </c>
      <c r="P2025" s="9">
        <f>IF(L2025 = 0, 0, E2025/L2025)</f>
        <v>457.39093484419266</v>
      </c>
      <c r="Q2025" s="5" t="str">
        <f>LEFT(N2025,SEARCH("/",N2025) - 1)</f>
        <v>technology</v>
      </c>
      <c r="R2025" s="5" t="str">
        <f>RIGHT(N2025, LEN(N2025) - SEARCH("/",N2025))</f>
        <v>hardware</v>
      </c>
      <c r="S2025" s="16">
        <f>(((J2025/60)/60)/24)+DATE(1970,1,1)+(-8/24)</f>
        <v>42136.087418981479</v>
      </c>
      <c r="T2025" s="16">
        <f>(((I2025/60)/60)/24)+DATE(1970,1,1)+(-8/24)</f>
        <v>42166.087418981479</v>
      </c>
    </row>
    <row r="2026" spans="1:20" ht="60" x14ac:dyDescent="0.25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2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7">
        <f>E2026/D2026</f>
        <v>5.8535000000000004</v>
      </c>
      <c r="P2026" s="9">
        <f>IF(L2026 = 0, 0, E2026/L2026)</f>
        <v>222.99047619047619</v>
      </c>
      <c r="Q2026" s="5" t="str">
        <f>LEFT(N2026,SEARCH("/",N2026) - 1)</f>
        <v>technology</v>
      </c>
      <c r="R2026" s="5" t="str">
        <f>RIGHT(N2026, LEN(N2026) - SEARCH("/",N2026))</f>
        <v>hardware</v>
      </c>
      <c r="S2026" s="16">
        <f>(((J2026/60)/60)/24)+DATE(1970,1,1)+(-8/24)</f>
        <v>41099.633611111109</v>
      </c>
      <c r="T2026" s="16">
        <f>(((I2026/60)/60)/24)+DATE(1970,1,1)+(-8/24)</f>
        <v>41133.791666666664</v>
      </c>
    </row>
    <row r="2027" spans="1:20" ht="60" x14ac:dyDescent="0.25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2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7">
        <f>E2027/D2027</f>
        <v>2.0114999999999998</v>
      </c>
      <c r="P2027" s="9">
        <f>IF(L2027 = 0, 0, E2027/L2027)</f>
        <v>220.74074074074073</v>
      </c>
      <c r="Q2027" s="5" t="str">
        <f>LEFT(N2027,SEARCH("/",N2027) - 1)</f>
        <v>technology</v>
      </c>
      <c r="R2027" s="5" t="str">
        <f>RIGHT(N2027, LEN(N2027) - SEARCH("/",N2027))</f>
        <v>hardware</v>
      </c>
      <c r="S2027" s="16">
        <f>(((J2027/60)/60)/24)+DATE(1970,1,1)+(-8/24)</f>
        <v>42135.851226851846</v>
      </c>
      <c r="T2027" s="16">
        <f>(((I2027/60)/60)/24)+DATE(1970,1,1)+(-8/24)</f>
        <v>42165.851226851846</v>
      </c>
    </row>
    <row r="2028" spans="1:20" ht="30" x14ac:dyDescent="0.25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2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7">
        <f>E2028/D2028</f>
        <v>1.3348307999999998</v>
      </c>
      <c r="P2028" s="9">
        <f>IF(L2028 = 0, 0, E2028/L2028)</f>
        <v>73.503898678414089</v>
      </c>
      <c r="Q2028" s="5" t="str">
        <f>LEFT(N2028,SEARCH("/",N2028) - 1)</f>
        <v>technology</v>
      </c>
      <c r="R2028" s="5" t="str">
        <f>RIGHT(N2028, LEN(N2028) - SEARCH("/",N2028))</f>
        <v>hardware</v>
      </c>
      <c r="S2028" s="16">
        <f>(((J2028/60)/60)/24)+DATE(1970,1,1)+(-8/24)</f>
        <v>41704.402604166666</v>
      </c>
      <c r="T2028" s="16">
        <f>(((I2028/60)/60)/24)+DATE(1970,1,1)+(-8/24)</f>
        <v>41749.832638888889</v>
      </c>
    </row>
    <row r="2029" spans="1:20" ht="45" x14ac:dyDescent="0.25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2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7">
        <f>E2029/D2029</f>
        <v>1.2024900000000001</v>
      </c>
      <c r="P2029" s="9">
        <f>IF(L2029 = 0, 0, E2029/L2029)</f>
        <v>223.09647495361781</v>
      </c>
      <c r="Q2029" s="5" t="str">
        <f>LEFT(N2029,SEARCH("/",N2029) - 1)</f>
        <v>technology</v>
      </c>
      <c r="R2029" s="5" t="str">
        <f>RIGHT(N2029, LEN(N2029) - SEARCH("/",N2029))</f>
        <v>hardware</v>
      </c>
      <c r="S2029" s="16">
        <f>(((J2029/60)/60)/24)+DATE(1970,1,1)+(-8/24)</f>
        <v>42048.480543981481</v>
      </c>
      <c r="T2029" s="16">
        <f>(((I2029/60)/60)/24)+DATE(1970,1,1)+(-8/24)</f>
        <v>42093.438877314817</v>
      </c>
    </row>
    <row r="2030" spans="1:20" ht="30" x14ac:dyDescent="0.25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2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7">
        <f>E2030/D2030</f>
        <v>1.2616666666666667</v>
      </c>
      <c r="P2030" s="9">
        <f>IF(L2030 = 0, 0, E2030/L2030)</f>
        <v>47.911392405063289</v>
      </c>
      <c r="Q2030" s="5" t="str">
        <f>LEFT(N2030,SEARCH("/",N2030) - 1)</f>
        <v>technology</v>
      </c>
      <c r="R2030" s="5" t="str">
        <f>RIGHT(N2030, LEN(N2030) - SEARCH("/",N2030))</f>
        <v>hardware</v>
      </c>
      <c r="S2030" s="16">
        <f>(((J2030/60)/60)/24)+DATE(1970,1,1)+(-8/24)</f>
        <v>40215.585717592592</v>
      </c>
      <c r="T2030" s="16">
        <f>(((I2030/60)/60)/24)+DATE(1970,1,1)+(-8/24)</f>
        <v>40252.579861111109</v>
      </c>
    </row>
    <row r="2031" spans="1:20" ht="45" x14ac:dyDescent="0.25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2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7">
        <f>E2031/D2031</f>
        <v>3.6120000000000001</v>
      </c>
      <c r="P2031" s="9">
        <f>IF(L2031 = 0, 0, E2031/L2031)</f>
        <v>96.063829787234042</v>
      </c>
      <c r="Q2031" s="5" t="str">
        <f>LEFT(N2031,SEARCH("/",N2031) - 1)</f>
        <v>technology</v>
      </c>
      <c r="R2031" s="5" t="str">
        <f>RIGHT(N2031, LEN(N2031) - SEARCH("/",N2031))</f>
        <v>hardware</v>
      </c>
      <c r="S2031" s="16">
        <f>(((J2031/60)/60)/24)+DATE(1970,1,1)+(-8/24)</f>
        <v>41847.688437500001</v>
      </c>
      <c r="T2031" s="16">
        <f>(((I2031/60)/60)/24)+DATE(1970,1,1)+(-8/24)</f>
        <v>41877.688437500001</v>
      </c>
    </row>
    <row r="2032" spans="1:20" ht="45" x14ac:dyDescent="0.25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2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7">
        <f>E2032/D2032</f>
        <v>2.26239013671875</v>
      </c>
      <c r="P2032" s="9">
        <f>IF(L2032 = 0, 0, E2032/L2032)</f>
        <v>118.6144</v>
      </c>
      <c r="Q2032" s="5" t="str">
        <f>LEFT(N2032,SEARCH("/",N2032) - 1)</f>
        <v>technology</v>
      </c>
      <c r="R2032" s="5" t="str">
        <f>RIGHT(N2032, LEN(N2032) - SEARCH("/",N2032))</f>
        <v>hardware</v>
      </c>
      <c r="S2032" s="16">
        <f>(((J2032/60)/60)/24)+DATE(1970,1,1)+(-8/24)</f>
        <v>41212.663148148145</v>
      </c>
      <c r="T2032" s="16">
        <f>(((I2032/60)/60)/24)+DATE(1970,1,1)+(-8/24)</f>
        <v>41242.663148148145</v>
      </c>
    </row>
    <row r="2033" spans="1:20" ht="45" x14ac:dyDescent="0.25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2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7">
        <f>E2033/D2033</f>
        <v>1.2035</v>
      </c>
      <c r="P2033" s="9">
        <f>IF(L2033 = 0, 0, E2033/L2033)</f>
        <v>118.45472440944881</v>
      </c>
      <c r="Q2033" s="5" t="str">
        <f>LEFT(N2033,SEARCH("/",N2033) - 1)</f>
        <v>technology</v>
      </c>
      <c r="R2033" s="5" t="str">
        <f>RIGHT(N2033, LEN(N2033) - SEARCH("/",N2033))</f>
        <v>hardware</v>
      </c>
      <c r="S2033" s="16">
        <f>(((J2033/60)/60)/24)+DATE(1970,1,1)+(-8/24)</f>
        <v>41974.995983796289</v>
      </c>
      <c r="T2033" s="16">
        <f>(((I2033/60)/60)/24)+DATE(1970,1,1)+(-8/24)</f>
        <v>42012.708333333336</v>
      </c>
    </row>
    <row r="2034" spans="1:20" ht="60" x14ac:dyDescent="0.25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2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7">
        <f>E2034/D2034</f>
        <v>3.0418799999999999</v>
      </c>
      <c r="P2034" s="9">
        <f>IF(L2034 = 0, 0, E2034/L2034)</f>
        <v>143.21468926553672</v>
      </c>
      <c r="Q2034" s="5" t="str">
        <f>LEFT(N2034,SEARCH("/",N2034) - 1)</f>
        <v>technology</v>
      </c>
      <c r="R2034" s="5" t="str">
        <f>RIGHT(N2034, LEN(N2034) - SEARCH("/",N2034))</f>
        <v>hardware</v>
      </c>
      <c r="S2034" s="16">
        <f>(((J2034/60)/60)/24)+DATE(1970,1,1)+(-8/24)</f>
        <v>42689.23233796296</v>
      </c>
      <c r="T2034" s="16">
        <f>(((I2034/60)/60)/24)+DATE(1970,1,1)+(-8/24)</f>
        <v>42718.874999999993</v>
      </c>
    </row>
    <row r="2035" spans="1:20" ht="60" x14ac:dyDescent="0.25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2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7">
        <f>E2035/D2035</f>
        <v>1.7867599999999999</v>
      </c>
      <c r="P2035" s="9">
        <f>IF(L2035 = 0, 0, E2035/L2035)</f>
        <v>282.71518987341773</v>
      </c>
      <c r="Q2035" s="5" t="str">
        <f>LEFT(N2035,SEARCH("/",N2035) - 1)</f>
        <v>technology</v>
      </c>
      <c r="R2035" s="5" t="str">
        <f>RIGHT(N2035, LEN(N2035) - SEARCH("/",N2035))</f>
        <v>hardware</v>
      </c>
      <c r="S2035" s="16">
        <f>(((J2035/60)/60)/24)+DATE(1970,1,1)+(-8/24)</f>
        <v>41724.749050925922</v>
      </c>
      <c r="T2035" s="16">
        <f>(((I2035/60)/60)/24)+DATE(1970,1,1)+(-8/24)</f>
        <v>41754.749050925922</v>
      </c>
    </row>
    <row r="2036" spans="1:20" ht="60" x14ac:dyDescent="0.25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2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7">
        <f>E2036/D2036</f>
        <v>3.868199871794872</v>
      </c>
      <c r="P2036" s="9">
        <f>IF(L2036 = 0, 0, E2036/L2036)</f>
        <v>593.93620078740162</v>
      </c>
      <c r="Q2036" s="5" t="str">
        <f>LEFT(N2036,SEARCH("/",N2036) - 1)</f>
        <v>technology</v>
      </c>
      <c r="R2036" s="5" t="str">
        <f>RIGHT(N2036, LEN(N2036) - SEARCH("/",N2036))</f>
        <v>hardware</v>
      </c>
      <c r="S2036" s="16">
        <f>(((J2036/60)/60)/24)+DATE(1970,1,1)+(-8/24)</f>
        <v>42075.796678240738</v>
      </c>
      <c r="T2036" s="16">
        <f>(((I2036/60)/60)/24)+DATE(1970,1,1)+(-8/24)</f>
        <v>42130.956944444442</v>
      </c>
    </row>
    <row r="2037" spans="1:20" ht="60" x14ac:dyDescent="0.25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2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7">
        <f>E2037/D2037</f>
        <v>2.1103642500000004</v>
      </c>
      <c r="P2037" s="9">
        <f>IF(L2037 = 0, 0, E2037/L2037)</f>
        <v>262.15704968944101</v>
      </c>
      <c r="Q2037" s="5" t="str">
        <f>LEFT(N2037,SEARCH("/",N2037) - 1)</f>
        <v>technology</v>
      </c>
      <c r="R2037" s="5" t="str">
        <f>RIGHT(N2037, LEN(N2037) - SEARCH("/",N2037))</f>
        <v>hardware</v>
      </c>
      <c r="S2037" s="16">
        <f>(((J2037/60)/60)/24)+DATE(1970,1,1)+(-8/24)</f>
        <v>42311.29174768518</v>
      </c>
      <c r="T2037" s="16">
        <f>(((I2037/60)/60)/24)+DATE(1970,1,1)+(-8/24)</f>
        <v>42356.708333333336</v>
      </c>
    </row>
    <row r="2038" spans="1:20" ht="60" x14ac:dyDescent="0.25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2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7">
        <f>E2038/D2038</f>
        <v>1.3166833333333334</v>
      </c>
      <c r="P2038" s="9">
        <f>IF(L2038 = 0, 0, E2038/L2038)</f>
        <v>46.580778301886795</v>
      </c>
      <c r="Q2038" s="5" t="str">
        <f>LEFT(N2038,SEARCH("/",N2038) - 1)</f>
        <v>technology</v>
      </c>
      <c r="R2038" s="5" t="str">
        <f>RIGHT(N2038, LEN(N2038) - SEARCH("/",N2038))</f>
        <v>hardware</v>
      </c>
      <c r="S2038" s="16">
        <f>(((J2038/60)/60)/24)+DATE(1970,1,1)+(-8/24)</f>
        <v>41738.531469907408</v>
      </c>
      <c r="T2038" s="16">
        <f>(((I2038/60)/60)/24)+DATE(1970,1,1)+(-8/24)</f>
        <v>41768.531469907408</v>
      </c>
    </row>
    <row r="2039" spans="1:20" ht="45" x14ac:dyDescent="0.25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2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7">
        <f>E2039/D2039</f>
        <v>3.0047639999999998</v>
      </c>
      <c r="P2039" s="9">
        <f>IF(L2039 = 0, 0, E2039/L2039)</f>
        <v>70.041118881118877</v>
      </c>
      <c r="Q2039" s="5" t="str">
        <f>LEFT(N2039,SEARCH("/",N2039) - 1)</f>
        <v>technology</v>
      </c>
      <c r="R2039" s="5" t="str">
        <f>RIGHT(N2039, LEN(N2039) - SEARCH("/",N2039))</f>
        <v>hardware</v>
      </c>
      <c r="S2039" s="16">
        <f>(((J2039/60)/60)/24)+DATE(1970,1,1)+(-8/24)</f>
        <v>41577.876770833333</v>
      </c>
      <c r="T2039" s="16">
        <f>(((I2039/60)/60)/24)+DATE(1970,1,1)+(-8/24)</f>
        <v>41637.918437499997</v>
      </c>
    </row>
    <row r="2040" spans="1:20" ht="60" x14ac:dyDescent="0.25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2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7">
        <f>E2040/D2040</f>
        <v>4.2051249999999998</v>
      </c>
      <c r="P2040" s="9">
        <f>IF(L2040 = 0, 0, E2040/L2040)</f>
        <v>164.90686274509804</v>
      </c>
      <c r="Q2040" s="5" t="str">
        <f>LEFT(N2040,SEARCH("/",N2040) - 1)</f>
        <v>technology</v>
      </c>
      <c r="R2040" s="5" t="str">
        <f>RIGHT(N2040, LEN(N2040) - SEARCH("/",N2040))</f>
        <v>hardware</v>
      </c>
      <c r="S2040" s="16">
        <f>(((J2040/60)/60)/24)+DATE(1970,1,1)+(-8/24)</f>
        <v>41423.937743055554</v>
      </c>
      <c r="T2040" s="16">
        <f>(((I2040/60)/60)/24)+DATE(1970,1,1)+(-8/24)</f>
        <v>41456.416666666664</v>
      </c>
    </row>
    <row r="2041" spans="1:20" ht="45" x14ac:dyDescent="0.25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2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7">
        <f>E2041/D2041</f>
        <v>1.362168</v>
      </c>
      <c r="P2041" s="9">
        <f>IF(L2041 = 0, 0, E2041/L2041)</f>
        <v>449.26385224274406</v>
      </c>
      <c r="Q2041" s="5" t="str">
        <f>LEFT(N2041,SEARCH("/",N2041) - 1)</f>
        <v>technology</v>
      </c>
      <c r="R2041" s="5" t="str">
        <f>RIGHT(N2041, LEN(N2041) - SEARCH("/",N2041))</f>
        <v>hardware</v>
      </c>
      <c r="S2041" s="16">
        <f>(((J2041/60)/60)/24)+DATE(1970,1,1)+(-8/24)</f>
        <v>42675.10561342592</v>
      </c>
      <c r="T2041" s="16">
        <f>(((I2041/60)/60)/24)+DATE(1970,1,1)+(-8/24)</f>
        <v>42704.874305555553</v>
      </c>
    </row>
    <row r="2042" spans="1:20" ht="30" x14ac:dyDescent="0.25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2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7">
        <f>E2042/D2042</f>
        <v>2.4817133333333334</v>
      </c>
      <c r="P2042" s="9">
        <f>IF(L2042 = 0, 0, E2042/L2042)</f>
        <v>27.472841328413285</v>
      </c>
      <c r="Q2042" s="5" t="str">
        <f>LEFT(N2042,SEARCH("/",N2042) - 1)</f>
        <v>technology</v>
      </c>
      <c r="R2042" s="5" t="str">
        <f>RIGHT(N2042, LEN(N2042) - SEARCH("/",N2042))</f>
        <v>hardware</v>
      </c>
      <c r="S2042" s="16">
        <f>(((J2042/60)/60)/24)+DATE(1970,1,1)+(-8/24)</f>
        <v>41578.593784722223</v>
      </c>
      <c r="T2042" s="16">
        <f>(((I2042/60)/60)/24)+DATE(1970,1,1)+(-8/24)</f>
        <v>41593.635451388887</v>
      </c>
    </row>
    <row r="2043" spans="1:20" ht="60" x14ac:dyDescent="0.25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2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7">
        <f>E2043/D2043</f>
        <v>1.8186315789473684</v>
      </c>
      <c r="P2043" s="9">
        <f>IF(L2043 = 0, 0, E2043/L2043)</f>
        <v>143.97499999999999</v>
      </c>
      <c r="Q2043" s="5" t="str">
        <f>LEFT(N2043,SEARCH("/",N2043) - 1)</f>
        <v>technology</v>
      </c>
      <c r="R2043" s="5" t="str">
        <f>RIGHT(N2043, LEN(N2043) - SEARCH("/",N2043))</f>
        <v>hardware</v>
      </c>
      <c r="S2043" s="16">
        <f>(((J2043/60)/60)/24)+DATE(1970,1,1)+(-8/24)</f>
        <v>42654.192442129628</v>
      </c>
      <c r="T2043" s="16">
        <f>(((I2043/60)/60)/24)+DATE(1970,1,1)+(-8/24)</f>
        <v>42684.234108796292</v>
      </c>
    </row>
    <row r="2044" spans="1:20" ht="45" x14ac:dyDescent="0.25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2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7">
        <f>E2044/D2044</f>
        <v>1.2353000000000001</v>
      </c>
      <c r="P2044" s="9">
        <f>IF(L2044 = 0, 0, E2044/L2044)</f>
        <v>88.23571428571428</v>
      </c>
      <c r="Q2044" s="5" t="str">
        <f>LEFT(N2044,SEARCH("/",N2044) - 1)</f>
        <v>technology</v>
      </c>
      <c r="R2044" s="5" t="str">
        <f>RIGHT(N2044, LEN(N2044) - SEARCH("/",N2044))</f>
        <v>hardware</v>
      </c>
      <c r="S2044" s="16">
        <f>(((J2044/60)/60)/24)+DATE(1970,1,1)+(-8/24)</f>
        <v>42331.374699074069</v>
      </c>
      <c r="T2044" s="16">
        <f>(((I2044/60)/60)/24)+DATE(1970,1,1)+(-8/24)</f>
        <v>42391.374699074069</v>
      </c>
    </row>
    <row r="2045" spans="1:20" ht="60" x14ac:dyDescent="0.25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2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7">
        <f>E2045/D2045</f>
        <v>5.0620938628158845</v>
      </c>
      <c r="P2045" s="9">
        <f>IF(L2045 = 0, 0, E2045/L2045)</f>
        <v>36.326424870466319</v>
      </c>
      <c r="Q2045" s="5" t="str">
        <f>LEFT(N2045,SEARCH("/",N2045) - 1)</f>
        <v>technology</v>
      </c>
      <c r="R2045" s="5" t="str">
        <f>RIGHT(N2045, LEN(N2045) - SEARCH("/",N2045))</f>
        <v>hardware</v>
      </c>
      <c r="S2045" s="16">
        <f>(((J2045/60)/60)/24)+DATE(1970,1,1)+(-8/24)</f>
        <v>42660.843483796292</v>
      </c>
      <c r="T2045" s="16">
        <f>(((I2045/60)/60)/24)+DATE(1970,1,1)+(-8/24)</f>
        <v>42714.874305555553</v>
      </c>
    </row>
    <row r="2046" spans="1:20" ht="60" x14ac:dyDescent="0.25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2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7">
        <f>E2046/D2046</f>
        <v>1.0821333333333334</v>
      </c>
      <c r="P2046" s="9">
        <f>IF(L2046 = 0, 0, E2046/L2046)</f>
        <v>90.177777777777777</v>
      </c>
      <c r="Q2046" s="5" t="str">
        <f>LEFT(N2046,SEARCH("/",N2046) - 1)</f>
        <v>technology</v>
      </c>
      <c r="R2046" s="5" t="str">
        <f>RIGHT(N2046, LEN(N2046) - SEARCH("/",N2046))</f>
        <v>hardware</v>
      </c>
      <c r="S2046" s="16">
        <f>(((J2046/60)/60)/24)+DATE(1970,1,1)+(-8/24)</f>
        <v>42138.350856481477</v>
      </c>
      <c r="T2046" s="16">
        <f>(((I2046/60)/60)/24)+DATE(1970,1,1)+(-8/24)</f>
        <v>42168.350856481477</v>
      </c>
    </row>
    <row r="2047" spans="1:20" ht="60" x14ac:dyDescent="0.25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2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7">
        <f>E2047/D2047</f>
        <v>8.1918387755102042</v>
      </c>
      <c r="P2047" s="9">
        <f>IF(L2047 = 0, 0, E2047/L2047)</f>
        <v>152.62361216730039</v>
      </c>
      <c r="Q2047" s="5" t="str">
        <f>LEFT(N2047,SEARCH("/",N2047) - 1)</f>
        <v>technology</v>
      </c>
      <c r="R2047" s="5" t="str">
        <f>RIGHT(N2047, LEN(N2047) - SEARCH("/",N2047))</f>
        <v>hardware</v>
      </c>
      <c r="S2047" s="16">
        <f>(((J2047/60)/60)/24)+DATE(1970,1,1)+(-8/24)</f>
        <v>41068.755173611105</v>
      </c>
      <c r="T2047" s="16">
        <f>(((I2047/60)/60)/24)+DATE(1970,1,1)+(-8/24)</f>
        <v>41098.755173611105</v>
      </c>
    </row>
    <row r="2048" spans="1:20" ht="60" x14ac:dyDescent="0.25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2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7">
        <f>E2048/D2048</f>
        <v>1.2110000000000001</v>
      </c>
      <c r="P2048" s="9">
        <f>IF(L2048 = 0, 0, E2048/L2048)</f>
        <v>55.806451612903224</v>
      </c>
      <c r="Q2048" s="5" t="str">
        <f>LEFT(N2048,SEARCH("/",N2048) - 1)</f>
        <v>technology</v>
      </c>
      <c r="R2048" s="5" t="str">
        <f>RIGHT(N2048, LEN(N2048) - SEARCH("/",N2048))</f>
        <v>hardware</v>
      </c>
      <c r="S2048" s="16">
        <f>(((J2048/60)/60)/24)+DATE(1970,1,1)+(-8/24)</f>
        <v>41386.838472222218</v>
      </c>
      <c r="T2048" s="16">
        <f>(((I2048/60)/60)/24)+DATE(1970,1,1)+(-8/24)</f>
        <v>41416.838472222218</v>
      </c>
    </row>
    <row r="2049" spans="1:20" ht="60" x14ac:dyDescent="0.25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2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7">
        <f>E2049/D2049</f>
        <v>1.0299897959183673</v>
      </c>
      <c r="P2049" s="9">
        <f>IF(L2049 = 0, 0, E2049/L2049)</f>
        <v>227.85327313769753</v>
      </c>
      <c r="Q2049" s="5" t="str">
        <f>LEFT(N2049,SEARCH("/",N2049) - 1)</f>
        <v>technology</v>
      </c>
      <c r="R2049" s="5" t="str">
        <f>RIGHT(N2049, LEN(N2049) - SEARCH("/",N2049))</f>
        <v>hardware</v>
      </c>
      <c r="S2049" s="16">
        <f>(((J2049/60)/60)/24)+DATE(1970,1,1)+(-8/24)</f>
        <v>42081.570254629631</v>
      </c>
      <c r="T2049" s="16">
        <f>(((I2049/60)/60)/24)+DATE(1970,1,1)+(-8/24)</f>
        <v>42110.666666666664</v>
      </c>
    </row>
    <row r="2050" spans="1:20" ht="60" x14ac:dyDescent="0.25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2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7">
        <f>E2050/D2050</f>
        <v>1.4833229411764706</v>
      </c>
      <c r="P2050" s="9">
        <f>IF(L2050 = 0, 0, E2050/L2050)</f>
        <v>91.82989803350327</v>
      </c>
      <c r="Q2050" s="5" t="str">
        <f>LEFT(N2050,SEARCH("/",N2050) - 1)</f>
        <v>technology</v>
      </c>
      <c r="R2050" s="5" t="str">
        <f>RIGHT(N2050, LEN(N2050) - SEARCH("/",N2050))</f>
        <v>hardware</v>
      </c>
      <c r="S2050" s="16">
        <f>(((J2050/60)/60)/24)+DATE(1970,1,1)+(-8/24)</f>
        <v>41387.318182870367</v>
      </c>
      <c r="T2050" s="16">
        <f>(((I2050/60)/60)/24)+DATE(1970,1,1)+(-8/24)</f>
        <v>41417.318182870367</v>
      </c>
    </row>
    <row r="2051" spans="1:20" x14ac:dyDescent="0.25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2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7">
        <f>E2051/D2051</f>
        <v>1.2019070000000001</v>
      </c>
      <c r="P2051" s="9">
        <f>IF(L2051 = 0, 0, E2051/L2051)</f>
        <v>80.991037735849048</v>
      </c>
      <c r="Q2051" s="5" t="str">
        <f>LEFT(N2051,SEARCH("/",N2051) - 1)</f>
        <v>technology</v>
      </c>
      <c r="R2051" s="5" t="str">
        <f>RIGHT(N2051, LEN(N2051) - SEARCH("/",N2051))</f>
        <v>hardware</v>
      </c>
      <c r="S2051" s="16">
        <f>(((J2051/60)/60)/24)+DATE(1970,1,1)+(-8/24)</f>
        <v>41575.194016203699</v>
      </c>
      <c r="T2051" s="16">
        <f>(((I2051/60)/60)/24)+DATE(1970,1,1)+(-8/24)</f>
        <v>41610.624305555553</v>
      </c>
    </row>
    <row r="2052" spans="1:20" ht="60" x14ac:dyDescent="0.25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2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7">
        <f>E2052/D2052</f>
        <v>4.7327000000000004</v>
      </c>
      <c r="P2052" s="9">
        <f>IF(L2052 = 0, 0, E2052/L2052)</f>
        <v>278.39411764705881</v>
      </c>
      <c r="Q2052" s="5" t="str">
        <f>LEFT(N2052,SEARCH("/",N2052) - 1)</f>
        <v>technology</v>
      </c>
      <c r="R2052" s="5" t="str">
        <f>RIGHT(N2052, LEN(N2052) - SEARCH("/",N2052))</f>
        <v>hardware</v>
      </c>
      <c r="S2052" s="16">
        <f>(((J2052/60)/60)/24)+DATE(1970,1,1)+(-8/24)</f>
        <v>42114.738171296289</v>
      </c>
      <c r="T2052" s="16">
        <f>(((I2052/60)/60)/24)+DATE(1970,1,1)+(-8/24)</f>
        <v>42154.738171296289</v>
      </c>
    </row>
    <row r="2053" spans="1:20" ht="60" x14ac:dyDescent="0.25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2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7">
        <f>E2053/D2053</f>
        <v>1.303625</v>
      </c>
      <c r="P2053" s="9">
        <f>IF(L2053 = 0, 0, E2053/L2053)</f>
        <v>43.095041322314053</v>
      </c>
      <c r="Q2053" s="5" t="str">
        <f>LEFT(N2053,SEARCH("/",N2053) - 1)</f>
        <v>technology</v>
      </c>
      <c r="R2053" s="5" t="str">
        <f>RIGHT(N2053, LEN(N2053) - SEARCH("/",N2053))</f>
        <v>hardware</v>
      </c>
      <c r="S2053" s="16">
        <f>(((J2053/60)/60)/24)+DATE(1970,1,1)+(-8/24)</f>
        <v>41603.689085648148</v>
      </c>
      <c r="T2053" s="16">
        <f>(((I2053/60)/60)/24)+DATE(1970,1,1)+(-8/24)</f>
        <v>41633.689085648148</v>
      </c>
    </row>
    <row r="2054" spans="1:20" ht="60" x14ac:dyDescent="0.25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2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7">
        <f>E2054/D2054</f>
        <v>3.5304799999999998</v>
      </c>
      <c r="P2054" s="9">
        <f>IF(L2054 = 0, 0, E2054/L2054)</f>
        <v>326.29205175600737</v>
      </c>
      <c r="Q2054" s="5" t="str">
        <f>LEFT(N2054,SEARCH("/",N2054) - 1)</f>
        <v>technology</v>
      </c>
      <c r="R2054" s="5" t="str">
        <f>RIGHT(N2054, LEN(N2054) - SEARCH("/",N2054))</f>
        <v>hardware</v>
      </c>
      <c r="S2054" s="16">
        <f>(((J2054/60)/60)/24)+DATE(1970,1,1)+(-8/24)</f>
        <v>42374.750613425924</v>
      </c>
      <c r="T2054" s="16">
        <f>(((I2054/60)/60)/24)+DATE(1970,1,1)+(-8/24)</f>
        <v>42419.750613425924</v>
      </c>
    </row>
    <row r="2055" spans="1:20" ht="60" x14ac:dyDescent="0.25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2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7">
        <f>E2055/D2055</f>
        <v>1.0102</v>
      </c>
      <c r="P2055" s="9">
        <f>IF(L2055 = 0, 0, E2055/L2055)</f>
        <v>41.743801652892564</v>
      </c>
      <c r="Q2055" s="5" t="str">
        <f>LEFT(N2055,SEARCH("/",N2055) - 1)</f>
        <v>technology</v>
      </c>
      <c r="R2055" s="5" t="str">
        <f>RIGHT(N2055, LEN(N2055) - SEARCH("/",N2055))</f>
        <v>hardware</v>
      </c>
      <c r="S2055" s="16">
        <f>(((J2055/60)/60)/24)+DATE(1970,1,1)+(-8/24)</f>
        <v>42303.284155092588</v>
      </c>
      <c r="T2055" s="16">
        <f>(((I2055/60)/60)/24)+DATE(1970,1,1)+(-8/24)</f>
        <v>42333.325821759259</v>
      </c>
    </row>
    <row r="2056" spans="1:20" ht="60" x14ac:dyDescent="0.25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2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7">
        <f>E2056/D2056</f>
        <v>1.1359142857142857</v>
      </c>
      <c r="P2056" s="9">
        <f>IF(L2056 = 0, 0, E2056/L2056)</f>
        <v>64.020933977455712</v>
      </c>
      <c r="Q2056" s="5" t="str">
        <f>LEFT(N2056,SEARCH("/",N2056) - 1)</f>
        <v>technology</v>
      </c>
      <c r="R2056" s="5" t="str">
        <f>RIGHT(N2056, LEN(N2056) - SEARCH("/",N2056))</f>
        <v>hardware</v>
      </c>
      <c r="S2056" s="16">
        <f>(((J2056/60)/60)/24)+DATE(1970,1,1)+(-8/24)</f>
        <v>41731.187615740739</v>
      </c>
      <c r="T2056" s="16">
        <f>(((I2056/60)/60)/24)+DATE(1970,1,1)+(-8/24)</f>
        <v>41761.187615740739</v>
      </c>
    </row>
    <row r="2057" spans="1:20" ht="60" x14ac:dyDescent="0.25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2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7">
        <f>E2057/D2057</f>
        <v>1.6741666666666666</v>
      </c>
      <c r="P2057" s="9">
        <f>IF(L2057 = 0, 0, E2057/L2057)</f>
        <v>99.455445544554451</v>
      </c>
      <c r="Q2057" s="5" t="str">
        <f>LEFT(N2057,SEARCH("/",N2057) - 1)</f>
        <v>technology</v>
      </c>
      <c r="R2057" s="5" t="str">
        <f>RIGHT(N2057, LEN(N2057) - SEARCH("/",N2057))</f>
        <v>hardware</v>
      </c>
      <c r="S2057" s="16">
        <f>(((J2057/60)/60)/24)+DATE(1970,1,1)+(-8/24)</f>
        <v>41946.340775462959</v>
      </c>
      <c r="T2057" s="16">
        <f>(((I2057/60)/60)/24)+DATE(1970,1,1)+(-8/24)</f>
        <v>41975.833333333336</v>
      </c>
    </row>
    <row r="2058" spans="1:20" ht="45" x14ac:dyDescent="0.25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2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7">
        <f>E2058/D2058</f>
        <v>1.5345200000000001</v>
      </c>
      <c r="P2058" s="9">
        <f>IF(L2058 = 0, 0, E2058/L2058)</f>
        <v>138.49458483754512</v>
      </c>
      <c r="Q2058" s="5" t="str">
        <f>LEFT(N2058,SEARCH("/",N2058) - 1)</f>
        <v>technology</v>
      </c>
      <c r="R2058" s="5" t="str">
        <f>RIGHT(N2058, LEN(N2058) - SEARCH("/",N2058))</f>
        <v>hardware</v>
      </c>
      <c r="S2058" s="16">
        <f>(((J2058/60)/60)/24)+DATE(1970,1,1)+(-8/24)</f>
        <v>41351.427569444444</v>
      </c>
      <c r="T2058" s="16">
        <f>(((I2058/60)/60)/24)+DATE(1970,1,1)+(-8/24)</f>
        <v>41381.427569444444</v>
      </c>
    </row>
    <row r="2059" spans="1:20" ht="60" x14ac:dyDescent="0.25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2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7">
        <f>E2059/D2059</f>
        <v>2.022322</v>
      </c>
      <c r="P2059" s="9">
        <f>IF(L2059 = 0, 0, E2059/L2059)</f>
        <v>45.547792792792798</v>
      </c>
      <c r="Q2059" s="5" t="str">
        <f>LEFT(N2059,SEARCH("/",N2059) - 1)</f>
        <v>technology</v>
      </c>
      <c r="R2059" s="5" t="str">
        <f>RIGHT(N2059, LEN(N2059) - SEARCH("/",N2059))</f>
        <v>hardware</v>
      </c>
      <c r="S2059" s="16">
        <f>(((J2059/60)/60)/24)+DATE(1970,1,1)+(-8/24)</f>
        <v>42396.161249999997</v>
      </c>
      <c r="T2059" s="16">
        <f>(((I2059/60)/60)/24)+DATE(1970,1,1)+(-8/24)</f>
        <v>42426.161249999997</v>
      </c>
    </row>
    <row r="2060" spans="1:20" ht="30" x14ac:dyDescent="0.25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2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7">
        <f>E2060/D2060</f>
        <v>1.6828125</v>
      </c>
      <c r="P2060" s="9">
        <f>IF(L2060 = 0, 0, E2060/L2060)</f>
        <v>10.507317073170732</v>
      </c>
      <c r="Q2060" s="5" t="str">
        <f>LEFT(N2060,SEARCH("/",N2060) - 1)</f>
        <v>technology</v>
      </c>
      <c r="R2060" s="5" t="str">
        <f>RIGHT(N2060, LEN(N2060) - SEARCH("/",N2060))</f>
        <v>hardware</v>
      </c>
      <c r="S2060" s="16">
        <f>(((J2060/60)/60)/24)+DATE(1970,1,1)+(-8/24)</f>
        <v>42026.03738425926</v>
      </c>
      <c r="T2060" s="16">
        <f>(((I2060/60)/60)/24)+DATE(1970,1,1)+(-8/24)</f>
        <v>42065.499999999993</v>
      </c>
    </row>
    <row r="2061" spans="1:20" ht="60" x14ac:dyDescent="0.25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2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7">
        <f>E2061/D2061</f>
        <v>1.4345666666666668</v>
      </c>
      <c r="P2061" s="9">
        <f>IF(L2061 = 0, 0, E2061/L2061)</f>
        <v>114.76533333333333</v>
      </c>
      <c r="Q2061" s="5" t="str">
        <f>LEFT(N2061,SEARCH("/",N2061) - 1)</f>
        <v>technology</v>
      </c>
      <c r="R2061" s="5" t="str">
        <f>RIGHT(N2061, LEN(N2061) - SEARCH("/",N2061))</f>
        <v>hardware</v>
      </c>
      <c r="S2061" s="16">
        <f>(((J2061/60)/60)/24)+DATE(1970,1,1)+(-8/24)</f>
        <v>42361.269143518519</v>
      </c>
      <c r="T2061" s="16">
        <f>(((I2061/60)/60)/24)+DATE(1970,1,1)+(-8/24)</f>
        <v>42400.582638888889</v>
      </c>
    </row>
    <row r="2062" spans="1:20" ht="60" x14ac:dyDescent="0.25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2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7">
        <f>E2062/D2062</f>
        <v>1.964</v>
      </c>
      <c r="P2062" s="9">
        <f>IF(L2062 = 0, 0, E2062/L2062)</f>
        <v>35.997067448680355</v>
      </c>
      <c r="Q2062" s="5" t="str">
        <f>LEFT(N2062,SEARCH("/",N2062) - 1)</f>
        <v>technology</v>
      </c>
      <c r="R2062" s="5" t="str">
        <f>RIGHT(N2062, LEN(N2062) - SEARCH("/",N2062))</f>
        <v>hardware</v>
      </c>
      <c r="S2062" s="16">
        <f>(((J2062/60)/60)/24)+DATE(1970,1,1)+(-8/24)</f>
        <v>41783.309606481482</v>
      </c>
      <c r="T2062" s="16">
        <f>(((I2062/60)/60)/24)+DATE(1970,1,1)+(-8/24)</f>
        <v>41843.309606481482</v>
      </c>
    </row>
    <row r="2063" spans="1:20" ht="60" x14ac:dyDescent="0.25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2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7">
        <f>E2063/D2063</f>
        <v>1.0791999999999999</v>
      </c>
      <c r="P2063" s="9">
        <f>IF(L2063 = 0, 0, E2063/L2063)</f>
        <v>154.17142857142858</v>
      </c>
      <c r="Q2063" s="5" t="str">
        <f>LEFT(N2063,SEARCH("/",N2063) - 1)</f>
        <v>technology</v>
      </c>
      <c r="R2063" s="5" t="str">
        <f>RIGHT(N2063, LEN(N2063) - SEARCH("/",N2063))</f>
        <v>hardware</v>
      </c>
      <c r="S2063" s="16">
        <f>(((J2063/60)/60)/24)+DATE(1970,1,1)+(-8/24)</f>
        <v>42705.431180555555</v>
      </c>
      <c r="T2063" s="16">
        <f>(((I2063/60)/60)/24)+DATE(1970,1,1)+(-8/24)</f>
        <v>42735.431180555555</v>
      </c>
    </row>
    <row r="2064" spans="1:20" ht="60" x14ac:dyDescent="0.25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2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7">
        <f>E2064/D2064</f>
        <v>1.14977</v>
      </c>
      <c r="P2064" s="9">
        <f>IF(L2064 = 0, 0, E2064/L2064)</f>
        <v>566.38916256157631</v>
      </c>
      <c r="Q2064" s="5" t="str">
        <f>LEFT(N2064,SEARCH("/",N2064) - 1)</f>
        <v>technology</v>
      </c>
      <c r="R2064" s="5" t="str">
        <f>RIGHT(N2064, LEN(N2064) - SEARCH("/",N2064))</f>
        <v>hardware</v>
      </c>
      <c r="S2064" s="16">
        <f>(((J2064/60)/60)/24)+DATE(1970,1,1)+(-8/24)</f>
        <v>42423.049745370365</v>
      </c>
      <c r="T2064" s="16">
        <f>(((I2064/60)/60)/24)+DATE(1970,1,1)+(-8/24)</f>
        <v>42453.0080787037</v>
      </c>
    </row>
    <row r="2065" spans="1:20" ht="45" x14ac:dyDescent="0.25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2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7">
        <f>E2065/D2065</f>
        <v>1.4804999999999999</v>
      </c>
      <c r="P2065" s="9">
        <f>IF(L2065 = 0, 0, E2065/L2065)</f>
        <v>120.85714285714286</v>
      </c>
      <c r="Q2065" s="5" t="str">
        <f>LEFT(N2065,SEARCH("/",N2065) - 1)</f>
        <v>technology</v>
      </c>
      <c r="R2065" s="5" t="str">
        <f>RIGHT(N2065, LEN(N2065) - SEARCH("/",N2065))</f>
        <v>hardware</v>
      </c>
      <c r="S2065" s="16">
        <f>(((J2065/60)/60)/24)+DATE(1970,1,1)+(-8/24)</f>
        <v>42472.399317129624</v>
      </c>
      <c r="T2065" s="16">
        <f>(((I2065/60)/60)/24)+DATE(1970,1,1)+(-8/24)</f>
        <v>42505.399317129624</v>
      </c>
    </row>
    <row r="2066" spans="1:20" ht="60" x14ac:dyDescent="0.25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2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7">
        <f>E2066/D2066</f>
        <v>1.9116676082790633</v>
      </c>
      <c r="P2066" s="9">
        <f>IF(L2066 = 0, 0, E2066/L2066)</f>
        <v>86.163845492085343</v>
      </c>
      <c r="Q2066" s="5" t="str">
        <f>LEFT(N2066,SEARCH("/",N2066) - 1)</f>
        <v>technology</v>
      </c>
      <c r="R2066" s="5" t="str">
        <f>RIGHT(N2066, LEN(N2066) - SEARCH("/",N2066))</f>
        <v>hardware</v>
      </c>
      <c r="S2066" s="16">
        <f>(((J2066/60)/60)/24)+DATE(1970,1,1)+(-8/24)</f>
        <v>41389.0315162037</v>
      </c>
      <c r="T2066" s="16">
        <f>(((I2066/60)/60)/24)+DATE(1970,1,1)+(-8/24)</f>
        <v>41425.166666666664</v>
      </c>
    </row>
    <row r="2067" spans="1:20" ht="60" x14ac:dyDescent="0.25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2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7">
        <f>E2067/D2067</f>
        <v>1.99215125</v>
      </c>
      <c r="P2067" s="9">
        <f>IF(L2067 = 0, 0, E2067/L2067)</f>
        <v>51.212114395886893</v>
      </c>
      <c r="Q2067" s="5" t="str">
        <f>LEFT(N2067,SEARCH("/",N2067) - 1)</f>
        <v>technology</v>
      </c>
      <c r="R2067" s="5" t="str">
        <f>RIGHT(N2067, LEN(N2067) - SEARCH("/",N2067))</f>
        <v>hardware</v>
      </c>
      <c r="S2067" s="16">
        <f>(((J2067/60)/60)/24)+DATE(1970,1,1)+(-8/24)</f>
        <v>41603.000335648147</v>
      </c>
      <c r="T2067" s="16">
        <f>(((I2067/60)/60)/24)+DATE(1970,1,1)+(-8/24)</f>
        <v>41633.000335648147</v>
      </c>
    </row>
    <row r="2068" spans="1:20" ht="45" x14ac:dyDescent="0.25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2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7">
        <f>E2068/D2068</f>
        <v>2.1859999999999999</v>
      </c>
      <c r="P2068" s="9">
        <f>IF(L2068 = 0, 0, E2068/L2068)</f>
        <v>67.261538461538464</v>
      </c>
      <c r="Q2068" s="5" t="str">
        <f>LEFT(N2068,SEARCH("/",N2068) - 1)</f>
        <v>technology</v>
      </c>
      <c r="R2068" s="5" t="str">
        <f>RIGHT(N2068, LEN(N2068) - SEARCH("/",N2068))</f>
        <v>hardware</v>
      </c>
      <c r="S2068" s="16">
        <f>(((J2068/60)/60)/24)+DATE(1970,1,1)+(-8/24)</f>
        <v>41844.438460648147</v>
      </c>
      <c r="T2068" s="16">
        <f>(((I2068/60)/60)/24)+DATE(1970,1,1)+(-8/24)</f>
        <v>41874.438460648147</v>
      </c>
    </row>
    <row r="2069" spans="1:20" ht="45" x14ac:dyDescent="0.25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2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7">
        <f>E2069/D2069</f>
        <v>1.2686868686868686</v>
      </c>
      <c r="P2069" s="9">
        <f>IF(L2069 = 0, 0, E2069/L2069)</f>
        <v>62.8</v>
      </c>
      <c r="Q2069" s="5" t="str">
        <f>LEFT(N2069,SEARCH("/",N2069) - 1)</f>
        <v>technology</v>
      </c>
      <c r="R2069" s="5" t="str">
        <f>RIGHT(N2069, LEN(N2069) - SEARCH("/",N2069))</f>
        <v>hardware</v>
      </c>
      <c r="S2069" s="16">
        <f>(((J2069/60)/60)/24)+DATE(1970,1,1)+(-8/24)</f>
        <v>42115.520555555551</v>
      </c>
      <c r="T2069" s="16">
        <f>(((I2069/60)/60)/24)+DATE(1970,1,1)+(-8/24)</f>
        <v>42148.520555555551</v>
      </c>
    </row>
    <row r="2070" spans="1:20" ht="60" x14ac:dyDescent="0.25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2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7">
        <f>E2070/D2070</f>
        <v>1.0522388</v>
      </c>
      <c r="P2070" s="9">
        <f>IF(L2070 = 0, 0, E2070/L2070)</f>
        <v>346.13118421052633</v>
      </c>
      <c r="Q2070" s="5" t="str">
        <f>LEFT(N2070,SEARCH("/",N2070) - 1)</f>
        <v>technology</v>
      </c>
      <c r="R2070" s="5" t="str">
        <f>RIGHT(N2070, LEN(N2070) - SEARCH("/",N2070))</f>
        <v>hardware</v>
      </c>
      <c r="S2070" s="16">
        <f>(((J2070/60)/60)/24)+DATE(1970,1,1)+(-8/24)</f>
        <v>42633.508275462962</v>
      </c>
      <c r="T2070" s="16">
        <f>(((I2070/60)/60)/24)+DATE(1970,1,1)+(-8/24)</f>
        <v>42663.508275462962</v>
      </c>
    </row>
    <row r="2071" spans="1:20" ht="60" x14ac:dyDescent="0.25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2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7">
        <f>E2071/D2071</f>
        <v>1.2840666000000001</v>
      </c>
      <c r="P2071" s="9">
        <f>IF(L2071 = 0, 0, E2071/L2071)</f>
        <v>244.11912547528519</v>
      </c>
      <c r="Q2071" s="5" t="str">
        <f>LEFT(N2071,SEARCH("/",N2071) - 1)</f>
        <v>technology</v>
      </c>
      <c r="R2071" s="5" t="str">
        <f>RIGHT(N2071, LEN(N2071) - SEARCH("/",N2071))</f>
        <v>hardware</v>
      </c>
      <c r="S2071" s="16">
        <f>(((J2071/60)/60)/24)+DATE(1970,1,1)+(-8/24)</f>
        <v>42340.638784722221</v>
      </c>
      <c r="T2071" s="16">
        <f>(((I2071/60)/60)/24)+DATE(1970,1,1)+(-8/24)</f>
        <v>42371.638784722221</v>
      </c>
    </row>
    <row r="2072" spans="1:20" ht="60" x14ac:dyDescent="0.25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2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7">
        <f>E2072/D2072</f>
        <v>3.1732719999999999</v>
      </c>
      <c r="P2072" s="9">
        <f>IF(L2072 = 0, 0, E2072/L2072)</f>
        <v>259.25424836601309</v>
      </c>
      <c r="Q2072" s="5" t="str">
        <f>LEFT(N2072,SEARCH("/",N2072) - 1)</f>
        <v>technology</v>
      </c>
      <c r="R2072" s="5" t="str">
        <f>RIGHT(N2072, LEN(N2072) - SEARCH("/",N2072))</f>
        <v>hardware</v>
      </c>
      <c r="S2072" s="16">
        <f>(((J2072/60)/60)/24)+DATE(1970,1,1)+(-8/24)</f>
        <v>42519.323182870365</v>
      </c>
      <c r="T2072" s="16">
        <f>(((I2072/60)/60)/24)+DATE(1970,1,1)+(-8/24)</f>
        <v>42549.323182870365</v>
      </c>
    </row>
    <row r="2073" spans="1:20" ht="60" x14ac:dyDescent="0.25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2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7">
        <f>E2073/D2073</f>
        <v>2.8073000000000001</v>
      </c>
      <c r="P2073" s="9">
        <f>IF(L2073 = 0, 0, E2073/L2073)</f>
        <v>201.96402877697841</v>
      </c>
      <c r="Q2073" s="5" t="str">
        <f>LEFT(N2073,SEARCH("/",N2073) - 1)</f>
        <v>technology</v>
      </c>
      <c r="R2073" s="5" t="str">
        <f>RIGHT(N2073, LEN(N2073) - SEARCH("/",N2073))</f>
        <v>hardware</v>
      </c>
      <c r="S2073" s="16">
        <f>(((J2073/60)/60)/24)+DATE(1970,1,1)+(-8/24)</f>
        <v>42599.945416666662</v>
      </c>
      <c r="T2073" s="16">
        <f>(((I2073/60)/60)/24)+DATE(1970,1,1)+(-8/24)</f>
        <v>42644.945416666662</v>
      </c>
    </row>
    <row r="2074" spans="1:20" ht="60" x14ac:dyDescent="0.25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2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7">
        <f>E2074/D2074</f>
        <v>1.1073146853146854</v>
      </c>
      <c r="P2074" s="9">
        <f>IF(L2074 = 0, 0, E2074/L2074)</f>
        <v>226.20857142857142</v>
      </c>
      <c r="Q2074" s="5" t="str">
        <f>LEFT(N2074,SEARCH("/",N2074) - 1)</f>
        <v>technology</v>
      </c>
      <c r="R2074" s="5" t="str">
        <f>RIGHT(N2074, LEN(N2074) - SEARCH("/",N2074))</f>
        <v>hardware</v>
      </c>
      <c r="S2074" s="16">
        <f>(((J2074/60)/60)/24)+DATE(1970,1,1)+(-8/24)</f>
        <v>42467.248055555552</v>
      </c>
      <c r="T2074" s="16">
        <f>(((I2074/60)/60)/24)+DATE(1970,1,1)+(-8/24)</f>
        <v>42497.248055555552</v>
      </c>
    </row>
    <row r="2075" spans="1:20" ht="60" x14ac:dyDescent="0.25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2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7">
        <f>E2075/D2075</f>
        <v>1.5260429999999998</v>
      </c>
      <c r="P2075" s="9">
        <f>IF(L2075 = 0, 0, E2075/L2075)</f>
        <v>324.69</v>
      </c>
      <c r="Q2075" s="5" t="str">
        <f>LEFT(N2075,SEARCH("/",N2075) - 1)</f>
        <v>technology</v>
      </c>
      <c r="R2075" s="5" t="str">
        <f>RIGHT(N2075, LEN(N2075) - SEARCH("/",N2075))</f>
        <v>hardware</v>
      </c>
      <c r="S2075" s="16">
        <f>(((J2075/60)/60)/24)+DATE(1970,1,1)+(-8/24)</f>
        <v>42087.334699074076</v>
      </c>
      <c r="T2075" s="16">
        <f>(((I2075/60)/60)/24)+DATE(1970,1,1)+(-8/24)</f>
        <v>42132.334699074076</v>
      </c>
    </row>
    <row r="2076" spans="1:20" ht="30" x14ac:dyDescent="0.25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2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7">
        <f>E2076/D2076</f>
        <v>1.0249999999999999</v>
      </c>
      <c r="P2076" s="9">
        <f>IF(L2076 = 0, 0, E2076/L2076)</f>
        <v>205</v>
      </c>
      <c r="Q2076" s="5" t="str">
        <f>LEFT(N2076,SEARCH("/",N2076) - 1)</f>
        <v>technology</v>
      </c>
      <c r="R2076" s="5" t="str">
        <f>RIGHT(N2076, LEN(N2076) - SEARCH("/",N2076))</f>
        <v>hardware</v>
      </c>
      <c r="S2076" s="16">
        <f>(((J2076/60)/60)/24)+DATE(1970,1,1)+(-8/24)</f>
        <v>42466.492847222216</v>
      </c>
      <c r="T2076" s="16">
        <f>(((I2076/60)/60)/24)+DATE(1970,1,1)+(-8/24)</f>
        <v>42496.492847222216</v>
      </c>
    </row>
    <row r="2077" spans="1:20" ht="45" x14ac:dyDescent="0.25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2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7">
        <f>E2077/D2077</f>
        <v>16.783738373837384</v>
      </c>
      <c r="P2077" s="9">
        <f>IF(L2077 = 0, 0, E2077/L2077)</f>
        <v>20.465926829268295</v>
      </c>
      <c r="Q2077" s="5" t="str">
        <f>LEFT(N2077,SEARCH("/",N2077) - 1)</f>
        <v>technology</v>
      </c>
      <c r="R2077" s="5" t="str">
        <f>RIGHT(N2077, LEN(N2077) - SEARCH("/",N2077))</f>
        <v>hardware</v>
      </c>
      <c r="S2077" s="16">
        <f>(((J2077/60)/60)/24)+DATE(1970,1,1)+(-8/24)</f>
        <v>41450.348240740735</v>
      </c>
      <c r="T2077" s="16">
        <f>(((I2077/60)/60)/24)+DATE(1970,1,1)+(-8/24)</f>
        <v>41480.348240740735</v>
      </c>
    </row>
    <row r="2078" spans="1:20" ht="30" x14ac:dyDescent="0.25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2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7">
        <f>E2078/D2078</f>
        <v>5.4334915642458101</v>
      </c>
      <c r="P2078" s="9">
        <f>IF(L2078 = 0, 0, E2078/L2078)</f>
        <v>116.35303146309367</v>
      </c>
      <c r="Q2078" s="5" t="str">
        <f>LEFT(N2078,SEARCH("/",N2078) - 1)</f>
        <v>technology</v>
      </c>
      <c r="R2078" s="5" t="str">
        <f>RIGHT(N2078, LEN(N2078) - SEARCH("/",N2078))</f>
        <v>hardware</v>
      </c>
      <c r="S2078" s="16">
        <f>(((J2078/60)/60)/24)+DATE(1970,1,1)+(-8/24)</f>
        <v>41803.547326388885</v>
      </c>
      <c r="T2078" s="16">
        <f>(((I2078/60)/60)/24)+DATE(1970,1,1)+(-8/24)</f>
        <v>41843.547326388885</v>
      </c>
    </row>
    <row r="2079" spans="1:20" ht="45" x14ac:dyDescent="0.25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2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7">
        <f>E2079/D2079</f>
        <v>1.1550800000000001</v>
      </c>
      <c r="P2079" s="9">
        <f>IF(L2079 = 0, 0, E2079/L2079)</f>
        <v>307.20212765957444</v>
      </c>
      <c r="Q2079" s="5" t="str">
        <f>LEFT(N2079,SEARCH("/",N2079) - 1)</f>
        <v>technology</v>
      </c>
      <c r="R2079" s="5" t="str">
        <f>RIGHT(N2079, LEN(N2079) - SEARCH("/",N2079))</f>
        <v>hardware</v>
      </c>
      <c r="S2079" s="16">
        <f>(((J2079/60)/60)/24)+DATE(1970,1,1)+(-8/24)</f>
        <v>42102.70921296296</v>
      </c>
      <c r="T2079" s="16">
        <f>(((I2079/60)/60)/24)+DATE(1970,1,1)+(-8/24)</f>
        <v>42160.541666666664</v>
      </c>
    </row>
    <row r="2080" spans="1:20" ht="45" x14ac:dyDescent="0.25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2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7">
        <f>E2080/D2080</f>
        <v>1.3120499999999999</v>
      </c>
      <c r="P2080" s="9">
        <f>IF(L2080 = 0, 0, E2080/L2080)</f>
        <v>546.6875</v>
      </c>
      <c r="Q2080" s="5" t="str">
        <f>LEFT(N2080,SEARCH("/",N2080) - 1)</f>
        <v>technology</v>
      </c>
      <c r="R2080" s="5" t="str">
        <f>RIGHT(N2080, LEN(N2080) - SEARCH("/",N2080))</f>
        <v>hardware</v>
      </c>
      <c r="S2080" s="16">
        <f>(((J2080/60)/60)/24)+DATE(1970,1,1)+(-8/24)</f>
        <v>42692.438159722216</v>
      </c>
      <c r="T2080" s="16">
        <f>(((I2080/60)/60)/24)+DATE(1970,1,1)+(-8/24)</f>
        <v>42722.438159722216</v>
      </c>
    </row>
    <row r="2081" spans="1:20" ht="60" x14ac:dyDescent="0.25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2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7">
        <f>E2081/D2081</f>
        <v>2.8816999999999999</v>
      </c>
      <c r="P2081" s="9">
        <f>IF(L2081 = 0, 0, E2081/L2081)</f>
        <v>47.474464579901152</v>
      </c>
      <c r="Q2081" s="5" t="str">
        <f>LEFT(N2081,SEARCH("/",N2081) - 1)</f>
        <v>technology</v>
      </c>
      <c r="R2081" s="5" t="str">
        <f>RIGHT(N2081, LEN(N2081) - SEARCH("/",N2081))</f>
        <v>hardware</v>
      </c>
      <c r="S2081" s="16">
        <f>(((J2081/60)/60)/24)+DATE(1970,1,1)+(-8/24)</f>
        <v>42150.377233796295</v>
      </c>
      <c r="T2081" s="16">
        <f>(((I2081/60)/60)/24)+DATE(1970,1,1)+(-8/24)</f>
        <v>42180.458333333336</v>
      </c>
    </row>
    <row r="2082" spans="1:20" ht="60" x14ac:dyDescent="0.25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2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7">
        <f>E2082/D2082</f>
        <v>5.0780000000000003</v>
      </c>
      <c r="P2082" s="9">
        <f>IF(L2082 = 0, 0, E2082/L2082)</f>
        <v>101.56</v>
      </c>
      <c r="Q2082" s="5" t="str">
        <f>LEFT(N2082,SEARCH("/",N2082) - 1)</f>
        <v>technology</v>
      </c>
      <c r="R2082" s="5" t="str">
        <f>RIGHT(N2082, LEN(N2082) - SEARCH("/",N2082))</f>
        <v>hardware</v>
      </c>
      <c r="S2082" s="16">
        <f>(((J2082/60)/60)/24)+DATE(1970,1,1)+(-8/24)</f>
        <v>42289.623842592591</v>
      </c>
      <c r="T2082" s="16">
        <f>(((I2082/60)/60)/24)+DATE(1970,1,1)+(-8/24)</f>
        <v>42319.665509259255</v>
      </c>
    </row>
    <row r="2083" spans="1:20" ht="60" x14ac:dyDescent="0.25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2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7">
        <f>E2083/D2083</f>
        <v>1.1457142857142857</v>
      </c>
      <c r="P2083" s="9">
        <f>IF(L2083 = 0, 0, E2083/L2083)</f>
        <v>72.909090909090907</v>
      </c>
      <c r="Q2083" s="5" t="str">
        <f>LEFT(N2083,SEARCH("/",N2083) - 1)</f>
        <v>music</v>
      </c>
      <c r="R2083" s="5" t="str">
        <f>RIGHT(N2083, LEN(N2083) - SEARCH("/",N2083))</f>
        <v>indie rock</v>
      </c>
      <c r="S2083" s="16">
        <f>(((J2083/60)/60)/24)+DATE(1970,1,1)+(-8/24)</f>
        <v>41003.823553240742</v>
      </c>
      <c r="T2083" s="16">
        <f>(((I2083/60)/60)/24)+DATE(1970,1,1)+(-8/24)</f>
        <v>41044.874305555553</v>
      </c>
    </row>
    <row r="2084" spans="1:20" ht="60" x14ac:dyDescent="0.25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2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7">
        <f>E2084/D2084</f>
        <v>1.1073333333333333</v>
      </c>
      <c r="P2084" s="9">
        <f>IF(L2084 = 0, 0, E2084/L2084)</f>
        <v>43.710526315789473</v>
      </c>
      <c r="Q2084" s="5" t="str">
        <f>LEFT(N2084,SEARCH("/",N2084) - 1)</f>
        <v>music</v>
      </c>
      <c r="R2084" s="5" t="str">
        <f>RIGHT(N2084, LEN(N2084) - SEARCH("/",N2084))</f>
        <v>indie rock</v>
      </c>
      <c r="S2084" s="16">
        <f>(((J2084/60)/60)/24)+DATE(1970,1,1)+(-8/24)</f>
        <v>40810.786990740737</v>
      </c>
      <c r="T2084" s="16">
        <f>(((I2084/60)/60)/24)+DATE(1970,1,1)+(-8/24)</f>
        <v>40870.828657407401</v>
      </c>
    </row>
    <row r="2085" spans="1:20" ht="60" x14ac:dyDescent="0.25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2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7">
        <f>E2085/D2085</f>
        <v>1.1333333333333333</v>
      </c>
      <c r="P2085" s="9">
        <f>IF(L2085 = 0, 0, E2085/L2085)</f>
        <v>34</v>
      </c>
      <c r="Q2085" s="5" t="str">
        <f>LEFT(N2085,SEARCH("/",N2085) - 1)</f>
        <v>music</v>
      </c>
      <c r="R2085" s="5" t="str">
        <f>RIGHT(N2085, LEN(N2085) - SEARCH("/",N2085))</f>
        <v>indie rock</v>
      </c>
      <c r="S2085" s="16">
        <f>(((J2085/60)/60)/24)+DATE(1970,1,1)+(-8/24)</f>
        <v>41034.388831018514</v>
      </c>
      <c r="T2085" s="16">
        <f>(((I2085/60)/60)/24)+DATE(1970,1,1)+(-8/24)</f>
        <v>41064.388831018514</v>
      </c>
    </row>
    <row r="2086" spans="1:20" ht="45" x14ac:dyDescent="0.25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2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7">
        <f>E2086/D2086</f>
        <v>1.0833333333333333</v>
      </c>
      <c r="P2086" s="9">
        <f>IF(L2086 = 0, 0, E2086/L2086)</f>
        <v>70.652173913043484</v>
      </c>
      <c r="Q2086" s="5" t="str">
        <f>LEFT(N2086,SEARCH("/",N2086) - 1)</f>
        <v>music</v>
      </c>
      <c r="R2086" s="5" t="str">
        <f>RIGHT(N2086, LEN(N2086) - SEARCH("/",N2086))</f>
        <v>indie rock</v>
      </c>
      <c r="S2086" s="16">
        <f>(((J2086/60)/60)/24)+DATE(1970,1,1)+(-8/24)</f>
        <v>41731.499791666662</v>
      </c>
      <c r="T2086" s="16">
        <f>(((I2086/60)/60)/24)+DATE(1970,1,1)+(-8/24)</f>
        <v>41762.957638888889</v>
      </c>
    </row>
    <row r="2087" spans="1:20" ht="60" x14ac:dyDescent="0.25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2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7">
        <f>E2087/D2087</f>
        <v>1.2353333333333334</v>
      </c>
      <c r="P2087" s="9">
        <f>IF(L2087 = 0, 0, E2087/L2087)</f>
        <v>89.301204819277103</v>
      </c>
      <c r="Q2087" s="5" t="str">
        <f>LEFT(N2087,SEARCH("/",N2087) - 1)</f>
        <v>music</v>
      </c>
      <c r="R2087" s="5" t="str">
        <f>RIGHT(N2087, LEN(N2087) - SEARCH("/",N2087))</f>
        <v>indie rock</v>
      </c>
      <c r="S2087" s="16">
        <f>(((J2087/60)/60)/24)+DATE(1970,1,1)+(-8/24)</f>
        <v>41075.502164351848</v>
      </c>
      <c r="T2087" s="16">
        <f>(((I2087/60)/60)/24)+DATE(1970,1,1)+(-8/24)</f>
        <v>41105.502164351848</v>
      </c>
    </row>
    <row r="2088" spans="1:20" ht="45" x14ac:dyDescent="0.25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2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7">
        <f>E2088/D2088</f>
        <v>1.0069999999999999</v>
      </c>
      <c r="P2088" s="9">
        <f>IF(L2088 = 0, 0, E2088/L2088)</f>
        <v>115.08571428571429</v>
      </c>
      <c r="Q2088" s="5" t="str">
        <f>LEFT(N2088,SEARCH("/",N2088) - 1)</f>
        <v>music</v>
      </c>
      <c r="R2088" s="5" t="str">
        <f>RIGHT(N2088, LEN(N2088) - SEARCH("/",N2088))</f>
        <v>indie rock</v>
      </c>
      <c r="S2088" s="16">
        <f>(((J2088/60)/60)/24)+DATE(1970,1,1)+(-8/24)</f>
        <v>40860.337175925924</v>
      </c>
      <c r="T2088" s="16">
        <f>(((I2088/60)/60)/24)+DATE(1970,1,1)+(-8/24)</f>
        <v>40890.874305555553</v>
      </c>
    </row>
    <row r="2089" spans="1:20" ht="60" x14ac:dyDescent="0.25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2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7">
        <f>E2089/D2089</f>
        <v>1.0353333333333334</v>
      </c>
      <c r="P2089" s="9">
        <f>IF(L2089 = 0, 0, E2089/L2089)</f>
        <v>62.12</v>
      </c>
      <c r="Q2089" s="5" t="str">
        <f>LEFT(N2089,SEARCH("/",N2089) - 1)</f>
        <v>music</v>
      </c>
      <c r="R2089" s="5" t="str">
        <f>RIGHT(N2089, LEN(N2089) - SEARCH("/",N2089))</f>
        <v>indie rock</v>
      </c>
      <c r="S2089" s="16">
        <f>(((J2089/60)/60)/24)+DATE(1970,1,1)+(-8/24)</f>
        <v>40763.871041666665</v>
      </c>
      <c r="T2089" s="16">
        <f>(((I2089/60)/60)/24)+DATE(1970,1,1)+(-8/24)</f>
        <v>40793.871041666665</v>
      </c>
    </row>
    <row r="2090" spans="1:20" ht="60" x14ac:dyDescent="0.25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2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7">
        <f>E2090/D2090</f>
        <v>1.1551066666666667</v>
      </c>
      <c r="P2090" s="9">
        <f>IF(L2090 = 0, 0, E2090/L2090)</f>
        <v>46.204266666666669</v>
      </c>
      <c r="Q2090" s="5" t="str">
        <f>LEFT(N2090,SEARCH("/",N2090) - 1)</f>
        <v>music</v>
      </c>
      <c r="R2090" s="5" t="str">
        <f>RIGHT(N2090, LEN(N2090) - SEARCH("/",N2090))</f>
        <v>indie rock</v>
      </c>
      <c r="S2090" s="16">
        <f>(((J2090/60)/60)/24)+DATE(1970,1,1)+(-8/24)</f>
        <v>40395.381388888884</v>
      </c>
      <c r="T2090" s="16">
        <f>(((I2090/60)/60)/24)+DATE(1970,1,1)+(-8/24)</f>
        <v>40431.832638888889</v>
      </c>
    </row>
    <row r="2091" spans="1:20" ht="30" x14ac:dyDescent="0.25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2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7">
        <f>E2091/D2091</f>
        <v>1.2040040000000001</v>
      </c>
      <c r="P2091" s="9">
        <f>IF(L2091 = 0, 0, E2091/L2091)</f>
        <v>48.54854838709678</v>
      </c>
      <c r="Q2091" s="5" t="str">
        <f>LEFT(N2091,SEARCH("/",N2091) - 1)</f>
        <v>music</v>
      </c>
      <c r="R2091" s="5" t="str">
        <f>RIGHT(N2091, LEN(N2091) - SEARCH("/",N2091))</f>
        <v>indie rock</v>
      </c>
      <c r="S2091" s="16">
        <f>(((J2091/60)/60)/24)+DATE(1970,1,1)+(-8/24)</f>
        <v>41452.742986111109</v>
      </c>
      <c r="T2091" s="16">
        <f>(((I2091/60)/60)/24)+DATE(1970,1,1)+(-8/24)</f>
        <v>41487.742986111109</v>
      </c>
    </row>
    <row r="2092" spans="1:20" ht="60" x14ac:dyDescent="0.25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2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7">
        <f>E2092/D2092</f>
        <v>1.1504037499999999</v>
      </c>
      <c r="P2092" s="9">
        <f>IF(L2092 = 0, 0, E2092/L2092)</f>
        <v>57.520187499999999</v>
      </c>
      <c r="Q2092" s="5" t="str">
        <f>LEFT(N2092,SEARCH("/",N2092) - 1)</f>
        <v>music</v>
      </c>
      <c r="R2092" s="5" t="str">
        <f>RIGHT(N2092, LEN(N2092) - SEARCH("/",N2092))</f>
        <v>indie rock</v>
      </c>
      <c r="S2092" s="16">
        <f>(((J2092/60)/60)/24)+DATE(1970,1,1)+(-8/24)</f>
        <v>41299.048090277778</v>
      </c>
      <c r="T2092" s="16">
        <f>(((I2092/60)/60)/24)+DATE(1970,1,1)+(-8/24)</f>
        <v>41329.048090277778</v>
      </c>
    </row>
    <row r="2093" spans="1:20" ht="60" x14ac:dyDescent="0.25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2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7">
        <f>E2093/D2093</f>
        <v>1.2046777777777777</v>
      </c>
      <c r="P2093" s="9">
        <f>IF(L2093 = 0, 0, E2093/L2093)</f>
        <v>88.147154471544724</v>
      </c>
      <c r="Q2093" s="5" t="str">
        <f>LEFT(N2093,SEARCH("/",N2093) - 1)</f>
        <v>music</v>
      </c>
      <c r="R2093" s="5" t="str">
        <f>RIGHT(N2093, LEN(N2093) - SEARCH("/",N2093))</f>
        <v>indie rock</v>
      </c>
      <c r="S2093" s="16">
        <f>(((J2093/60)/60)/24)+DATE(1970,1,1)+(-8/24)</f>
        <v>40554.989328703698</v>
      </c>
      <c r="T2093" s="16">
        <f>(((I2093/60)/60)/24)+DATE(1970,1,1)+(-8/24)</f>
        <v>40603.5</v>
      </c>
    </row>
    <row r="2094" spans="1:20" ht="45" x14ac:dyDescent="0.25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2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7">
        <f>E2094/D2094</f>
        <v>1.0128333333333333</v>
      </c>
      <c r="P2094" s="9">
        <f>IF(L2094 = 0, 0, E2094/L2094)</f>
        <v>110.49090909090908</v>
      </c>
      <c r="Q2094" s="5" t="str">
        <f>LEFT(N2094,SEARCH("/",N2094) - 1)</f>
        <v>music</v>
      </c>
      <c r="R2094" s="5" t="str">
        <f>RIGHT(N2094, LEN(N2094) - SEARCH("/",N2094))</f>
        <v>indie rock</v>
      </c>
      <c r="S2094" s="16">
        <f>(((J2094/60)/60)/24)+DATE(1970,1,1)+(-8/24)</f>
        <v>40763.374212962961</v>
      </c>
      <c r="T2094" s="16">
        <f>(((I2094/60)/60)/24)+DATE(1970,1,1)+(-8/24)</f>
        <v>40823.374212962961</v>
      </c>
    </row>
    <row r="2095" spans="1:20" ht="45" x14ac:dyDescent="0.25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2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7">
        <f>E2095/D2095</f>
        <v>1.0246666666666666</v>
      </c>
      <c r="P2095" s="9">
        <f>IF(L2095 = 0, 0, E2095/L2095)</f>
        <v>66.826086956521735</v>
      </c>
      <c r="Q2095" s="5" t="str">
        <f>LEFT(N2095,SEARCH("/",N2095) - 1)</f>
        <v>music</v>
      </c>
      <c r="R2095" s="5" t="str">
        <f>RIGHT(N2095, LEN(N2095) - SEARCH("/",N2095))</f>
        <v>indie rock</v>
      </c>
      <c r="S2095" s="16">
        <f>(((J2095/60)/60)/24)+DATE(1970,1,1)+(-8/24)</f>
        <v>41205.521203703705</v>
      </c>
      <c r="T2095" s="16">
        <f>(((I2095/60)/60)/24)+DATE(1970,1,1)+(-8/24)</f>
        <v>41265.56287037037</v>
      </c>
    </row>
    <row r="2096" spans="1:20" ht="60" x14ac:dyDescent="0.25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2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7">
        <f>E2096/D2096</f>
        <v>1.2054285714285715</v>
      </c>
      <c r="P2096" s="9">
        <f>IF(L2096 = 0, 0, E2096/L2096)</f>
        <v>58.597222222222221</v>
      </c>
      <c r="Q2096" s="5" t="str">
        <f>LEFT(N2096,SEARCH("/",N2096) - 1)</f>
        <v>music</v>
      </c>
      <c r="R2096" s="5" t="str">
        <f>RIGHT(N2096, LEN(N2096) - SEARCH("/",N2096))</f>
        <v>indie rock</v>
      </c>
      <c r="S2096" s="16">
        <f>(((J2096/60)/60)/24)+DATE(1970,1,1)+(-8/24)</f>
        <v>40938.686689814815</v>
      </c>
      <c r="T2096" s="16">
        <f>(((I2096/60)/60)/24)+DATE(1970,1,1)+(-8/24)</f>
        <v>40972.791666666664</v>
      </c>
    </row>
    <row r="2097" spans="1:20" ht="45" x14ac:dyDescent="0.25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2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7">
        <f>E2097/D2097</f>
        <v>1</v>
      </c>
      <c r="P2097" s="9">
        <f>IF(L2097 = 0, 0, E2097/L2097)</f>
        <v>113.63636363636364</v>
      </c>
      <c r="Q2097" s="5" t="str">
        <f>LEFT(N2097,SEARCH("/",N2097) - 1)</f>
        <v>music</v>
      </c>
      <c r="R2097" s="5" t="str">
        <f>RIGHT(N2097, LEN(N2097) - SEARCH("/",N2097))</f>
        <v>indie rock</v>
      </c>
      <c r="S2097" s="16">
        <f>(((J2097/60)/60)/24)+DATE(1970,1,1)+(-8/24)</f>
        <v>40758.400150462956</v>
      </c>
      <c r="T2097" s="16">
        <f>(((I2097/60)/60)/24)+DATE(1970,1,1)+(-8/24)</f>
        <v>40818.400150462956</v>
      </c>
    </row>
    <row r="2098" spans="1:20" ht="45" x14ac:dyDescent="0.25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2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7">
        <f>E2098/D2098</f>
        <v>1.0166666666666666</v>
      </c>
      <c r="P2098" s="9">
        <f>IF(L2098 = 0, 0, E2098/L2098)</f>
        <v>43.571428571428569</v>
      </c>
      <c r="Q2098" s="5" t="str">
        <f>LEFT(N2098,SEARCH("/",N2098) - 1)</f>
        <v>music</v>
      </c>
      <c r="R2098" s="5" t="str">
        <f>RIGHT(N2098, LEN(N2098) - SEARCH("/",N2098))</f>
        <v>indie rock</v>
      </c>
      <c r="S2098" s="16">
        <f>(((J2098/60)/60)/24)+DATE(1970,1,1)+(-8/24)</f>
        <v>41192.425173611111</v>
      </c>
      <c r="T2098" s="16">
        <f>(((I2098/60)/60)/24)+DATE(1970,1,1)+(-8/24)</f>
        <v>41207.832638888889</v>
      </c>
    </row>
    <row r="2099" spans="1:20" ht="60" x14ac:dyDescent="0.25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2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7">
        <f>E2099/D2099</f>
        <v>1</v>
      </c>
      <c r="P2099" s="9">
        <f>IF(L2099 = 0, 0, E2099/L2099)</f>
        <v>78.94736842105263</v>
      </c>
      <c r="Q2099" s="5" t="str">
        <f>LEFT(N2099,SEARCH("/",N2099) - 1)</f>
        <v>music</v>
      </c>
      <c r="R2099" s="5" t="str">
        <f>RIGHT(N2099, LEN(N2099) - SEARCH("/",N2099))</f>
        <v>indie rock</v>
      </c>
      <c r="S2099" s="16">
        <f>(((J2099/60)/60)/24)+DATE(1970,1,1)+(-8/24)</f>
        <v>40818.251562499994</v>
      </c>
      <c r="T2099" s="16">
        <f>(((I2099/60)/60)/24)+DATE(1970,1,1)+(-8/24)</f>
        <v>40878.293229166666</v>
      </c>
    </row>
    <row r="2100" spans="1:20" ht="45" x14ac:dyDescent="0.25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2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7">
        <f>E2100/D2100</f>
        <v>1.0033333333333334</v>
      </c>
      <c r="P2100" s="9">
        <f>IF(L2100 = 0, 0, E2100/L2100)</f>
        <v>188.125</v>
      </c>
      <c r="Q2100" s="5" t="str">
        <f>LEFT(N2100,SEARCH("/",N2100) - 1)</f>
        <v>music</v>
      </c>
      <c r="R2100" s="5" t="str">
        <f>RIGHT(N2100, LEN(N2100) - SEARCH("/",N2100))</f>
        <v>indie rock</v>
      </c>
      <c r="S2100" s="16">
        <f>(((J2100/60)/60)/24)+DATE(1970,1,1)+(-8/24)</f>
        <v>40945.780497685184</v>
      </c>
      <c r="T2100" s="16">
        <f>(((I2100/60)/60)/24)+DATE(1970,1,1)+(-8/24)</f>
        <v>40975.780497685184</v>
      </c>
    </row>
    <row r="2101" spans="1:20" x14ac:dyDescent="0.25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2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7">
        <f>E2101/D2101</f>
        <v>1.3236666666666668</v>
      </c>
      <c r="P2101" s="9">
        <f>IF(L2101 = 0, 0, E2101/L2101)</f>
        <v>63.031746031746032</v>
      </c>
      <c r="Q2101" s="5" t="str">
        <f>LEFT(N2101,SEARCH("/",N2101) - 1)</f>
        <v>music</v>
      </c>
      <c r="R2101" s="5" t="str">
        <f>RIGHT(N2101, LEN(N2101) - SEARCH("/",N2101))</f>
        <v>indie rock</v>
      </c>
      <c r="S2101" s="16">
        <f>(((J2101/60)/60)/24)+DATE(1970,1,1)+(-8/24)</f>
        <v>42173.41300925926</v>
      </c>
      <c r="T2101" s="16">
        <f>(((I2101/60)/60)/24)+DATE(1970,1,1)+(-8/24)</f>
        <v>42186.819444444445</v>
      </c>
    </row>
    <row r="2102" spans="1:20" ht="60" x14ac:dyDescent="0.25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2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7">
        <f>E2102/D2102</f>
        <v>1.3666666666666667</v>
      </c>
      <c r="P2102" s="9">
        <f>IF(L2102 = 0, 0, E2102/L2102)</f>
        <v>30.37037037037037</v>
      </c>
      <c r="Q2102" s="5" t="str">
        <f>LEFT(N2102,SEARCH("/",N2102) - 1)</f>
        <v>music</v>
      </c>
      <c r="R2102" s="5" t="str">
        <f>RIGHT(N2102, LEN(N2102) - SEARCH("/",N2102))</f>
        <v>indie rock</v>
      </c>
      <c r="S2102" s="16">
        <f>(((J2102/60)/60)/24)+DATE(1970,1,1)+(-8/24)</f>
        <v>41074.50163194444</v>
      </c>
      <c r="T2102" s="16">
        <f>(((I2102/60)/60)/24)+DATE(1970,1,1)+(-8/24)</f>
        <v>41089.832638888889</v>
      </c>
    </row>
    <row r="2103" spans="1:20" ht="60" x14ac:dyDescent="0.25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2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7">
        <f>E2103/D2103</f>
        <v>1.1325000000000001</v>
      </c>
      <c r="P2103" s="9">
        <f>IF(L2103 = 0, 0, E2103/L2103)</f>
        <v>51.477272727272727</v>
      </c>
      <c r="Q2103" s="5" t="str">
        <f>LEFT(N2103,SEARCH("/",N2103) - 1)</f>
        <v>music</v>
      </c>
      <c r="R2103" s="5" t="str">
        <f>RIGHT(N2103, LEN(N2103) - SEARCH("/",N2103))</f>
        <v>indie rock</v>
      </c>
      <c r="S2103" s="16">
        <f>(((J2103/60)/60)/24)+DATE(1970,1,1)+(-8/24)</f>
        <v>40891.816134259258</v>
      </c>
      <c r="T2103" s="16">
        <f>(((I2103/60)/60)/24)+DATE(1970,1,1)+(-8/24)</f>
        <v>40951.816134259258</v>
      </c>
    </row>
    <row r="2104" spans="1:20" ht="60" x14ac:dyDescent="0.25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2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7">
        <f>E2104/D2104</f>
        <v>1.36</v>
      </c>
      <c r="P2104" s="9">
        <f>IF(L2104 = 0, 0, E2104/L2104)</f>
        <v>35.789473684210527</v>
      </c>
      <c r="Q2104" s="5" t="str">
        <f>LEFT(N2104,SEARCH("/",N2104) - 1)</f>
        <v>music</v>
      </c>
      <c r="R2104" s="5" t="str">
        <f>RIGHT(N2104, LEN(N2104) - SEARCH("/",N2104))</f>
        <v>indie rock</v>
      </c>
      <c r="S2104" s="16">
        <f>(((J2104/60)/60)/24)+DATE(1970,1,1)+(-8/24)</f>
        <v>40638.535277777773</v>
      </c>
      <c r="T2104" s="16">
        <f>(((I2104/60)/60)/24)+DATE(1970,1,1)+(-8/24)</f>
        <v>40668.535277777773</v>
      </c>
    </row>
    <row r="2105" spans="1:20" ht="30" x14ac:dyDescent="0.25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2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7">
        <f>E2105/D2105</f>
        <v>1.4612318374694613</v>
      </c>
      <c r="P2105" s="9">
        <f>IF(L2105 = 0, 0, E2105/L2105)</f>
        <v>98.817391304347822</v>
      </c>
      <c r="Q2105" s="5" t="str">
        <f>LEFT(N2105,SEARCH("/",N2105) - 1)</f>
        <v>music</v>
      </c>
      <c r="R2105" s="5" t="str">
        <f>RIGHT(N2105, LEN(N2105) - SEARCH("/",N2105))</f>
        <v>indie rock</v>
      </c>
      <c r="S2105" s="16">
        <f>(((J2105/60)/60)/24)+DATE(1970,1,1)+(-8/24)</f>
        <v>41192.421608796292</v>
      </c>
      <c r="T2105" s="16">
        <f>(((I2105/60)/60)/24)+DATE(1970,1,1)+(-8/24)</f>
        <v>41222.463275462964</v>
      </c>
    </row>
    <row r="2106" spans="1:20" ht="45" x14ac:dyDescent="0.25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2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7">
        <f>E2106/D2106</f>
        <v>1.2949999999999999</v>
      </c>
      <c r="P2106" s="9">
        <f>IF(L2106 = 0, 0, E2106/L2106)</f>
        <v>28</v>
      </c>
      <c r="Q2106" s="5" t="str">
        <f>LEFT(N2106,SEARCH("/",N2106) - 1)</f>
        <v>music</v>
      </c>
      <c r="R2106" s="5" t="str">
        <f>RIGHT(N2106, LEN(N2106) - SEARCH("/",N2106))</f>
        <v>indie rock</v>
      </c>
      <c r="S2106" s="16">
        <f>(((J2106/60)/60)/24)+DATE(1970,1,1)+(-8/24)</f>
        <v>41393.74113425926</v>
      </c>
      <c r="T2106" s="16">
        <f>(((I2106/60)/60)/24)+DATE(1970,1,1)+(-8/24)</f>
        <v>41424.666666666664</v>
      </c>
    </row>
    <row r="2107" spans="1:20" ht="45" x14ac:dyDescent="0.25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2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7">
        <f>E2107/D2107</f>
        <v>2.54</v>
      </c>
      <c r="P2107" s="9">
        <f>IF(L2107 = 0, 0, E2107/L2107)</f>
        <v>51.313131313131315</v>
      </c>
      <c r="Q2107" s="5" t="str">
        <f>LEFT(N2107,SEARCH("/",N2107) - 1)</f>
        <v>music</v>
      </c>
      <c r="R2107" s="5" t="str">
        <f>RIGHT(N2107, LEN(N2107) - SEARCH("/",N2107))</f>
        <v>indie rock</v>
      </c>
      <c r="S2107" s="16">
        <f>(((J2107/60)/60)/24)+DATE(1970,1,1)+(-8/24)</f>
        <v>41951.455474537033</v>
      </c>
      <c r="T2107" s="16">
        <f>(((I2107/60)/60)/24)+DATE(1970,1,1)+(-8/24)</f>
        <v>41963.833333333336</v>
      </c>
    </row>
    <row r="2108" spans="1:20" ht="60" x14ac:dyDescent="0.25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2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7">
        <f>E2108/D2108</f>
        <v>1.0704545454545455</v>
      </c>
      <c r="P2108" s="9">
        <f>IF(L2108 = 0, 0, E2108/L2108)</f>
        <v>53.522727272727273</v>
      </c>
      <c r="Q2108" s="5" t="str">
        <f>LEFT(N2108,SEARCH("/",N2108) - 1)</f>
        <v>music</v>
      </c>
      <c r="R2108" s="5" t="str">
        <f>RIGHT(N2108, LEN(N2108) - SEARCH("/",N2108))</f>
        <v>indie rock</v>
      </c>
      <c r="S2108" s="16">
        <f>(((J2108/60)/60)/24)+DATE(1970,1,1)+(-8/24)</f>
        <v>41269.881643518514</v>
      </c>
      <c r="T2108" s="16">
        <f>(((I2108/60)/60)/24)+DATE(1970,1,1)+(-8/24)</f>
        <v>41299.881643518514</v>
      </c>
    </row>
    <row r="2109" spans="1:20" ht="45" x14ac:dyDescent="0.25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2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7">
        <f>E2109/D2109</f>
        <v>1.0773299999999999</v>
      </c>
      <c r="P2109" s="9">
        <f>IF(L2109 = 0, 0, E2109/L2109)</f>
        <v>37.149310344827583</v>
      </c>
      <c r="Q2109" s="5" t="str">
        <f>LEFT(N2109,SEARCH("/",N2109) - 1)</f>
        <v>music</v>
      </c>
      <c r="R2109" s="5" t="str">
        <f>RIGHT(N2109, LEN(N2109) - SEARCH("/",N2109))</f>
        <v>indie rock</v>
      </c>
      <c r="S2109" s="16">
        <f>(((J2109/60)/60)/24)+DATE(1970,1,1)+(-8/24)</f>
        <v>41934.377233796295</v>
      </c>
      <c r="T2109" s="16">
        <f>(((I2109/60)/60)/24)+DATE(1970,1,1)+(-8/24)</f>
        <v>41955.418900462959</v>
      </c>
    </row>
    <row r="2110" spans="1:20" ht="60" x14ac:dyDescent="0.25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2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7">
        <f>E2110/D2110</f>
        <v>1.0731250000000001</v>
      </c>
      <c r="P2110" s="9">
        <f>IF(L2110 = 0, 0, E2110/L2110)</f>
        <v>89.895287958115176</v>
      </c>
      <c r="Q2110" s="5" t="str">
        <f>LEFT(N2110,SEARCH("/",N2110) - 1)</f>
        <v>music</v>
      </c>
      <c r="R2110" s="5" t="str">
        <f>RIGHT(N2110, LEN(N2110) - SEARCH("/",N2110))</f>
        <v>indie rock</v>
      </c>
      <c r="S2110" s="16">
        <f>(((J2110/60)/60)/24)+DATE(1970,1,1)+(-8/24)</f>
        <v>41134.842361111107</v>
      </c>
      <c r="T2110" s="16">
        <f>(((I2110/60)/60)/24)+DATE(1970,1,1)+(-8/24)</f>
        <v>41161.829861111109</v>
      </c>
    </row>
    <row r="2111" spans="1:20" ht="45" x14ac:dyDescent="0.25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2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7">
        <f>E2111/D2111</f>
        <v>1.06525</v>
      </c>
      <c r="P2111" s="9">
        <f>IF(L2111 = 0, 0, E2111/L2111)</f>
        <v>106.52500000000001</v>
      </c>
      <c r="Q2111" s="5" t="str">
        <f>LEFT(N2111,SEARCH("/",N2111) - 1)</f>
        <v>music</v>
      </c>
      <c r="R2111" s="5" t="str">
        <f>RIGHT(N2111, LEN(N2111) - SEARCH("/",N2111))</f>
        <v>indie rock</v>
      </c>
      <c r="S2111" s="16">
        <f>(((J2111/60)/60)/24)+DATE(1970,1,1)+(-8/24)</f>
        <v>42160.375196759262</v>
      </c>
      <c r="T2111" s="16">
        <f>(((I2111/60)/60)/24)+DATE(1970,1,1)+(-8/24)</f>
        <v>42190.375196759262</v>
      </c>
    </row>
    <row r="2112" spans="1:20" ht="30" x14ac:dyDescent="0.25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2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7">
        <f>E2112/D2112</f>
        <v>1.0035000000000001</v>
      </c>
      <c r="P2112" s="9">
        <f>IF(L2112 = 0, 0, E2112/L2112)</f>
        <v>52.815789473684212</v>
      </c>
      <c r="Q2112" s="5" t="str">
        <f>LEFT(N2112,SEARCH("/",N2112) - 1)</f>
        <v>music</v>
      </c>
      <c r="R2112" s="5" t="str">
        <f>RIGHT(N2112, LEN(N2112) - SEARCH("/",N2112))</f>
        <v>indie rock</v>
      </c>
      <c r="S2112" s="16">
        <f>(((J2112/60)/60)/24)+DATE(1970,1,1)+(-8/24)</f>
        <v>41759.337604166663</v>
      </c>
      <c r="T2112" s="16">
        <f>(((I2112/60)/60)/24)+DATE(1970,1,1)+(-8/24)</f>
        <v>41786.874305555553</v>
      </c>
    </row>
    <row r="2113" spans="1:20" ht="60" x14ac:dyDescent="0.25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2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7">
        <f>E2113/D2113</f>
        <v>1.0649999999999999</v>
      </c>
      <c r="P2113" s="9">
        <f>IF(L2113 = 0, 0, E2113/L2113)</f>
        <v>54.615384615384613</v>
      </c>
      <c r="Q2113" s="5" t="str">
        <f>LEFT(N2113,SEARCH("/",N2113) - 1)</f>
        <v>music</v>
      </c>
      <c r="R2113" s="5" t="str">
        <f>RIGHT(N2113, LEN(N2113) - SEARCH("/",N2113))</f>
        <v>indie rock</v>
      </c>
      <c r="S2113" s="16">
        <f>(((J2113/60)/60)/24)+DATE(1970,1,1)+(-8/24)</f>
        <v>40702.863715277774</v>
      </c>
      <c r="T2113" s="16">
        <f>(((I2113/60)/60)/24)+DATE(1970,1,1)+(-8/24)</f>
        <v>40769.708333333328</v>
      </c>
    </row>
    <row r="2114" spans="1:20" ht="45" x14ac:dyDescent="0.25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2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7">
        <f>E2114/D2114</f>
        <v>1</v>
      </c>
      <c r="P2114" s="9">
        <f>IF(L2114 = 0, 0, E2114/L2114)</f>
        <v>27.272727272727273</v>
      </c>
      <c r="Q2114" s="5" t="str">
        <f>LEFT(N2114,SEARCH("/",N2114) - 1)</f>
        <v>music</v>
      </c>
      <c r="R2114" s="5" t="str">
        <f>RIGHT(N2114, LEN(N2114) - SEARCH("/",N2114))</f>
        <v>indie rock</v>
      </c>
      <c r="S2114" s="16">
        <f>(((J2114/60)/60)/24)+DATE(1970,1,1)+(-8/24)</f>
        <v>41365.594826388886</v>
      </c>
      <c r="T2114" s="16">
        <f>(((I2114/60)/60)/24)+DATE(1970,1,1)+(-8/24)</f>
        <v>41379.594826388886</v>
      </c>
    </row>
    <row r="2115" spans="1:20" ht="30" x14ac:dyDescent="0.25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2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7">
        <f>E2115/D2115</f>
        <v>1.0485714285714285</v>
      </c>
      <c r="P2115" s="9">
        <f>IF(L2115 = 0, 0, E2115/L2115)</f>
        <v>68.598130841121488</v>
      </c>
      <c r="Q2115" s="5" t="str">
        <f>LEFT(N2115,SEARCH("/",N2115) - 1)</f>
        <v>music</v>
      </c>
      <c r="R2115" s="5" t="str">
        <f>RIGHT(N2115, LEN(N2115) - SEARCH("/",N2115))</f>
        <v>indie rock</v>
      </c>
      <c r="S2115" s="16">
        <f>(((J2115/60)/60)/24)+DATE(1970,1,1)+(-8/24)</f>
        <v>41870.532129629624</v>
      </c>
      <c r="T2115" s="16">
        <f>(((I2115/60)/60)/24)+DATE(1970,1,1)+(-8/24)</f>
        <v>41905.532129629624</v>
      </c>
    </row>
    <row r="2116" spans="1:20" ht="60" x14ac:dyDescent="0.25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2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7">
        <f>E2116/D2116</f>
        <v>1.0469999999999999</v>
      </c>
      <c r="P2116" s="9">
        <f>IF(L2116 = 0, 0, E2116/L2116)</f>
        <v>35.612244897959187</v>
      </c>
      <c r="Q2116" s="5" t="str">
        <f>LEFT(N2116,SEARCH("/",N2116) - 1)</f>
        <v>music</v>
      </c>
      <c r="R2116" s="5" t="str">
        <f>RIGHT(N2116, LEN(N2116) - SEARCH("/",N2116))</f>
        <v>indie rock</v>
      </c>
      <c r="S2116" s="16">
        <f>(((J2116/60)/60)/24)+DATE(1970,1,1)+(-8/24)</f>
        <v>40458.482291666667</v>
      </c>
      <c r="T2116" s="16">
        <f>(((I2116/60)/60)/24)+DATE(1970,1,1)+(-8/24)</f>
        <v>40520.874305555553</v>
      </c>
    </row>
    <row r="2117" spans="1:20" ht="45" x14ac:dyDescent="0.25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2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7">
        <f>E2117/D2117</f>
        <v>2.2566666666666668</v>
      </c>
      <c r="P2117" s="9">
        <f>IF(L2117 = 0, 0, E2117/L2117)</f>
        <v>94.027777777777771</v>
      </c>
      <c r="Q2117" s="5" t="str">
        <f>LEFT(N2117,SEARCH("/",N2117) - 1)</f>
        <v>music</v>
      </c>
      <c r="R2117" s="5" t="str">
        <f>RIGHT(N2117, LEN(N2117) - SEARCH("/",N2117))</f>
        <v>indie rock</v>
      </c>
      <c r="S2117" s="16">
        <f>(((J2117/60)/60)/24)+DATE(1970,1,1)+(-8/24)</f>
        <v>40563.747696759259</v>
      </c>
      <c r="T2117" s="16">
        <f>(((I2117/60)/60)/24)+DATE(1970,1,1)+(-8/24)</f>
        <v>40593.747696759259</v>
      </c>
    </row>
    <row r="2118" spans="1:20" ht="45" x14ac:dyDescent="0.25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2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7">
        <f>E2118/D2118</f>
        <v>1.0090416666666666</v>
      </c>
      <c r="P2118" s="9">
        <f>IF(L2118 = 0, 0, E2118/L2118)</f>
        <v>526.45652173913038</v>
      </c>
      <c r="Q2118" s="5" t="str">
        <f>LEFT(N2118,SEARCH("/",N2118) - 1)</f>
        <v>music</v>
      </c>
      <c r="R2118" s="5" t="str">
        <f>RIGHT(N2118, LEN(N2118) - SEARCH("/",N2118))</f>
        <v>indie rock</v>
      </c>
      <c r="S2118" s="16">
        <f>(((J2118/60)/60)/24)+DATE(1970,1,1)+(-8/24)</f>
        <v>41136.444479166668</v>
      </c>
      <c r="T2118" s="16">
        <f>(((I2118/60)/60)/24)+DATE(1970,1,1)+(-8/24)</f>
        <v>41184.444479166668</v>
      </c>
    </row>
    <row r="2119" spans="1:20" ht="60" x14ac:dyDescent="0.25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2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7">
        <f>E2119/D2119</f>
        <v>1.4775</v>
      </c>
      <c r="P2119" s="9">
        <f>IF(L2119 = 0, 0, E2119/L2119)</f>
        <v>50.657142857142858</v>
      </c>
      <c r="Q2119" s="5" t="str">
        <f>LEFT(N2119,SEARCH("/",N2119) - 1)</f>
        <v>music</v>
      </c>
      <c r="R2119" s="5" t="str">
        <f>RIGHT(N2119, LEN(N2119) - SEARCH("/",N2119))</f>
        <v>indie rock</v>
      </c>
      <c r="S2119" s="16">
        <f>(((J2119/60)/60)/24)+DATE(1970,1,1)+(-8/24)</f>
        <v>42289.726261574069</v>
      </c>
      <c r="T2119" s="16">
        <f>(((I2119/60)/60)/24)+DATE(1970,1,1)+(-8/24)</f>
        <v>42303.874305555553</v>
      </c>
    </row>
    <row r="2120" spans="1:20" ht="30" x14ac:dyDescent="0.25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2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7">
        <f>E2120/D2120</f>
        <v>1.3461099999999999</v>
      </c>
      <c r="P2120" s="9">
        <f>IF(L2120 = 0, 0, E2120/L2120)</f>
        <v>79.182941176470578</v>
      </c>
      <c r="Q2120" s="5" t="str">
        <f>LEFT(N2120,SEARCH("/",N2120) - 1)</f>
        <v>music</v>
      </c>
      <c r="R2120" s="5" t="str">
        <f>RIGHT(N2120, LEN(N2120) - SEARCH("/",N2120))</f>
        <v>indie rock</v>
      </c>
      <c r="S2120" s="16">
        <f>(((J2120/60)/60)/24)+DATE(1970,1,1)+(-8/24)</f>
        <v>40718.506203703699</v>
      </c>
      <c r="T2120" s="16">
        <f>(((I2120/60)/60)/24)+DATE(1970,1,1)+(-8/24)</f>
        <v>40748.506203703699</v>
      </c>
    </row>
    <row r="2121" spans="1:20" ht="45" x14ac:dyDescent="0.25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2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7">
        <f>E2121/D2121</f>
        <v>1.0075000000000001</v>
      </c>
      <c r="P2121" s="9">
        <f>IF(L2121 = 0, 0, E2121/L2121)</f>
        <v>91.590909090909093</v>
      </c>
      <c r="Q2121" s="5" t="str">
        <f>LEFT(N2121,SEARCH("/",N2121) - 1)</f>
        <v>music</v>
      </c>
      <c r="R2121" s="5" t="str">
        <f>RIGHT(N2121, LEN(N2121) - SEARCH("/",N2121))</f>
        <v>indie rock</v>
      </c>
      <c r="S2121" s="16">
        <f>(((J2121/60)/60)/24)+DATE(1970,1,1)+(-8/24)</f>
        <v>41106.796817129631</v>
      </c>
      <c r="T2121" s="16">
        <f>(((I2121/60)/60)/24)+DATE(1970,1,1)+(-8/24)</f>
        <v>41136.796817129631</v>
      </c>
    </row>
    <row r="2122" spans="1:20" ht="45" x14ac:dyDescent="0.25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2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7">
        <f>E2122/D2122</f>
        <v>1.00880375</v>
      </c>
      <c r="P2122" s="9">
        <f>IF(L2122 = 0, 0, E2122/L2122)</f>
        <v>116.96275362318841</v>
      </c>
      <c r="Q2122" s="5" t="str">
        <f>LEFT(N2122,SEARCH("/",N2122) - 1)</f>
        <v>music</v>
      </c>
      <c r="R2122" s="5" t="str">
        <f>RIGHT(N2122, LEN(N2122) - SEARCH("/",N2122))</f>
        <v>indie rock</v>
      </c>
      <c r="S2122" s="16">
        <f>(((J2122/60)/60)/24)+DATE(1970,1,1)+(-8/24)</f>
        <v>41591.631203703699</v>
      </c>
      <c r="T2122" s="16">
        <f>(((I2122/60)/60)/24)+DATE(1970,1,1)+(-8/24)</f>
        <v>41640.631203703699</v>
      </c>
    </row>
    <row r="2123" spans="1:20" ht="45" x14ac:dyDescent="0.2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2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7">
        <f>E2123/D2123</f>
        <v>5.6800000000000002E-3</v>
      </c>
      <c r="P2123" s="9">
        <f>IF(L2123 = 0, 0, E2123/L2123)</f>
        <v>28.4</v>
      </c>
      <c r="Q2123" s="5" t="str">
        <f>LEFT(N2123,SEARCH("/",N2123) - 1)</f>
        <v>games</v>
      </c>
      <c r="R2123" s="5" t="str">
        <f>RIGHT(N2123, LEN(N2123) - SEARCH("/",N2123))</f>
        <v>video games</v>
      </c>
      <c r="S2123" s="16">
        <f>(((J2123/60)/60)/24)+DATE(1970,1,1)+(-8/24)</f>
        <v>42716.409120370365</v>
      </c>
      <c r="T2123" s="16">
        <f>(((I2123/60)/60)/24)+DATE(1970,1,1)+(-8/24)</f>
        <v>42746.409120370365</v>
      </c>
    </row>
    <row r="2124" spans="1:20" ht="45" x14ac:dyDescent="0.25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2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7">
        <f>E2124/D2124</f>
        <v>3.875E-3</v>
      </c>
      <c r="P2124" s="9">
        <f>IF(L2124 = 0, 0, E2124/L2124)</f>
        <v>103.33333333333333</v>
      </c>
      <c r="Q2124" s="5" t="str">
        <f>LEFT(N2124,SEARCH("/",N2124) - 1)</f>
        <v>games</v>
      </c>
      <c r="R2124" s="5" t="str">
        <f>RIGHT(N2124, LEN(N2124) - SEARCH("/",N2124))</f>
        <v>video games</v>
      </c>
      <c r="S2124" s="16">
        <f>(((J2124/60)/60)/24)+DATE(1970,1,1)+(-8/24)</f>
        <v>42711.967233796291</v>
      </c>
      <c r="T2124" s="16">
        <f>(((I2124/60)/60)/24)+DATE(1970,1,1)+(-8/24)</f>
        <v>42741.967233796291</v>
      </c>
    </row>
    <row r="2125" spans="1:20" ht="60" x14ac:dyDescent="0.2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2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7">
        <f>E2125/D2125</f>
        <v>0.1</v>
      </c>
      <c r="P2125" s="9">
        <f>IF(L2125 = 0, 0, E2125/L2125)</f>
        <v>10</v>
      </c>
      <c r="Q2125" s="5" t="str">
        <f>LEFT(N2125,SEARCH("/",N2125) - 1)</f>
        <v>games</v>
      </c>
      <c r="R2125" s="5" t="str">
        <f>RIGHT(N2125, LEN(N2125) - SEARCH("/",N2125))</f>
        <v>video games</v>
      </c>
      <c r="S2125" s="16">
        <f>(((J2125/60)/60)/24)+DATE(1970,1,1)+(-8/24)</f>
        <v>40198.091516203705</v>
      </c>
      <c r="T2125" s="16">
        <f>(((I2125/60)/60)/24)+DATE(1970,1,1)+(-8/24)</f>
        <v>40251.957638888889</v>
      </c>
    </row>
    <row r="2126" spans="1:20" ht="60" x14ac:dyDescent="0.25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2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7">
        <f>E2126/D2126</f>
        <v>0.10454545454545454</v>
      </c>
      <c r="P2126" s="9">
        <f>IF(L2126 = 0, 0, E2126/L2126)</f>
        <v>23</v>
      </c>
      <c r="Q2126" s="5" t="str">
        <f>LEFT(N2126,SEARCH("/",N2126) - 1)</f>
        <v>games</v>
      </c>
      <c r="R2126" s="5" t="str">
        <f>RIGHT(N2126, LEN(N2126) - SEARCH("/",N2126))</f>
        <v>video games</v>
      </c>
      <c r="S2126" s="16">
        <f>(((J2126/60)/60)/24)+DATE(1970,1,1)+(-8/24)</f>
        <v>40463.694849537031</v>
      </c>
      <c r="T2126" s="16">
        <f>(((I2126/60)/60)/24)+DATE(1970,1,1)+(-8/24)</f>
        <v>40511.875</v>
      </c>
    </row>
    <row r="2127" spans="1:20" ht="45" x14ac:dyDescent="0.2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2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7">
        <f>E2127/D2127</f>
        <v>1.4200000000000001E-2</v>
      </c>
      <c r="P2127" s="9">
        <f>IF(L2127 = 0, 0, E2127/L2127)</f>
        <v>31.555555555555557</v>
      </c>
      <c r="Q2127" s="5" t="str">
        <f>LEFT(N2127,SEARCH("/",N2127) - 1)</f>
        <v>games</v>
      </c>
      <c r="R2127" s="5" t="str">
        <f>RIGHT(N2127, LEN(N2127) - SEARCH("/",N2127))</f>
        <v>video games</v>
      </c>
      <c r="S2127" s="16">
        <f>(((J2127/60)/60)/24)+DATE(1970,1,1)+(-8/24)</f>
        <v>42190.690196759257</v>
      </c>
      <c r="T2127" s="16">
        <f>(((I2127/60)/60)/24)+DATE(1970,1,1)+(-8/24)</f>
        <v>42220.690196759257</v>
      </c>
    </row>
    <row r="2128" spans="1:20" ht="45" x14ac:dyDescent="0.25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2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7">
        <f>E2128/D2128</f>
        <v>5.0000000000000001E-4</v>
      </c>
      <c r="P2128" s="9">
        <f>IF(L2128 = 0, 0, E2128/L2128)</f>
        <v>5</v>
      </c>
      <c r="Q2128" s="5" t="str">
        <f>LEFT(N2128,SEARCH("/",N2128) - 1)</f>
        <v>games</v>
      </c>
      <c r="R2128" s="5" t="str">
        <f>RIGHT(N2128, LEN(N2128) - SEARCH("/",N2128))</f>
        <v>video games</v>
      </c>
      <c r="S2128" s="16">
        <f>(((J2128/60)/60)/24)+DATE(1970,1,1)+(-8/24)</f>
        <v>41951.63989583333</v>
      </c>
      <c r="T2128" s="16">
        <f>(((I2128/60)/60)/24)+DATE(1970,1,1)+(-8/24)</f>
        <v>41981.63989583333</v>
      </c>
    </row>
    <row r="2129" spans="1:20" ht="30" x14ac:dyDescent="0.25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2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7">
        <f>E2129/D2129</f>
        <v>0.28842857142857142</v>
      </c>
      <c r="P2129" s="9">
        <f>IF(L2129 = 0, 0, E2129/L2129)</f>
        <v>34.220338983050844</v>
      </c>
      <c r="Q2129" s="5" t="str">
        <f>LEFT(N2129,SEARCH("/",N2129) - 1)</f>
        <v>games</v>
      </c>
      <c r="R2129" s="5" t="str">
        <f>RIGHT(N2129, LEN(N2129) - SEARCH("/",N2129))</f>
        <v>video games</v>
      </c>
      <c r="S2129" s="16">
        <f>(((J2129/60)/60)/24)+DATE(1970,1,1)+(-8/24)</f>
        <v>42045.172025462954</v>
      </c>
      <c r="T2129" s="16">
        <f>(((I2129/60)/60)/24)+DATE(1970,1,1)+(-8/24)</f>
        <v>42075.130358796298</v>
      </c>
    </row>
    <row r="2130" spans="1:20" ht="60" x14ac:dyDescent="0.25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2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7">
        <f>E2130/D2130</f>
        <v>1.6666666666666668E-3</v>
      </c>
      <c r="P2130" s="9">
        <f>IF(L2130 = 0, 0, E2130/L2130)</f>
        <v>25</v>
      </c>
      <c r="Q2130" s="5" t="str">
        <f>LEFT(N2130,SEARCH("/",N2130) - 1)</f>
        <v>games</v>
      </c>
      <c r="R2130" s="5" t="str">
        <f>RIGHT(N2130, LEN(N2130) - SEARCH("/",N2130))</f>
        <v>video games</v>
      </c>
      <c r="S2130" s="16">
        <f>(((J2130/60)/60)/24)+DATE(1970,1,1)+(-8/24)</f>
        <v>41843.439456018517</v>
      </c>
      <c r="T2130" s="16">
        <f>(((I2130/60)/60)/24)+DATE(1970,1,1)+(-8/24)</f>
        <v>41903.439456018517</v>
      </c>
    </row>
    <row r="2131" spans="1:20" ht="60" x14ac:dyDescent="0.2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2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7">
        <f>E2131/D2131</f>
        <v>0.11799999999999999</v>
      </c>
      <c r="P2131" s="9">
        <f>IF(L2131 = 0, 0, E2131/L2131)</f>
        <v>19.666666666666668</v>
      </c>
      <c r="Q2131" s="5" t="str">
        <f>LEFT(N2131,SEARCH("/",N2131) - 1)</f>
        <v>games</v>
      </c>
      <c r="R2131" s="5" t="str">
        <f>RIGHT(N2131, LEN(N2131) - SEARCH("/",N2131))</f>
        <v>video games</v>
      </c>
      <c r="S2131" s="16">
        <f>(((J2131/60)/60)/24)+DATE(1970,1,1)+(-8/24)</f>
        <v>42408.690972222219</v>
      </c>
      <c r="T2131" s="16">
        <f>(((I2131/60)/60)/24)+DATE(1970,1,1)+(-8/24)</f>
        <v>42438.690972222219</v>
      </c>
    </row>
    <row r="2132" spans="1:20" ht="30" x14ac:dyDescent="0.25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2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7">
        <f>E2132/D2132</f>
        <v>2.0238095238095236E-3</v>
      </c>
      <c r="P2132" s="9">
        <f>IF(L2132 = 0, 0, E2132/L2132)</f>
        <v>21.25</v>
      </c>
      <c r="Q2132" s="5" t="str">
        <f>LEFT(N2132,SEARCH("/",N2132) - 1)</f>
        <v>games</v>
      </c>
      <c r="R2132" s="5" t="str">
        <f>RIGHT(N2132, LEN(N2132) - SEARCH("/",N2132))</f>
        <v>video games</v>
      </c>
      <c r="S2132" s="16">
        <f>(((J2132/60)/60)/24)+DATE(1970,1,1)+(-8/24)</f>
        <v>41831.75304398148</v>
      </c>
      <c r="T2132" s="16">
        <f>(((I2132/60)/60)/24)+DATE(1970,1,1)+(-8/24)</f>
        <v>41866.75304398148</v>
      </c>
    </row>
    <row r="2133" spans="1:20" ht="45" x14ac:dyDescent="0.2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2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7">
        <f>E2133/D2133</f>
        <v>0.05</v>
      </c>
      <c r="P2133" s="9">
        <f>IF(L2133 = 0, 0, E2133/L2133)</f>
        <v>8.3333333333333339</v>
      </c>
      <c r="Q2133" s="5" t="str">
        <f>LEFT(N2133,SEARCH("/",N2133) - 1)</f>
        <v>games</v>
      </c>
      <c r="R2133" s="5" t="str">
        <f>RIGHT(N2133, LEN(N2133) - SEARCH("/",N2133))</f>
        <v>video games</v>
      </c>
      <c r="S2133" s="16">
        <f>(((J2133/60)/60)/24)+DATE(1970,1,1)+(-8/24)</f>
        <v>42166.873738425922</v>
      </c>
      <c r="T2133" s="16">
        <f>(((I2133/60)/60)/24)+DATE(1970,1,1)+(-8/24)</f>
        <v>42196.873738425922</v>
      </c>
    </row>
    <row r="2134" spans="1:20" ht="60" x14ac:dyDescent="0.25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2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7">
        <f>E2134/D2134</f>
        <v>2.1129899999999997E-2</v>
      </c>
      <c r="P2134" s="9">
        <f>IF(L2134 = 0, 0, E2134/L2134)</f>
        <v>21.34333333333333</v>
      </c>
      <c r="Q2134" s="5" t="str">
        <f>LEFT(N2134,SEARCH("/",N2134) - 1)</f>
        <v>games</v>
      </c>
      <c r="R2134" s="5" t="str">
        <f>RIGHT(N2134, LEN(N2134) - SEARCH("/",N2134))</f>
        <v>video games</v>
      </c>
      <c r="S2134" s="16">
        <f>(((J2134/60)/60)/24)+DATE(1970,1,1)+(-8/24)</f>
        <v>41643.15384259259</v>
      </c>
      <c r="T2134" s="16">
        <f>(((I2134/60)/60)/24)+DATE(1970,1,1)+(-8/24)</f>
        <v>41673.15384259259</v>
      </c>
    </row>
    <row r="2135" spans="1:20" ht="60" x14ac:dyDescent="0.2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2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7">
        <f>E2135/D2135</f>
        <v>1.6E-2</v>
      </c>
      <c r="P2135" s="9">
        <f>IF(L2135 = 0, 0, E2135/L2135)</f>
        <v>5.333333333333333</v>
      </c>
      <c r="Q2135" s="5" t="str">
        <f>LEFT(N2135,SEARCH("/",N2135) - 1)</f>
        <v>games</v>
      </c>
      <c r="R2135" s="5" t="str">
        <f>RIGHT(N2135, LEN(N2135) - SEARCH("/",N2135))</f>
        <v>video games</v>
      </c>
      <c r="S2135" s="16">
        <f>(((J2135/60)/60)/24)+DATE(1970,1,1)+(-8/24)</f>
        <v>40618.763877314814</v>
      </c>
      <c r="T2135" s="16">
        <f>(((I2135/60)/60)/24)+DATE(1970,1,1)+(-8/24)</f>
        <v>40656.957638888889</v>
      </c>
    </row>
    <row r="2136" spans="1:20" ht="45" x14ac:dyDescent="0.25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2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7">
        <f>E2136/D2136</f>
        <v>1.7333333333333333E-2</v>
      </c>
      <c r="P2136" s="9">
        <f>IF(L2136 = 0, 0, E2136/L2136)</f>
        <v>34.666666666666664</v>
      </c>
      <c r="Q2136" s="5" t="str">
        <f>LEFT(N2136,SEARCH("/",N2136) - 1)</f>
        <v>games</v>
      </c>
      <c r="R2136" s="5" t="str">
        <f>RIGHT(N2136, LEN(N2136) - SEARCH("/",N2136))</f>
        <v>video games</v>
      </c>
      <c r="S2136" s="16">
        <f>(((J2136/60)/60)/24)+DATE(1970,1,1)+(-8/24)</f>
        <v>41361.553136574068</v>
      </c>
      <c r="T2136" s="16">
        <f>(((I2136/60)/60)/24)+DATE(1970,1,1)+(-8/24)</f>
        <v>41391.553136574068</v>
      </c>
    </row>
    <row r="2137" spans="1:20" ht="60" x14ac:dyDescent="0.2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2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7">
        <f>E2137/D2137</f>
        <v>9.5600000000000004E-2</v>
      </c>
      <c r="P2137" s="9">
        <f>IF(L2137 = 0, 0, E2137/L2137)</f>
        <v>21.727272727272727</v>
      </c>
      <c r="Q2137" s="5" t="str">
        <f>LEFT(N2137,SEARCH("/",N2137) - 1)</f>
        <v>games</v>
      </c>
      <c r="R2137" s="5" t="str">
        <f>RIGHT(N2137, LEN(N2137) - SEARCH("/",N2137))</f>
        <v>video games</v>
      </c>
      <c r="S2137" s="16">
        <f>(((J2137/60)/60)/24)+DATE(1970,1,1)+(-8/24)</f>
        <v>41156.630011574067</v>
      </c>
      <c r="T2137" s="16">
        <f>(((I2137/60)/60)/24)+DATE(1970,1,1)+(-8/24)</f>
        <v>41186.630011574067</v>
      </c>
    </row>
    <row r="2138" spans="1:20" ht="45" x14ac:dyDescent="0.25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2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7">
        <f>E2138/D2138</f>
        <v>5.9612499999999998E-4</v>
      </c>
      <c r="P2138" s="9">
        <f>IF(L2138 = 0, 0, E2138/L2138)</f>
        <v>11.922499999999999</v>
      </c>
      <c r="Q2138" s="5" t="str">
        <f>LEFT(N2138,SEARCH("/",N2138) - 1)</f>
        <v>games</v>
      </c>
      <c r="R2138" s="5" t="str">
        <f>RIGHT(N2138, LEN(N2138) - SEARCH("/",N2138))</f>
        <v>video games</v>
      </c>
      <c r="S2138" s="16">
        <f>(((J2138/60)/60)/24)+DATE(1970,1,1)+(-8/24)</f>
        <v>41536.175763888888</v>
      </c>
      <c r="T2138" s="16">
        <f>(((I2138/60)/60)/24)+DATE(1970,1,1)+(-8/24)</f>
        <v>41566.175763888888</v>
      </c>
    </row>
    <row r="2139" spans="1:20" ht="45" x14ac:dyDescent="0.2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2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7">
        <f>E2139/D2139</f>
        <v>0.28405999999999998</v>
      </c>
      <c r="P2139" s="9">
        <f>IF(L2139 = 0, 0, E2139/L2139)</f>
        <v>26.59737827715356</v>
      </c>
      <c r="Q2139" s="5" t="str">
        <f>LEFT(N2139,SEARCH("/",N2139) - 1)</f>
        <v>games</v>
      </c>
      <c r="R2139" s="5" t="str">
        <f>RIGHT(N2139, LEN(N2139) - SEARCH("/",N2139))</f>
        <v>video games</v>
      </c>
      <c r="S2139" s="16">
        <f>(((J2139/60)/60)/24)+DATE(1970,1,1)+(-8/24)</f>
        <v>41948.437835648147</v>
      </c>
      <c r="T2139" s="16">
        <f>(((I2139/60)/60)/24)+DATE(1970,1,1)+(-8/24)</f>
        <v>41978.437835648147</v>
      </c>
    </row>
    <row r="2140" spans="1:20" ht="45" x14ac:dyDescent="0.25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2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7">
        <f>E2140/D2140</f>
        <v>0.128</v>
      </c>
      <c r="P2140" s="9">
        <f>IF(L2140 = 0, 0, E2140/L2140)</f>
        <v>10.666666666666666</v>
      </c>
      <c r="Q2140" s="5" t="str">
        <f>LEFT(N2140,SEARCH("/",N2140) - 1)</f>
        <v>games</v>
      </c>
      <c r="R2140" s="5" t="str">
        <f>RIGHT(N2140, LEN(N2140) - SEARCH("/",N2140))</f>
        <v>video games</v>
      </c>
      <c r="S2140" s="16">
        <f>(((J2140/60)/60)/24)+DATE(1970,1,1)+(-8/24)</f>
        <v>41556.679849537039</v>
      </c>
      <c r="T2140" s="16">
        <f>(((I2140/60)/60)/24)+DATE(1970,1,1)+(-8/24)</f>
        <v>41586.721516203703</v>
      </c>
    </row>
    <row r="2141" spans="1:20" ht="60" x14ac:dyDescent="0.2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2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7">
        <f>E2141/D2141</f>
        <v>5.4199999999999998E-2</v>
      </c>
      <c r="P2141" s="9">
        <f>IF(L2141 = 0, 0, E2141/L2141)</f>
        <v>29.035714285714285</v>
      </c>
      <c r="Q2141" s="5" t="str">
        <f>LEFT(N2141,SEARCH("/",N2141) - 1)</f>
        <v>games</v>
      </c>
      <c r="R2141" s="5" t="str">
        <f>RIGHT(N2141, LEN(N2141) - SEARCH("/",N2141))</f>
        <v>video games</v>
      </c>
      <c r="S2141" s="16">
        <f>(((J2141/60)/60)/24)+DATE(1970,1,1)+(-8/24)</f>
        <v>42647.416759259257</v>
      </c>
      <c r="T2141" s="16">
        <f>(((I2141/60)/60)/24)+DATE(1970,1,1)+(-8/24)</f>
        <v>42677.416759259257</v>
      </c>
    </row>
    <row r="2142" spans="1:20" ht="60" x14ac:dyDescent="0.25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2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7">
        <f>E2142/D2142</f>
        <v>1.1199999999999999E-3</v>
      </c>
      <c r="P2142" s="9">
        <f>IF(L2142 = 0, 0, E2142/L2142)</f>
        <v>50.909090909090907</v>
      </c>
      <c r="Q2142" s="5" t="str">
        <f>LEFT(N2142,SEARCH("/",N2142) - 1)</f>
        <v>games</v>
      </c>
      <c r="R2142" s="5" t="str">
        <f>RIGHT(N2142, LEN(N2142) - SEARCH("/",N2142))</f>
        <v>video games</v>
      </c>
      <c r="S2142" s="16">
        <f>(((J2142/60)/60)/24)+DATE(1970,1,1)+(-8/24)</f>
        <v>41255.500277777777</v>
      </c>
      <c r="T2142" s="16">
        <f>(((I2142/60)/60)/24)+DATE(1970,1,1)+(-8/24)</f>
        <v>41285.500277777777</v>
      </c>
    </row>
    <row r="2143" spans="1:20" ht="60" x14ac:dyDescent="0.2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2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7">
        <f>E2143/D2143</f>
        <v>0</v>
      </c>
      <c r="P2143" s="9">
        <f>IF(L2143 = 0, 0, E2143/L2143)</f>
        <v>0</v>
      </c>
      <c r="Q2143" s="5" t="str">
        <f>LEFT(N2143,SEARCH("/",N2143) - 1)</f>
        <v>games</v>
      </c>
      <c r="R2143" s="5" t="str">
        <f>RIGHT(N2143, LEN(N2143) - SEARCH("/",N2143))</f>
        <v>video games</v>
      </c>
      <c r="S2143" s="16">
        <f>(((J2143/60)/60)/24)+DATE(1970,1,1)+(-8/24)</f>
        <v>41926.902303240735</v>
      </c>
      <c r="T2143" s="16">
        <f>(((I2143/60)/60)/24)+DATE(1970,1,1)+(-8/24)</f>
        <v>41956.943969907406</v>
      </c>
    </row>
    <row r="2144" spans="1:20" ht="60" x14ac:dyDescent="0.25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2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7">
        <f>E2144/D2144</f>
        <v>5.7238095238095241E-2</v>
      </c>
      <c r="P2144" s="9">
        <f>IF(L2144 = 0, 0, E2144/L2144)</f>
        <v>50.083333333333336</v>
      </c>
      <c r="Q2144" s="5" t="str">
        <f>LEFT(N2144,SEARCH("/",N2144) - 1)</f>
        <v>games</v>
      </c>
      <c r="R2144" s="5" t="str">
        <f>RIGHT(N2144, LEN(N2144) - SEARCH("/",N2144))</f>
        <v>video games</v>
      </c>
      <c r="S2144" s="16">
        <f>(((J2144/60)/60)/24)+DATE(1970,1,1)+(-8/24)</f>
        <v>42340.368171296293</v>
      </c>
      <c r="T2144" s="16">
        <f>(((I2144/60)/60)/24)+DATE(1970,1,1)+(-8/24)</f>
        <v>42368.368171296293</v>
      </c>
    </row>
    <row r="2145" spans="1:20" ht="60" x14ac:dyDescent="0.2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2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7">
        <f>E2145/D2145</f>
        <v>0.1125</v>
      </c>
      <c r="P2145" s="9">
        <f>IF(L2145 = 0, 0, E2145/L2145)</f>
        <v>45</v>
      </c>
      <c r="Q2145" s="5" t="str">
        <f>LEFT(N2145,SEARCH("/",N2145) - 1)</f>
        <v>games</v>
      </c>
      <c r="R2145" s="5" t="str">
        <f>RIGHT(N2145, LEN(N2145) - SEARCH("/",N2145))</f>
        <v>video games</v>
      </c>
      <c r="S2145" s="16">
        <f>(((J2145/60)/60)/24)+DATE(1970,1,1)+(-8/24)</f>
        <v>40332.553379629629</v>
      </c>
      <c r="T2145" s="16">
        <f>(((I2145/60)/60)/24)+DATE(1970,1,1)+(-8/24)</f>
        <v>40380.458333333328</v>
      </c>
    </row>
    <row r="2146" spans="1:20" ht="45" x14ac:dyDescent="0.25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2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7">
        <f>E2146/D2146</f>
        <v>1.7098591549295775E-2</v>
      </c>
      <c r="P2146" s="9">
        <f>IF(L2146 = 0, 0, E2146/L2146)</f>
        <v>25.291666666666668</v>
      </c>
      <c r="Q2146" s="5" t="str">
        <f>LEFT(N2146,SEARCH("/",N2146) - 1)</f>
        <v>games</v>
      </c>
      <c r="R2146" s="5" t="str">
        <f>RIGHT(N2146, LEN(N2146) - SEARCH("/",N2146))</f>
        <v>video games</v>
      </c>
      <c r="S2146" s="16">
        <f>(((J2146/60)/60)/24)+DATE(1970,1,1)+(-8/24)</f>
        <v>41499.213425925926</v>
      </c>
      <c r="T2146" s="16">
        <f>(((I2146/60)/60)/24)+DATE(1970,1,1)+(-8/24)</f>
        <v>41531.213425925926</v>
      </c>
    </row>
    <row r="2147" spans="1:20" ht="60" x14ac:dyDescent="0.2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2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7">
        <f>E2147/D2147</f>
        <v>0.30433333333333334</v>
      </c>
      <c r="P2147" s="9">
        <f>IF(L2147 = 0, 0, E2147/L2147)</f>
        <v>51.292134831460672</v>
      </c>
      <c r="Q2147" s="5" t="str">
        <f>LEFT(N2147,SEARCH("/",N2147) - 1)</f>
        <v>games</v>
      </c>
      <c r="R2147" s="5" t="str">
        <f>RIGHT(N2147, LEN(N2147) - SEARCH("/",N2147))</f>
        <v>video games</v>
      </c>
      <c r="S2147" s="16">
        <f>(((J2147/60)/60)/24)+DATE(1970,1,1)+(-8/24)</f>
        <v>41574.904097222221</v>
      </c>
      <c r="T2147" s="16">
        <f>(((I2147/60)/60)/24)+DATE(1970,1,1)+(-8/24)</f>
        <v>41604.945763888885</v>
      </c>
    </row>
    <row r="2148" spans="1:20" ht="60" x14ac:dyDescent="0.25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2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7">
        <f>E2148/D2148</f>
        <v>2.0000000000000001E-4</v>
      </c>
      <c r="P2148" s="9">
        <f>IF(L2148 = 0, 0, E2148/L2148)</f>
        <v>1</v>
      </c>
      <c r="Q2148" s="5" t="str">
        <f>LEFT(N2148,SEARCH("/",N2148) - 1)</f>
        <v>games</v>
      </c>
      <c r="R2148" s="5" t="str">
        <f>RIGHT(N2148, LEN(N2148) - SEARCH("/",N2148))</f>
        <v>video games</v>
      </c>
      <c r="S2148" s="16">
        <f>(((J2148/60)/60)/24)+DATE(1970,1,1)+(-8/24)</f>
        <v>42397.346180555549</v>
      </c>
      <c r="T2148" s="16">
        <f>(((I2148/60)/60)/24)+DATE(1970,1,1)+(-8/24)</f>
        <v>42411.346180555549</v>
      </c>
    </row>
    <row r="2149" spans="1:20" x14ac:dyDescent="0.25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2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7">
        <f>E2149/D2149</f>
        <v>6.9641025641025639E-3</v>
      </c>
      <c r="P2149" s="9">
        <f>IF(L2149 = 0, 0, E2149/L2149)</f>
        <v>49.381818181818183</v>
      </c>
      <c r="Q2149" s="5" t="str">
        <f>LEFT(N2149,SEARCH("/",N2149) - 1)</f>
        <v>games</v>
      </c>
      <c r="R2149" s="5" t="str">
        <f>RIGHT(N2149, LEN(N2149) - SEARCH("/",N2149))</f>
        <v>video games</v>
      </c>
      <c r="S2149" s="16">
        <f>(((J2149/60)/60)/24)+DATE(1970,1,1)+(-8/24)</f>
        <v>41926.962361111109</v>
      </c>
      <c r="T2149" s="16">
        <f>(((I2149/60)/60)/24)+DATE(1970,1,1)+(-8/24)</f>
        <v>41959.004027777781</v>
      </c>
    </row>
    <row r="2150" spans="1:20" ht="60" x14ac:dyDescent="0.25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2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7">
        <f>E2150/D2150</f>
        <v>0.02</v>
      </c>
      <c r="P2150" s="9">
        <f>IF(L2150 = 0, 0, E2150/L2150)</f>
        <v>1</v>
      </c>
      <c r="Q2150" s="5" t="str">
        <f>LEFT(N2150,SEARCH("/",N2150) - 1)</f>
        <v>games</v>
      </c>
      <c r="R2150" s="5" t="str">
        <f>RIGHT(N2150, LEN(N2150) - SEARCH("/",N2150))</f>
        <v>video games</v>
      </c>
      <c r="S2150" s="16">
        <f>(((J2150/60)/60)/24)+DATE(1970,1,1)+(-8/24)</f>
        <v>42066.400254629632</v>
      </c>
      <c r="T2150" s="16">
        <f>(((I2150/60)/60)/24)+DATE(1970,1,1)+(-8/24)</f>
        <v>42096.358587962961</v>
      </c>
    </row>
    <row r="2151" spans="1:20" ht="60" x14ac:dyDescent="0.2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2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7">
        <f>E2151/D2151</f>
        <v>0</v>
      </c>
      <c r="P2151" s="9">
        <f>IF(L2151 = 0, 0, E2151/L2151)</f>
        <v>0</v>
      </c>
      <c r="Q2151" s="5" t="str">
        <f>LEFT(N2151,SEARCH("/",N2151) - 1)</f>
        <v>games</v>
      </c>
      <c r="R2151" s="5" t="str">
        <f>RIGHT(N2151, LEN(N2151) - SEARCH("/",N2151))</f>
        <v>video games</v>
      </c>
      <c r="S2151" s="16">
        <f>(((J2151/60)/60)/24)+DATE(1970,1,1)+(-8/24)</f>
        <v>40354.691620370366</v>
      </c>
      <c r="T2151" s="16">
        <f>(((I2151/60)/60)/24)+DATE(1970,1,1)+(-8/24)</f>
        <v>40389.666666666664</v>
      </c>
    </row>
    <row r="2152" spans="1:20" x14ac:dyDescent="0.25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2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7">
        <f>E2152/D2152</f>
        <v>8.0999999999999996E-3</v>
      </c>
      <c r="P2152" s="9">
        <f>IF(L2152 = 0, 0, E2152/L2152)</f>
        <v>101.25</v>
      </c>
      <c r="Q2152" s="5" t="str">
        <f>LEFT(N2152,SEARCH("/",N2152) - 1)</f>
        <v>games</v>
      </c>
      <c r="R2152" s="5" t="str">
        <f>RIGHT(N2152, LEN(N2152) - SEARCH("/",N2152))</f>
        <v>video games</v>
      </c>
      <c r="S2152" s="16">
        <f>(((J2152/60)/60)/24)+DATE(1970,1,1)+(-8/24)</f>
        <v>42533.951377314814</v>
      </c>
      <c r="T2152" s="16">
        <f>(((I2152/60)/60)/24)+DATE(1970,1,1)+(-8/24)</f>
        <v>42563.951377314814</v>
      </c>
    </row>
    <row r="2153" spans="1:20" ht="60" x14ac:dyDescent="0.2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2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7">
        <f>E2153/D2153</f>
        <v>2.6222222222222224E-3</v>
      </c>
      <c r="P2153" s="9">
        <f>IF(L2153 = 0, 0, E2153/L2153)</f>
        <v>19.666666666666668</v>
      </c>
      <c r="Q2153" s="5" t="str">
        <f>LEFT(N2153,SEARCH("/",N2153) - 1)</f>
        <v>games</v>
      </c>
      <c r="R2153" s="5" t="str">
        <f>RIGHT(N2153, LEN(N2153) - SEARCH("/",N2153))</f>
        <v>video games</v>
      </c>
      <c r="S2153" s="16">
        <f>(((J2153/60)/60)/24)+DATE(1970,1,1)+(-8/24)</f>
        <v>42520.514050925929</v>
      </c>
      <c r="T2153" s="16">
        <f>(((I2153/60)/60)/24)+DATE(1970,1,1)+(-8/24)</f>
        <v>42550.514050925929</v>
      </c>
    </row>
    <row r="2154" spans="1:20" ht="60" x14ac:dyDescent="0.25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2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7">
        <f>E2154/D2154</f>
        <v>1.6666666666666668E-3</v>
      </c>
      <c r="P2154" s="9">
        <f>IF(L2154 = 0, 0, E2154/L2154)</f>
        <v>12.5</v>
      </c>
      <c r="Q2154" s="5" t="str">
        <f>LEFT(N2154,SEARCH("/",N2154) - 1)</f>
        <v>games</v>
      </c>
      <c r="R2154" s="5" t="str">
        <f>RIGHT(N2154, LEN(N2154) - SEARCH("/",N2154))</f>
        <v>video games</v>
      </c>
      <c r="S2154" s="16">
        <f>(((J2154/60)/60)/24)+DATE(1970,1,1)+(-8/24)</f>
        <v>41683.49894675926</v>
      </c>
      <c r="T2154" s="16">
        <f>(((I2154/60)/60)/24)+DATE(1970,1,1)+(-8/24)</f>
        <v>41713.457280092589</v>
      </c>
    </row>
    <row r="2155" spans="1:20" ht="60" x14ac:dyDescent="0.2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2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7">
        <f>E2155/D2155</f>
        <v>9.1244548809124457E-5</v>
      </c>
      <c r="P2155" s="9">
        <f>IF(L2155 = 0, 0, E2155/L2155)</f>
        <v>8.5</v>
      </c>
      <c r="Q2155" s="5" t="str">
        <f>LEFT(N2155,SEARCH("/",N2155) - 1)</f>
        <v>games</v>
      </c>
      <c r="R2155" s="5" t="str">
        <f>RIGHT(N2155, LEN(N2155) - SEARCH("/",N2155))</f>
        <v>video games</v>
      </c>
      <c r="S2155" s="16">
        <f>(((J2155/60)/60)/24)+DATE(1970,1,1)+(-8/24)</f>
        <v>41974.577754629623</v>
      </c>
      <c r="T2155" s="16">
        <f>(((I2155/60)/60)/24)+DATE(1970,1,1)+(-8/24)</f>
        <v>42013.999305555553</v>
      </c>
    </row>
    <row r="2156" spans="1:20" ht="30" x14ac:dyDescent="0.25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2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7">
        <f>E2156/D2156</f>
        <v>8.0000000000000002E-3</v>
      </c>
      <c r="P2156" s="9">
        <f>IF(L2156 = 0, 0, E2156/L2156)</f>
        <v>1</v>
      </c>
      <c r="Q2156" s="5" t="str">
        <f>LEFT(N2156,SEARCH("/",N2156) - 1)</f>
        <v>games</v>
      </c>
      <c r="R2156" s="5" t="str">
        <f>RIGHT(N2156, LEN(N2156) - SEARCH("/",N2156))</f>
        <v>video games</v>
      </c>
      <c r="S2156" s="16">
        <f>(((J2156/60)/60)/24)+DATE(1970,1,1)+(-8/24)</f>
        <v>41647.29892361111</v>
      </c>
      <c r="T2156" s="16">
        <f>(((I2156/60)/60)/24)+DATE(1970,1,1)+(-8/24)</f>
        <v>41667.29892361111</v>
      </c>
    </row>
    <row r="2157" spans="1:20" ht="45" x14ac:dyDescent="0.2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2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7">
        <f>E2157/D2157</f>
        <v>2.3E-2</v>
      </c>
      <c r="P2157" s="9">
        <f>IF(L2157 = 0, 0, E2157/L2157)</f>
        <v>23</v>
      </c>
      <c r="Q2157" s="5" t="str">
        <f>LEFT(N2157,SEARCH("/",N2157) - 1)</f>
        <v>games</v>
      </c>
      <c r="R2157" s="5" t="str">
        <f>RIGHT(N2157, LEN(N2157) - SEARCH("/",N2157))</f>
        <v>video games</v>
      </c>
      <c r="S2157" s="16">
        <f>(((J2157/60)/60)/24)+DATE(1970,1,1)+(-8/24)</f>
        <v>42430.414178240739</v>
      </c>
      <c r="T2157" s="16">
        <f>(((I2157/60)/60)/24)+DATE(1970,1,1)+(-8/24)</f>
        <v>42460.372511574074</v>
      </c>
    </row>
    <row r="2158" spans="1:20" ht="45" x14ac:dyDescent="0.25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2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7">
        <f>E2158/D2158</f>
        <v>2.6660714285714284E-2</v>
      </c>
      <c r="P2158" s="9">
        <f>IF(L2158 = 0, 0, E2158/L2158)</f>
        <v>17.987951807228917</v>
      </c>
      <c r="Q2158" s="5" t="str">
        <f>LEFT(N2158,SEARCH("/",N2158) - 1)</f>
        <v>games</v>
      </c>
      <c r="R2158" s="5" t="str">
        <f>RIGHT(N2158, LEN(N2158) - SEARCH("/",N2158))</f>
        <v>video games</v>
      </c>
      <c r="S2158" s="16">
        <f>(((J2158/60)/60)/24)+DATE(1970,1,1)+(-8/24)</f>
        <v>41488.520902777775</v>
      </c>
      <c r="T2158" s="16">
        <f>(((I2158/60)/60)/24)+DATE(1970,1,1)+(-8/24)</f>
        <v>41533.520902777775</v>
      </c>
    </row>
    <row r="2159" spans="1:20" ht="30" x14ac:dyDescent="0.2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2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7">
        <f>E2159/D2159</f>
        <v>0.28192</v>
      </c>
      <c r="P2159" s="9">
        <f>IF(L2159 = 0, 0, E2159/L2159)</f>
        <v>370.94736842105266</v>
      </c>
      <c r="Q2159" s="5" t="str">
        <f>LEFT(N2159,SEARCH("/",N2159) - 1)</f>
        <v>games</v>
      </c>
      <c r="R2159" s="5" t="str">
        <f>RIGHT(N2159, LEN(N2159) - SEARCH("/",N2159))</f>
        <v>video games</v>
      </c>
      <c r="S2159" s="16">
        <f>(((J2159/60)/60)/24)+DATE(1970,1,1)+(-8/24)</f>
        <v>42694.647951388884</v>
      </c>
      <c r="T2159" s="16">
        <f>(((I2159/60)/60)/24)+DATE(1970,1,1)+(-8/24)</f>
        <v>42726.999305555553</v>
      </c>
    </row>
    <row r="2160" spans="1:20" ht="60" x14ac:dyDescent="0.25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2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7">
        <f>E2160/D2160</f>
        <v>6.5900366666666668E-2</v>
      </c>
      <c r="P2160" s="9">
        <f>IF(L2160 = 0, 0, E2160/L2160)</f>
        <v>63.569485530546629</v>
      </c>
      <c r="Q2160" s="5" t="str">
        <f>LEFT(N2160,SEARCH("/",N2160) - 1)</f>
        <v>games</v>
      </c>
      <c r="R2160" s="5" t="str">
        <f>RIGHT(N2160, LEN(N2160) - SEARCH("/",N2160))</f>
        <v>video games</v>
      </c>
      <c r="S2160" s="16">
        <f>(((J2160/60)/60)/24)+DATE(1970,1,1)+(-8/24)</f>
        <v>41264.520532407405</v>
      </c>
      <c r="T2160" s="16">
        <f>(((I2160/60)/60)/24)+DATE(1970,1,1)+(-8/24)</f>
        <v>41309.520532407405</v>
      </c>
    </row>
    <row r="2161" spans="1:20" ht="75" x14ac:dyDescent="0.2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2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7">
        <f>E2161/D2161</f>
        <v>7.2222222222222219E-3</v>
      </c>
      <c r="P2161" s="9">
        <f>IF(L2161 = 0, 0, E2161/L2161)</f>
        <v>13</v>
      </c>
      <c r="Q2161" s="5" t="str">
        <f>LEFT(N2161,SEARCH("/",N2161) - 1)</f>
        <v>games</v>
      </c>
      <c r="R2161" s="5" t="str">
        <f>RIGHT(N2161, LEN(N2161) - SEARCH("/",N2161))</f>
        <v>video games</v>
      </c>
      <c r="S2161" s="16">
        <f>(((J2161/60)/60)/24)+DATE(1970,1,1)+(-8/24)</f>
        <v>40710.397847222215</v>
      </c>
      <c r="T2161" s="16">
        <f>(((I2161/60)/60)/24)+DATE(1970,1,1)+(-8/24)</f>
        <v>40740.397847222215</v>
      </c>
    </row>
    <row r="2162" spans="1:20" ht="45" x14ac:dyDescent="0.25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2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7">
        <f>E2162/D2162</f>
        <v>8.5000000000000006E-3</v>
      </c>
      <c r="P2162" s="9">
        <f>IF(L2162 = 0, 0, E2162/L2162)</f>
        <v>5.3125</v>
      </c>
      <c r="Q2162" s="5" t="str">
        <f>LEFT(N2162,SEARCH("/",N2162) - 1)</f>
        <v>games</v>
      </c>
      <c r="R2162" s="5" t="str">
        <f>RIGHT(N2162, LEN(N2162) - SEARCH("/",N2162))</f>
        <v>video games</v>
      </c>
      <c r="S2162" s="16">
        <f>(((J2162/60)/60)/24)+DATE(1970,1,1)+(-8/24)</f>
        <v>41018.378530092588</v>
      </c>
      <c r="T2162" s="16">
        <f>(((I2162/60)/60)/24)+DATE(1970,1,1)+(-8/24)</f>
        <v>41048.378530092588</v>
      </c>
    </row>
    <row r="2163" spans="1:20" ht="30" x14ac:dyDescent="0.25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2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7">
        <f>E2163/D2163</f>
        <v>1.1575</v>
      </c>
      <c r="P2163" s="9">
        <f>IF(L2163 = 0, 0, E2163/L2163)</f>
        <v>35.615384615384613</v>
      </c>
      <c r="Q2163" s="5" t="str">
        <f>LEFT(N2163,SEARCH("/",N2163) - 1)</f>
        <v>music</v>
      </c>
      <c r="R2163" s="5" t="str">
        <f>RIGHT(N2163, LEN(N2163) - SEARCH("/",N2163))</f>
        <v>rock</v>
      </c>
      <c r="S2163" s="16">
        <f>(((J2163/60)/60)/24)+DATE(1970,1,1)+(-8/24)</f>
        <v>42240.519201388881</v>
      </c>
      <c r="T2163" s="16">
        <f>(((I2163/60)/60)/24)+DATE(1970,1,1)+(-8/24)</f>
        <v>42270.519201388881</v>
      </c>
    </row>
    <row r="2164" spans="1:20" ht="60" x14ac:dyDescent="0.25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2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7">
        <f>E2164/D2164</f>
        <v>1.1226666666666667</v>
      </c>
      <c r="P2164" s="9">
        <f>IF(L2164 = 0, 0, E2164/L2164)</f>
        <v>87.103448275862064</v>
      </c>
      <c r="Q2164" s="5" t="str">
        <f>LEFT(N2164,SEARCH("/",N2164) - 1)</f>
        <v>music</v>
      </c>
      <c r="R2164" s="5" t="str">
        <f>RIGHT(N2164, LEN(N2164) - SEARCH("/",N2164))</f>
        <v>rock</v>
      </c>
      <c r="S2164" s="16">
        <f>(((J2164/60)/60)/24)+DATE(1970,1,1)+(-8/24)</f>
        <v>41813.432766203703</v>
      </c>
      <c r="T2164" s="16">
        <f>(((I2164/60)/60)/24)+DATE(1970,1,1)+(-8/24)</f>
        <v>41844.432766203703</v>
      </c>
    </row>
    <row r="2165" spans="1:20" ht="45" x14ac:dyDescent="0.25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2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7">
        <f>E2165/D2165</f>
        <v>1.3220000000000001</v>
      </c>
      <c r="P2165" s="9">
        <f>IF(L2165 = 0, 0, E2165/L2165)</f>
        <v>75.11363636363636</v>
      </c>
      <c r="Q2165" s="5" t="str">
        <f>LEFT(N2165,SEARCH("/",N2165) - 1)</f>
        <v>music</v>
      </c>
      <c r="R2165" s="5" t="str">
        <f>RIGHT(N2165, LEN(N2165) - SEARCH("/",N2165))</f>
        <v>rock</v>
      </c>
      <c r="S2165" s="16">
        <f>(((J2165/60)/60)/24)+DATE(1970,1,1)+(-8/24)</f>
        <v>42111.566203703704</v>
      </c>
      <c r="T2165" s="16">
        <f>(((I2165/60)/60)/24)+DATE(1970,1,1)+(-8/24)</f>
        <v>42162.826388888883</v>
      </c>
    </row>
    <row r="2166" spans="1:20" ht="30" x14ac:dyDescent="0.25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2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7">
        <f>E2166/D2166</f>
        <v>1.0263636363636364</v>
      </c>
      <c r="P2166" s="9">
        <f>IF(L2166 = 0, 0, E2166/L2166)</f>
        <v>68.01204819277109</v>
      </c>
      <c r="Q2166" s="5" t="str">
        <f>LEFT(N2166,SEARCH("/",N2166) - 1)</f>
        <v>music</v>
      </c>
      <c r="R2166" s="5" t="str">
        <f>RIGHT(N2166, LEN(N2166) - SEARCH("/",N2166))</f>
        <v>rock</v>
      </c>
      <c r="S2166" s="16">
        <f>(((J2166/60)/60)/24)+DATE(1970,1,1)+(-8/24)</f>
        <v>42515.384421296294</v>
      </c>
      <c r="T2166" s="16">
        <f>(((I2166/60)/60)/24)+DATE(1970,1,1)+(-8/24)</f>
        <v>42545.832638888889</v>
      </c>
    </row>
    <row r="2167" spans="1:20" ht="60" x14ac:dyDescent="0.25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2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7">
        <f>E2167/D2167</f>
        <v>1.3864000000000001</v>
      </c>
      <c r="P2167" s="9">
        <f>IF(L2167 = 0, 0, E2167/L2167)</f>
        <v>29.623931623931625</v>
      </c>
      <c r="Q2167" s="5" t="str">
        <f>LEFT(N2167,SEARCH("/",N2167) - 1)</f>
        <v>music</v>
      </c>
      <c r="R2167" s="5" t="str">
        <f>RIGHT(N2167, LEN(N2167) - SEARCH("/",N2167))</f>
        <v>rock</v>
      </c>
      <c r="S2167" s="16">
        <f>(((J2167/60)/60)/24)+DATE(1970,1,1)+(-8/24)</f>
        <v>42438.333738425928</v>
      </c>
      <c r="T2167" s="16">
        <f>(((I2167/60)/60)/24)+DATE(1970,1,1)+(-8/24)</f>
        <v>42468.292071759257</v>
      </c>
    </row>
    <row r="2168" spans="1:20" ht="60" x14ac:dyDescent="0.25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2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7">
        <f>E2168/D2168</f>
        <v>1.466</v>
      </c>
      <c r="P2168" s="9">
        <f>IF(L2168 = 0, 0, E2168/L2168)</f>
        <v>91.625</v>
      </c>
      <c r="Q2168" s="5" t="str">
        <f>LEFT(N2168,SEARCH("/",N2168) - 1)</f>
        <v>music</v>
      </c>
      <c r="R2168" s="5" t="str">
        <f>RIGHT(N2168, LEN(N2168) - SEARCH("/",N2168))</f>
        <v>rock</v>
      </c>
      <c r="S2168" s="16">
        <f>(((J2168/60)/60)/24)+DATE(1970,1,1)+(-8/24)</f>
        <v>41933.504837962959</v>
      </c>
      <c r="T2168" s="16">
        <f>(((I2168/60)/60)/24)+DATE(1970,1,1)+(-8/24)</f>
        <v>41978.546504629623</v>
      </c>
    </row>
    <row r="2169" spans="1:20" ht="30" x14ac:dyDescent="0.25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2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7">
        <f>E2169/D2169</f>
        <v>1.2</v>
      </c>
      <c r="P2169" s="9">
        <f>IF(L2169 = 0, 0, E2169/L2169)</f>
        <v>22.5</v>
      </c>
      <c r="Q2169" s="5" t="str">
        <f>LEFT(N2169,SEARCH("/",N2169) - 1)</f>
        <v>music</v>
      </c>
      <c r="R2169" s="5" t="str">
        <f>RIGHT(N2169, LEN(N2169) - SEARCH("/",N2169))</f>
        <v>rock</v>
      </c>
      <c r="S2169" s="16">
        <f>(((J2169/60)/60)/24)+DATE(1970,1,1)+(-8/24)</f>
        <v>41152.733067129629</v>
      </c>
      <c r="T2169" s="16">
        <f>(((I2169/60)/60)/24)+DATE(1970,1,1)+(-8/24)</f>
        <v>41166.733067129629</v>
      </c>
    </row>
    <row r="2170" spans="1:20" ht="45" x14ac:dyDescent="0.25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2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7">
        <f>E2170/D2170</f>
        <v>1.215816111111111</v>
      </c>
      <c r="P2170" s="9">
        <f>IF(L2170 = 0, 0, E2170/L2170)</f>
        <v>64.366735294117646</v>
      </c>
      <c r="Q2170" s="5" t="str">
        <f>LEFT(N2170,SEARCH("/",N2170) - 1)</f>
        <v>music</v>
      </c>
      <c r="R2170" s="5" t="str">
        <f>RIGHT(N2170, LEN(N2170) - SEARCH("/",N2170))</f>
        <v>rock</v>
      </c>
      <c r="S2170" s="16">
        <f>(((J2170/60)/60)/24)+DATE(1970,1,1)+(-8/24)</f>
        <v>42745.266909722217</v>
      </c>
      <c r="T2170" s="16">
        <f>(((I2170/60)/60)/24)+DATE(1970,1,1)+(-8/24)</f>
        <v>42775.874999999993</v>
      </c>
    </row>
    <row r="2171" spans="1:20" ht="60" x14ac:dyDescent="0.25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2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7">
        <f>E2171/D2171</f>
        <v>1</v>
      </c>
      <c r="P2171" s="9">
        <f>IF(L2171 = 0, 0, E2171/L2171)</f>
        <v>21.857142857142858</v>
      </c>
      <c r="Q2171" s="5" t="str">
        <f>LEFT(N2171,SEARCH("/",N2171) - 1)</f>
        <v>music</v>
      </c>
      <c r="R2171" s="5" t="str">
        <f>RIGHT(N2171, LEN(N2171) - SEARCH("/",N2171))</f>
        <v>rock</v>
      </c>
      <c r="S2171" s="16">
        <f>(((J2171/60)/60)/24)+DATE(1970,1,1)+(-8/24)</f>
        <v>42793.367488425924</v>
      </c>
      <c r="T2171" s="16">
        <f>(((I2171/60)/60)/24)+DATE(1970,1,1)+(-8/24)</f>
        <v>42796.367488425924</v>
      </c>
    </row>
    <row r="2172" spans="1:20" ht="45" x14ac:dyDescent="0.25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2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7">
        <f>E2172/D2172</f>
        <v>1.8085714285714285</v>
      </c>
      <c r="P2172" s="9">
        <f>IF(L2172 = 0, 0, E2172/L2172)</f>
        <v>33.315789473684212</v>
      </c>
      <c r="Q2172" s="5" t="str">
        <f>LEFT(N2172,SEARCH("/",N2172) - 1)</f>
        <v>music</v>
      </c>
      <c r="R2172" s="5" t="str">
        <f>RIGHT(N2172, LEN(N2172) - SEARCH("/",N2172))</f>
        <v>rock</v>
      </c>
      <c r="S2172" s="16">
        <f>(((J2172/60)/60)/24)+DATE(1970,1,1)+(-8/24)</f>
        <v>42198.416921296295</v>
      </c>
      <c r="T2172" s="16">
        <f>(((I2172/60)/60)/24)+DATE(1970,1,1)+(-8/24)</f>
        <v>42238.416921296295</v>
      </c>
    </row>
    <row r="2173" spans="1:20" ht="45" x14ac:dyDescent="0.25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2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7">
        <f>E2173/D2173</f>
        <v>1.0607500000000001</v>
      </c>
      <c r="P2173" s="9">
        <f>IF(L2173 = 0, 0, E2173/L2173)</f>
        <v>90.276595744680847</v>
      </c>
      <c r="Q2173" s="5" t="str">
        <f>LEFT(N2173,SEARCH("/",N2173) - 1)</f>
        <v>music</v>
      </c>
      <c r="R2173" s="5" t="str">
        <f>RIGHT(N2173, LEN(N2173) - SEARCH("/",N2173))</f>
        <v>rock</v>
      </c>
      <c r="S2173" s="16">
        <f>(((J2173/60)/60)/24)+DATE(1970,1,1)+(-8/24)</f>
        <v>42141.623784722215</v>
      </c>
      <c r="T2173" s="16">
        <f>(((I2173/60)/60)/24)+DATE(1970,1,1)+(-8/24)</f>
        <v>42176.874999999993</v>
      </c>
    </row>
    <row r="2174" spans="1:20" ht="45" x14ac:dyDescent="0.25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2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7">
        <f>E2174/D2174</f>
        <v>1</v>
      </c>
      <c r="P2174" s="9">
        <f>IF(L2174 = 0, 0, E2174/L2174)</f>
        <v>76.92307692307692</v>
      </c>
      <c r="Q2174" s="5" t="str">
        <f>LEFT(N2174,SEARCH("/",N2174) - 1)</f>
        <v>music</v>
      </c>
      <c r="R2174" s="5" t="str">
        <f>RIGHT(N2174, LEN(N2174) - SEARCH("/",N2174))</f>
        <v>rock</v>
      </c>
      <c r="S2174" s="16">
        <f>(((J2174/60)/60)/24)+DATE(1970,1,1)+(-8/24)</f>
        <v>42082.246759259251</v>
      </c>
      <c r="T2174" s="16">
        <f>(((I2174/60)/60)/24)+DATE(1970,1,1)+(-8/24)</f>
        <v>42112.246759259251</v>
      </c>
    </row>
    <row r="2175" spans="1:20" ht="60" x14ac:dyDescent="0.25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2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7">
        <f>E2175/D2175</f>
        <v>1.2692857142857144</v>
      </c>
      <c r="P2175" s="9">
        <f>IF(L2175 = 0, 0, E2175/L2175)</f>
        <v>59.233333333333334</v>
      </c>
      <c r="Q2175" s="5" t="str">
        <f>LEFT(N2175,SEARCH("/",N2175) - 1)</f>
        <v>music</v>
      </c>
      <c r="R2175" s="5" t="str">
        <f>RIGHT(N2175, LEN(N2175) - SEARCH("/",N2175))</f>
        <v>rock</v>
      </c>
      <c r="S2175" s="16">
        <f>(((J2175/60)/60)/24)+DATE(1970,1,1)+(-8/24)</f>
        <v>41495.359293981477</v>
      </c>
      <c r="T2175" s="16">
        <f>(((I2175/60)/60)/24)+DATE(1970,1,1)+(-8/24)</f>
        <v>41526.832638888889</v>
      </c>
    </row>
    <row r="2176" spans="1:20" ht="60" x14ac:dyDescent="0.25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2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7">
        <f>E2176/D2176</f>
        <v>1.0297499999999999</v>
      </c>
      <c r="P2176" s="9">
        <f>IF(L2176 = 0, 0, E2176/L2176)</f>
        <v>65.38095238095238</v>
      </c>
      <c r="Q2176" s="5" t="str">
        <f>LEFT(N2176,SEARCH("/",N2176) - 1)</f>
        <v>music</v>
      </c>
      <c r="R2176" s="5" t="str">
        <f>RIGHT(N2176, LEN(N2176) - SEARCH("/",N2176))</f>
        <v>rock</v>
      </c>
      <c r="S2176" s="16">
        <f>(((J2176/60)/60)/24)+DATE(1970,1,1)+(-8/24)</f>
        <v>42465.209571759253</v>
      </c>
      <c r="T2176" s="16">
        <f>(((I2176/60)/60)/24)+DATE(1970,1,1)+(-8/24)</f>
        <v>42495.209571759253</v>
      </c>
    </row>
    <row r="2177" spans="1:20" ht="60" x14ac:dyDescent="0.25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2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7">
        <f>E2177/D2177</f>
        <v>2.5</v>
      </c>
      <c r="P2177" s="9">
        <f>IF(L2177 = 0, 0, E2177/L2177)</f>
        <v>67.307692307692307</v>
      </c>
      <c r="Q2177" s="5" t="str">
        <f>LEFT(N2177,SEARCH("/",N2177) - 1)</f>
        <v>music</v>
      </c>
      <c r="R2177" s="5" t="str">
        <f>RIGHT(N2177, LEN(N2177) - SEARCH("/",N2177))</f>
        <v>rock</v>
      </c>
      <c r="S2177" s="16">
        <f>(((J2177/60)/60)/24)+DATE(1970,1,1)+(-8/24)</f>
        <v>42564.675763888888</v>
      </c>
      <c r="T2177" s="16">
        <f>(((I2177/60)/60)/24)+DATE(1970,1,1)+(-8/24)</f>
        <v>42571.675763888888</v>
      </c>
    </row>
    <row r="2178" spans="1:20" ht="45" x14ac:dyDescent="0.25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2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7">
        <f>E2178/D2178</f>
        <v>1.2602</v>
      </c>
      <c r="P2178" s="9">
        <f>IF(L2178 = 0, 0, E2178/L2178)</f>
        <v>88.74647887323944</v>
      </c>
      <c r="Q2178" s="5" t="str">
        <f>LEFT(N2178,SEARCH("/",N2178) - 1)</f>
        <v>music</v>
      </c>
      <c r="R2178" s="5" t="str">
        <f>RIGHT(N2178, LEN(N2178) - SEARCH("/",N2178))</f>
        <v>rock</v>
      </c>
      <c r="S2178" s="16">
        <f>(((J2178/60)/60)/24)+DATE(1970,1,1)+(-8/24)</f>
        <v>42096.299872685187</v>
      </c>
      <c r="T2178" s="16">
        <f>(((I2178/60)/60)/24)+DATE(1970,1,1)+(-8/24)</f>
        <v>42126.299872685187</v>
      </c>
    </row>
    <row r="2179" spans="1:20" ht="75" x14ac:dyDescent="0.25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2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7">
        <f>E2179/D2179</f>
        <v>1.0012000000000001</v>
      </c>
      <c r="P2179" s="9">
        <f>IF(L2179 = 0, 0, E2179/L2179)</f>
        <v>65.868421052631575</v>
      </c>
      <c r="Q2179" s="5" t="str">
        <f>LEFT(N2179,SEARCH("/",N2179) - 1)</f>
        <v>music</v>
      </c>
      <c r="R2179" s="5" t="str">
        <f>RIGHT(N2179, LEN(N2179) - SEARCH("/",N2179))</f>
        <v>rock</v>
      </c>
      <c r="S2179" s="16">
        <f>(((J2179/60)/60)/24)+DATE(1970,1,1)+(-8/24)</f>
        <v>42501.917442129627</v>
      </c>
      <c r="T2179" s="16">
        <f>(((I2179/60)/60)/24)+DATE(1970,1,1)+(-8/24)</f>
        <v>42526.917442129627</v>
      </c>
    </row>
    <row r="2180" spans="1:20" ht="45" x14ac:dyDescent="0.25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2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7">
        <f>E2180/D2180</f>
        <v>1.3864000000000001</v>
      </c>
      <c r="P2180" s="9">
        <f>IF(L2180 = 0, 0, E2180/L2180)</f>
        <v>40.349243306169967</v>
      </c>
      <c r="Q2180" s="5" t="str">
        <f>LEFT(N2180,SEARCH("/",N2180) - 1)</f>
        <v>music</v>
      </c>
      <c r="R2180" s="5" t="str">
        <f>RIGHT(N2180, LEN(N2180) - SEARCH("/",N2180))</f>
        <v>rock</v>
      </c>
      <c r="S2180" s="16">
        <f>(((J2180/60)/60)/24)+DATE(1970,1,1)+(-8/24)</f>
        <v>42723.303206018514</v>
      </c>
      <c r="T2180" s="16">
        <f>(((I2180/60)/60)/24)+DATE(1970,1,1)+(-8/24)</f>
        <v>42753.303206018514</v>
      </c>
    </row>
    <row r="2181" spans="1:20" ht="45" x14ac:dyDescent="0.25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2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7">
        <f>E2181/D2181</f>
        <v>1.6140000000000001</v>
      </c>
      <c r="P2181" s="9">
        <f>IF(L2181 = 0, 0, E2181/L2181)</f>
        <v>76.857142857142861</v>
      </c>
      <c r="Q2181" s="5" t="str">
        <f>LEFT(N2181,SEARCH("/",N2181) - 1)</f>
        <v>music</v>
      </c>
      <c r="R2181" s="5" t="str">
        <f>RIGHT(N2181, LEN(N2181) - SEARCH("/",N2181))</f>
        <v>rock</v>
      </c>
      <c r="S2181" s="16">
        <f>(((J2181/60)/60)/24)+DATE(1970,1,1)+(-8/24)</f>
        <v>42074.837870370371</v>
      </c>
      <c r="T2181" s="16">
        <f>(((I2181/60)/60)/24)+DATE(1970,1,1)+(-8/24)</f>
        <v>42104.837870370371</v>
      </c>
    </row>
    <row r="2182" spans="1:20" ht="45" x14ac:dyDescent="0.25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2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7">
        <f>E2182/D2182</f>
        <v>1.071842</v>
      </c>
      <c r="P2182" s="9">
        <f>IF(L2182 = 0, 0, E2182/L2182)</f>
        <v>68.707820512820518</v>
      </c>
      <c r="Q2182" s="5" t="str">
        <f>LEFT(N2182,SEARCH("/",N2182) - 1)</f>
        <v>music</v>
      </c>
      <c r="R2182" s="5" t="str">
        <f>RIGHT(N2182, LEN(N2182) - SEARCH("/",N2182))</f>
        <v>rock</v>
      </c>
      <c r="S2182" s="16">
        <f>(((J2182/60)/60)/24)+DATE(1970,1,1)+(-8/24)</f>
        <v>42279.336435185185</v>
      </c>
      <c r="T2182" s="16">
        <f>(((I2182/60)/60)/24)+DATE(1970,1,1)+(-8/24)</f>
        <v>42321.378101851849</v>
      </c>
    </row>
    <row r="2183" spans="1:20" ht="60" x14ac:dyDescent="0.25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2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7">
        <f>E2183/D2183</f>
        <v>1.5309999999999999</v>
      </c>
      <c r="P2183" s="9">
        <f>IF(L2183 = 0, 0, E2183/L2183)</f>
        <v>57.773584905660378</v>
      </c>
      <c r="Q2183" s="5" t="str">
        <f>LEFT(N2183,SEARCH("/",N2183) - 1)</f>
        <v>games</v>
      </c>
      <c r="R2183" s="5" t="str">
        <f>RIGHT(N2183, LEN(N2183) - SEARCH("/",N2183))</f>
        <v>tabletop games</v>
      </c>
      <c r="S2183" s="16">
        <f>(((J2183/60)/60)/24)+DATE(1970,1,1)+(-8/24)</f>
        <v>42772.671909722216</v>
      </c>
      <c r="T2183" s="16">
        <f>(((I2183/60)/60)/24)+DATE(1970,1,1)+(-8/24)</f>
        <v>42786.671909722216</v>
      </c>
    </row>
    <row r="2184" spans="1:20" ht="45" x14ac:dyDescent="0.25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2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7">
        <f>E2184/D2184</f>
        <v>5.2416666666666663</v>
      </c>
      <c r="P2184" s="9">
        <f>IF(L2184 = 0, 0, E2184/L2184)</f>
        <v>44.171348314606739</v>
      </c>
      <c r="Q2184" s="5" t="str">
        <f>LEFT(N2184,SEARCH("/",N2184) - 1)</f>
        <v>games</v>
      </c>
      <c r="R2184" s="5" t="str">
        <f>RIGHT(N2184, LEN(N2184) - SEARCH("/",N2184))</f>
        <v>tabletop games</v>
      </c>
      <c r="S2184" s="16">
        <f>(((J2184/60)/60)/24)+DATE(1970,1,1)+(-8/24)</f>
        <v>41879.567418981482</v>
      </c>
      <c r="T2184" s="16">
        <f>(((I2184/60)/60)/24)+DATE(1970,1,1)+(-8/24)</f>
        <v>41914.567418981482</v>
      </c>
    </row>
    <row r="2185" spans="1:20" ht="60" x14ac:dyDescent="0.25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2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7">
        <f>E2185/D2185</f>
        <v>4.8927777777777779</v>
      </c>
      <c r="P2185" s="9">
        <f>IF(L2185 = 0, 0, E2185/L2185)</f>
        <v>31.566308243727597</v>
      </c>
      <c r="Q2185" s="5" t="str">
        <f>LEFT(N2185,SEARCH("/",N2185) - 1)</f>
        <v>games</v>
      </c>
      <c r="R2185" s="5" t="str">
        <f>RIGHT(N2185, LEN(N2185) - SEARCH("/",N2185))</f>
        <v>tabletop games</v>
      </c>
      <c r="S2185" s="16">
        <f>(((J2185/60)/60)/24)+DATE(1970,1,1)+(-8/24)</f>
        <v>42745.032141203708</v>
      </c>
      <c r="T2185" s="16">
        <f>(((I2185/60)/60)/24)+DATE(1970,1,1)+(-8/24)</f>
        <v>42774.874999999993</v>
      </c>
    </row>
    <row r="2186" spans="1:20" ht="60" x14ac:dyDescent="0.25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2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7">
        <f>E2186/D2186</f>
        <v>2.8473999999999999</v>
      </c>
      <c r="P2186" s="9">
        <f>IF(L2186 = 0, 0, E2186/L2186)</f>
        <v>107.04511278195488</v>
      </c>
      <c r="Q2186" s="5" t="str">
        <f>LEFT(N2186,SEARCH("/",N2186) - 1)</f>
        <v>games</v>
      </c>
      <c r="R2186" s="5" t="str">
        <f>RIGHT(N2186, LEN(N2186) - SEARCH("/",N2186))</f>
        <v>tabletop games</v>
      </c>
      <c r="S2186" s="16">
        <f>(((J2186/60)/60)/24)+DATE(1970,1,1)+(-8/24)</f>
        <v>42380.356956018521</v>
      </c>
      <c r="T2186" s="16">
        <f>(((I2186/60)/60)/24)+DATE(1970,1,1)+(-8/24)</f>
        <v>42394.333333333336</v>
      </c>
    </row>
    <row r="2187" spans="1:20" ht="60" x14ac:dyDescent="0.25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2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7">
        <f>E2187/D2187</f>
        <v>18.569700000000001</v>
      </c>
      <c r="P2187" s="9">
        <f>IF(L2187 = 0, 0, E2187/L2187)</f>
        <v>149.03451043338683</v>
      </c>
      <c r="Q2187" s="5" t="str">
        <f>LEFT(N2187,SEARCH("/",N2187) - 1)</f>
        <v>games</v>
      </c>
      <c r="R2187" s="5" t="str">
        <f>RIGHT(N2187, LEN(N2187) - SEARCH("/",N2187))</f>
        <v>tabletop games</v>
      </c>
      <c r="S2187" s="16">
        <f>(((J2187/60)/60)/24)+DATE(1970,1,1)+(-8/24)</f>
        <v>41319.016655092593</v>
      </c>
      <c r="T2187" s="16">
        <f>(((I2187/60)/60)/24)+DATE(1970,1,1)+(-8/24)</f>
        <v>41359.016655092593</v>
      </c>
    </row>
    <row r="2188" spans="1:20" ht="45" x14ac:dyDescent="0.25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2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7">
        <f>E2188/D2188</f>
        <v>1.0967499999999999</v>
      </c>
      <c r="P2188" s="9">
        <f>IF(L2188 = 0, 0, E2188/L2188)</f>
        <v>55.956632653061227</v>
      </c>
      <c r="Q2188" s="5" t="str">
        <f>LEFT(N2188,SEARCH("/",N2188) - 1)</f>
        <v>games</v>
      </c>
      <c r="R2188" s="5" t="str">
        <f>RIGHT(N2188, LEN(N2188) - SEARCH("/",N2188))</f>
        <v>tabletop games</v>
      </c>
      <c r="S2188" s="16">
        <f>(((J2188/60)/60)/24)+DATE(1970,1,1)+(-8/24)</f>
        <v>42583.281747685185</v>
      </c>
      <c r="T2188" s="16">
        <f>(((I2188/60)/60)/24)+DATE(1970,1,1)+(-8/24)</f>
        <v>42619.749999999993</v>
      </c>
    </row>
    <row r="2189" spans="1:20" ht="60" x14ac:dyDescent="0.25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2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7">
        <f>E2189/D2189</f>
        <v>10.146425000000001</v>
      </c>
      <c r="P2189" s="9">
        <f>IF(L2189 = 0, 0, E2189/L2189)</f>
        <v>56.970381807973048</v>
      </c>
      <c r="Q2189" s="5" t="str">
        <f>LEFT(N2189,SEARCH("/",N2189) - 1)</f>
        <v>games</v>
      </c>
      <c r="R2189" s="5" t="str">
        <f>RIGHT(N2189, LEN(N2189) - SEARCH("/",N2189))</f>
        <v>tabletop games</v>
      </c>
      <c r="S2189" s="16">
        <f>(((J2189/60)/60)/24)+DATE(1970,1,1)+(-8/24)</f>
        <v>42067.875763888886</v>
      </c>
      <c r="T2189" s="16">
        <f>(((I2189/60)/60)/24)+DATE(1970,1,1)+(-8/24)</f>
        <v>42096.832638888889</v>
      </c>
    </row>
    <row r="2190" spans="1:20" ht="45" x14ac:dyDescent="0.25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2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7">
        <f>E2190/D2190</f>
        <v>4.1217692027666546</v>
      </c>
      <c r="P2190" s="9">
        <f>IF(L2190 = 0, 0, E2190/L2190)</f>
        <v>44.056420233463037</v>
      </c>
      <c r="Q2190" s="5" t="str">
        <f>LEFT(N2190,SEARCH("/",N2190) - 1)</f>
        <v>games</v>
      </c>
      <c r="R2190" s="5" t="str">
        <f>RIGHT(N2190, LEN(N2190) - SEARCH("/",N2190))</f>
        <v>tabletop games</v>
      </c>
      <c r="S2190" s="16">
        <f>(((J2190/60)/60)/24)+DATE(1970,1,1)+(-8/24)</f>
        <v>42633.252789351849</v>
      </c>
      <c r="T2190" s="16">
        <f>(((I2190/60)/60)/24)+DATE(1970,1,1)+(-8/24)</f>
        <v>42668.374999999993</v>
      </c>
    </row>
    <row r="2191" spans="1:20" ht="60" x14ac:dyDescent="0.25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2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7">
        <f>E2191/D2191</f>
        <v>5.0324999999999998</v>
      </c>
      <c r="P2191" s="9">
        <f>IF(L2191 = 0, 0, E2191/L2191)</f>
        <v>68.625</v>
      </c>
      <c r="Q2191" s="5" t="str">
        <f>LEFT(N2191,SEARCH("/",N2191) - 1)</f>
        <v>games</v>
      </c>
      <c r="R2191" s="5" t="str">
        <f>RIGHT(N2191, LEN(N2191) - SEARCH("/",N2191))</f>
        <v>tabletop games</v>
      </c>
      <c r="S2191" s="16">
        <f>(((J2191/60)/60)/24)+DATE(1970,1,1)+(-8/24)</f>
        <v>42467.454861111109</v>
      </c>
      <c r="T2191" s="16">
        <f>(((I2191/60)/60)/24)+DATE(1970,1,1)+(-8/24)</f>
        <v>42481.583333333336</v>
      </c>
    </row>
    <row r="2192" spans="1:20" ht="45" x14ac:dyDescent="0.25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2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7">
        <f>E2192/D2192</f>
        <v>1.8461052631578947</v>
      </c>
      <c r="P2192" s="9">
        <f>IF(L2192 = 0, 0, E2192/L2192)</f>
        <v>65.318435754189949</v>
      </c>
      <c r="Q2192" s="5" t="str">
        <f>LEFT(N2192,SEARCH("/",N2192) - 1)</f>
        <v>games</v>
      </c>
      <c r="R2192" s="5" t="str">
        <f>RIGHT(N2192, LEN(N2192) - SEARCH("/",N2192))</f>
        <v>tabletop games</v>
      </c>
      <c r="S2192" s="16">
        <f>(((J2192/60)/60)/24)+DATE(1970,1,1)+(-8/24)</f>
        <v>42417.291712962957</v>
      </c>
      <c r="T2192" s="16">
        <f>(((I2192/60)/60)/24)+DATE(1970,1,1)+(-8/24)</f>
        <v>42451.957638888889</v>
      </c>
    </row>
    <row r="2193" spans="1:20" ht="60" x14ac:dyDescent="0.25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2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7">
        <f>E2193/D2193</f>
        <v>1.1973333333333334</v>
      </c>
      <c r="P2193" s="9">
        <f>IF(L2193 = 0, 0, E2193/L2193)</f>
        <v>35.92</v>
      </c>
      <c r="Q2193" s="5" t="str">
        <f>LEFT(N2193,SEARCH("/",N2193) - 1)</f>
        <v>games</v>
      </c>
      <c r="R2193" s="5" t="str">
        <f>RIGHT(N2193, LEN(N2193) - SEARCH("/",N2193))</f>
        <v>tabletop games</v>
      </c>
      <c r="S2193" s="16">
        <f>(((J2193/60)/60)/24)+DATE(1970,1,1)+(-8/24)</f>
        <v>42768.5003125</v>
      </c>
      <c r="T2193" s="16">
        <f>(((I2193/60)/60)/24)+DATE(1970,1,1)+(-8/24)</f>
        <v>42780.5003125</v>
      </c>
    </row>
    <row r="2194" spans="1:20" ht="60" x14ac:dyDescent="0.25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2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7">
        <f>E2194/D2194</f>
        <v>10.812401666666668</v>
      </c>
      <c r="P2194" s="9">
        <f>IF(L2194 = 0, 0, E2194/L2194)</f>
        <v>40.070667078443485</v>
      </c>
      <c r="Q2194" s="5" t="str">
        <f>LEFT(N2194,SEARCH("/",N2194) - 1)</f>
        <v>games</v>
      </c>
      <c r="R2194" s="5" t="str">
        <f>RIGHT(N2194, LEN(N2194) - SEARCH("/",N2194))</f>
        <v>tabletop games</v>
      </c>
      <c r="S2194" s="16">
        <f>(((J2194/60)/60)/24)+DATE(1970,1,1)+(-8/24)</f>
        <v>42691.517870370364</v>
      </c>
      <c r="T2194" s="16">
        <f>(((I2194/60)/60)/24)+DATE(1970,1,1)+(-8/24)</f>
        <v>42719.624999999993</v>
      </c>
    </row>
    <row r="2195" spans="1:20" ht="60" x14ac:dyDescent="0.25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2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7">
        <f>E2195/D2195</f>
        <v>4.5237333333333334</v>
      </c>
      <c r="P2195" s="9">
        <f>IF(L2195 = 0, 0, E2195/L2195)</f>
        <v>75.647714604236342</v>
      </c>
      <c r="Q2195" s="5" t="str">
        <f>LEFT(N2195,SEARCH("/",N2195) - 1)</f>
        <v>games</v>
      </c>
      <c r="R2195" s="5" t="str">
        <f>RIGHT(N2195, LEN(N2195) - SEARCH("/",N2195))</f>
        <v>tabletop games</v>
      </c>
      <c r="S2195" s="16">
        <f>(((J2195/60)/60)/24)+DATE(1970,1,1)+(-8/24)</f>
        <v>42664.072592592587</v>
      </c>
      <c r="T2195" s="16">
        <f>(((I2195/60)/60)/24)+DATE(1970,1,1)+(-8/24)</f>
        <v>42694.874305555553</v>
      </c>
    </row>
    <row r="2196" spans="1:20" ht="60" x14ac:dyDescent="0.25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2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7">
        <f>E2196/D2196</f>
        <v>5.3737000000000004</v>
      </c>
      <c r="P2196" s="9">
        <f>IF(L2196 = 0, 0, E2196/L2196)</f>
        <v>61.203872437357631</v>
      </c>
      <c r="Q2196" s="5" t="str">
        <f>LEFT(N2196,SEARCH("/",N2196) - 1)</f>
        <v>games</v>
      </c>
      <c r="R2196" s="5" t="str">
        <f>RIGHT(N2196, LEN(N2196) - SEARCH("/",N2196))</f>
        <v>tabletop games</v>
      </c>
      <c r="S2196" s="16">
        <f>(((J2196/60)/60)/24)+DATE(1970,1,1)+(-8/24)</f>
        <v>42425.42465277778</v>
      </c>
      <c r="T2196" s="16">
        <f>(((I2196/60)/60)/24)+DATE(1970,1,1)+(-8/24)</f>
        <v>42455.382986111108</v>
      </c>
    </row>
    <row r="2197" spans="1:20" ht="30" x14ac:dyDescent="0.25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2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7">
        <f>E2197/D2197</f>
        <v>1.2032608695652174</v>
      </c>
      <c r="P2197" s="9">
        <f>IF(L2197 = 0, 0, E2197/L2197)</f>
        <v>48.130434782608695</v>
      </c>
      <c r="Q2197" s="5" t="str">
        <f>LEFT(N2197,SEARCH("/",N2197) - 1)</f>
        <v>games</v>
      </c>
      <c r="R2197" s="5" t="str">
        <f>RIGHT(N2197, LEN(N2197) - SEARCH("/",N2197))</f>
        <v>tabletop games</v>
      </c>
      <c r="S2197" s="16">
        <f>(((J2197/60)/60)/24)+DATE(1970,1,1)+(-8/24)</f>
        <v>42197.438657407409</v>
      </c>
      <c r="T2197" s="16">
        <f>(((I2197/60)/60)/24)+DATE(1970,1,1)+(-8/24)</f>
        <v>42227.438657407409</v>
      </c>
    </row>
    <row r="2198" spans="1:20" ht="30" x14ac:dyDescent="0.25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2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7">
        <f>E2198/D2198</f>
        <v>1.1383571428571428</v>
      </c>
      <c r="P2198" s="9">
        <f>IF(L2198 = 0, 0, E2198/L2198)</f>
        <v>68.106837606837601</v>
      </c>
      <c r="Q2198" s="5" t="str">
        <f>LEFT(N2198,SEARCH("/",N2198) - 1)</f>
        <v>games</v>
      </c>
      <c r="R2198" s="5" t="str">
        <f>RIGHT(N2198, LEN(N2198) - SEARCH("/",N2198))</f>
        <v>tabletop games</v>
      </c>
      <c r="S2198" s="16">
        <f>(((J2198/60)/60)/24)+DATE(1970,1,1)+(-8/24)</f>
        <v>42675.153958333329</v>
      </c>
      <c r="T2198" s="16">
        <f>(((I2198/60)/60)/24)+DATE(1970,1,1)+(-8/24)</f>
        <v>42705.958333333336</v>
      </c>
    </row>
    <row r="2199" spans="1:20" ht="45" x14ac:dyDescent="0.25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2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7">
        <f>E2199/D2199</f>
        <v>9.5103109999999997</v>
      </c>
      <c r="P2199" s="9">
        <f>IF(L2199 = 0, 0, E2199/L2199)</f>
        <v>65.891300230946882</v>
      </c>
      <c r="Q2199" s="5" t="str">
        <f>LEFT(N2199,SEARCH("/",N2199) - 1)</f>
        <v>games</v>
      </c>
      <c r="R2199" s="5" t="str">
        <f>RIGHT(N2199, LEN(N2199) - SEARCH("/",N2199))</f>
        <v>tabletop games</v>
      </c>
      <c r="S2199" s="16">
        <f>(((J2199/60)/60)/24)+DATE(1970,1,1)+(-8/24)</f>
        <v>42033.25068287037</v>
      </c>
      <c r="T2199" s="16">
        <f>(((I2199/60)/60)/24)+DATE(1970,1,1)+(-8/24)</f>
        <v>42063.25068287037</v>
      </c>
    </row>
    <row r="2200" spans="1:20" ht="60" x14ac:dyDescent="0.25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2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7">
        <f>E2200/D2200</f>
        <v>1.3289249999999999</v>
      </c>
      <c r="P2200" s="9">
        <f>IF(L2200 = 0, 0, E2200/L2200)</f>
        <v>81.654377880184327</v>
      </c>
      <c r="Q2200" s="5" t="str">
        <f>LEFT(N2200,SEARCH("/",N2200) - 1)</f>
        <v>games</v>
      </c>
      <c r="R2200" s="5" t="str">
        <f>RIGHT(N2200, LEN(N2200) - SEARCH("/",N2200))</f>
        <v>tabletop games</v>
      </c>
      <c r="S2200" s="16">
        <f>(((J2200/60)/60)/24)+DATE(1970,1,1)+(-8/24)</f>
        <v>42292.180555555555</v>
      </c>
      <c r="T2200" s="16">
        <f>(((I2200/60)/60)/24)+DATE(1970,1,1)+(-8/24)</f>
        <v>42322.222222222219</v>
      </c>
    </row>
    <row r="2201" spans="1:20" ht="30" x14ac:dyDescent="0.25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2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7">
        <f>E2201/D2201</f>
        <v>1.4697777777777778</v>
      </c>
      <c r="P2201" s="9">
        <f>IF(L2201 = 0, 0, E2201/L2201)</f>
        <v>52.701195219123505</v>
      </c>
      <c r="Q2201" s="5" t="str">
        <f>LEFT(N2201,SEARCH("/",N2201) - 1)</f>
        <v>games</v>
      </c>
      <c r="R2201" s="5" t="str">
        <f>RIGHT(N2201, LEN(N2201) - SEARCH("/",N2201))</f>
        <v>tabletop games</v>
      </c>
      <c r="S2201" s="16">
        <f>(((J2201/60)/60)/24)+DATE(1970,1,1)+(-8/24)</f>
        <v>42262.083310185182</v>
      </c>
      <c r="T2201" s="16">
        <f>(((I2201/60)/60)/24)+DATE(1970,1,1)+(-8/24)</f>
        <v>42292.083310185182</v>
      </c>
    </row>
    <row r="2202" spans="1:20" ht="60" x14ac:dyDescent="0.25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2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7">
        <f>E2202/D2202</f>
        <v>5.4215</v>
      </c>
      <c r="P2202" s="9">
        <f>IF(L2202 = 0, 0, E2202/L2202)</f>
        <v>41.228136882129277</v>
      </c>
      <c r="Q2202" s="5" t="str">
        <f>LEFT(N2202,SEARCH("/",N2202) - 1)</f>
        <v>games</v>
      </c>
      <c r="R2202" s="5" t="str">
        <f>RIGHT(N2202, LEN(N2202) - SEARCH("/",N2202))</f>
        <v>tabletop games</v>
      </c>
      <c r="S2202" s="16">
        <f>(((J2202/60)/60)/24)+DATE(1970,1,1)+(-8/24)</f>
        <v>42163.292453703696</v>
      </c>
      <c r="T2202" s="16">
        <f>(((I2202/60)/60)/24)+DATE(1970,1,1)+(-8/24)</f>
        <v>42190.791666666664</v>
      </c>
    </row>
    <row r="2203" spans="1:20" ht="60" x14ac:dyDescent="0.25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2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7">
        <f>E2203/D2203</f>
        <v>3.8271818181818182</v>
      </c>
      <c r="P2203" s="9">
        <f>IF(L2203 = 0, 0, E2203/L2203)</f>
        <v>15.035357142857142</v>
      </c>
      <c r="Q2203" s="5" t="str">
        <f>LEFT(N2203,SEARCH("/",N2203) - 1)</f>
        <v>music</v>
      </c>
      <c r="R2203" s="5" t="str">
        <f>RIGHT(N2203, LEN(N2203) - SEARCH("/",N2203))</f>
        <v>electronic music</v>
      </c>
      <c r="S2203" s="16">
        <f>(((J2203/60)/60)/24)+DATE(1970,1,1)+(-8/24)</f>
        <v>41276.513483796298</v>
      </c>
      <c r="T2203" s="16">
        <f>(((I2203/60)/60)/24)+DATE(1970,1,1)+(-8/24)</f>
        <v>41290.513483796298</v>
      </c>
    </row>
    <row r="2204" spans="1:20" ht="45" x14ac:dyDescent="0.25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2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7">
        <f>E2204/D2204</f>
        <v>7.0418124999999998</v>
      </c>
      <c r="P2204" s="9">
        <f>IF(L2204 = 0, 0, E2204/L2204)</f>
        <v>39.066920943134534</v>
      </c>
      <c r="Q2204" s="5" t="str">
        <f>LEFT(N2204,SEARCH("/",N2204) - 1)</f>
        <v>music</v>
      </c>
      <c r="R2204" s="5" t="str">
        <f>RIGHT(N2204, LEN(N2204) - SEARCH("/",N2204))</f>
        <v>electronic music</v>
      </c>
      <c r="S2204" s="16">
        <f>(((J2204/60)/60)/24)+DATE(1970,1,1)+(-8/24)</f>
        <v>41184.515833333331</v>
      </c>
      <c r="T2204" s="16">
        <f>(((I2204/60)/60)/24)+DATE(1970,1,1)+(-8/24)</f>
        <v>41214.515833333331</v>
      </c>
    </row>
    <row r="2205" spans="1:20" ht="60" x14ac:dyDescent="0.25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2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7">
        <f>E2205/D2205</f>
        <v>1.0954999999999999</v>
      </c>
      <c r="P2205" s="9">
        <f>IF(L2205 = 0, 0, E2205/L2205)</f>
        <v>43.82</v>
      </c>
      <c r="Q2205" s="5" t="str">
        <f>LEFT(N2205,SEARCH("/",N2205) - 1)</f>
        <v>music</v>
      </c>
      <c r="R2205" s="5" t="str">
        <f>RIGHT(N2205, LEN(N2205) - SEARCH("/",N2205))</f>
        <v>electronic music</v>
      </c>
      <c r="S2205" s="16">
        <f>(((J2205/60)/60)/24)+DATE(1970,1,1)+(-8/24)</f>
        <v>42241.526412037034</v>
      </c>
      <c r="T2205" s="16">
        <f>(((I2205/60)/60)/24)+DATE(1970,1,1)+(-8/24)</f>
        <v>42271.526412037034</v>
      </c>
    </row>
    <row r="2206" spans="1:20" ht="45" x14ac:dyDescent="0.25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2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7">
        <f>E2206/D2206</f>
        <v>1.3286666666666667</v>
      </c>
      <c r="P2206" s="9">
        <f>IF(L2206 = 0, 0, E2206/L2206)</f>
        <v>27.301369863013697</v>
      </c>
      <c r="Q2206" s="5" t="str">
        <f>LEFT(N2206,SEARCH("/",N2206) - 1)</f>
        <v>music</v>
      </c>
      <c r="R2206" s="5" t="str">
        <f>RIGHT(N2206, LEN(N2206) - SEARCH("/",N2206))</f>
        <v>electronic music</v>
      </c>
      <c r="S2206" s="16">
        <f>(((J2206/60)/60)/24)+DATE(1970,1,1)+(-8/24)</f>
        <v>41311.978229166663</v>
      </c>
      <c r="T2206" s="16">
        <f>(((I2206/60)/60)/24)+DATE(1970,1,1)+(-8/24)</f>
        <v>41341.978229166663</v>
      </c>
    </row>
    <row r="2207" spans="1:20" ht="45" x14ac:dyDescent="0.25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2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7">
        <f>E2207/D2207</f>
        <v>1.52</v>
      </c>
      <c r="P2207" s="9">
        <f>IF(L2207 = 0, 0, E2207/L2207)</f>
        <v>42.222222222222221</v>
      </c>
      <c r="Q2207" s="5" t="str">
        <f>LEFT(N2207,SEARCH("/",N2207) - 1)</f>
        <v>music</v>
      </c>
      <c r="R2207" s="5" t="str">
        <f>RIGHT(N2207, LEN(N2207) - SEARCH("/",N2207))</f>
        <v>electronic music</v>
      </c>
      <c r="S2207" s="16">
        <f>(((J2207/60)/60)/24)+DATE(1970,1,1)+(-8/24)</f>
        <v>41031.488298611104</v>
      </c>
      <c r="T2207" s="16">
        <f>(((I2207/60)/60)/24)+DATE(1970,1,1)+(-8/24)</f>
        <v>41061.488298611104</v>
      </c>
    </row>
    <row r="2208" spans="1:20" ht="60" x14ac:dyDescent="0.25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2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7">
        <f>E2208/D2208</f>
        <v>1.0272727272727273</v>
      </c>
      <c r="P2208" s="9">
        <f>IF(L2208 = 0, 0, E2208/L2208)</f>
        <v>33.235294117647058</v>
      </c>
      <c r="Q2208" s="5" t="str">
        <f>LEFT(N2208,SEARCH("/",N2208) - 1)</f>
        <v>music</v>
      </c>
      <c r="R2208" s="5" t="str">
        <f>RIGHT(N2208, LEN(N2208) - SEARCH("/",N2208))</f>
        <v>electronic music</v>
      </c>
      <c r="S2208" s="16">
        <f>(((J2208/60)/60)/24)+DATE(1970,1,1)+(-8/24)</f>
        <v>40996.923888888887</v>
      </c>
      <c r="T2208" s="16">
        <f>(((I2208/60)/60)/24)+DATE(1970,1,1)+(-8/24)</f>
        <v>41014.923888888887</v>
      </c>
    </row>
    <row r="2209" spans="1:20" ht="45" x14ac:dyDescent="0.25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2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7">
        <f>E2209/D2209</f>
        <v>1</v>
      </c>
      <c r="P2209" s="9">
        <f>IF(L2209 = 0, 0, E2209/L2209)</f>
        <v>285.71428571428572</v>
      </c>
      <c r="Q2209" s="5" t="str">
        <f>LEFT(N2209,SEARCH("/",N2209) - 1)</f>
        <v>music</v>
      </c>
      <c r="R2209" s="5" t="str">
        <f>RIGHT(N2209, LEN(N2209) - SEARCH("/",N2209))</f>
        <v>electronic music</v>
      </c>
      <c r="S2209" s="16">
        <f>(((J2209/60)/60)/24)+DATE(1970,1,1)+(-8/24)</f>
        <v>41563.860798611109</v>
      </c>
      <c r="T2209" s="16">
        <f>(((I2209/60)/60)/24)+DATE(1970,1,1)+(-8/24)</f>
        <v>41593.902465277773</v>
      </c>
    </row>
    <row r="2210" spans="1:20" ht="60" x14ac:dyDescent="0.25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2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7">
        <f>E2210/D2210</f>
        <v>1.016</v>
      </c>
      <c r="P2210" s="9">
        <f>IF(L2210 = 0, 0, E2210/L2210)</f>
        <v>42.333333333333336</v>
      </c>
      <c r="Q2210" s="5" t="str">
        <f>LEFT(N2210,SEARCH("/",N2210) - 1)</f>
        <v>music</v>
      </c>
      <c r="R2210" s="5" t="str">
        <f>RIGHT(N2210, LEN(N2210) - SEARCH("/",N2210))</f>
        <v>electronic music</v>
      </c>
      <c r="S2210" s="16">
        <f>(((J2210/60)/60)/24)+DATE(1970,1,1)+(-8/24)</f>
        <v>40946.548912037033</v>
      </c>
      <c r="T2210" s="16">
        <f>(((I2210/60)/60)/24)+DATE(1970,1,1)+(-8/24)</f>
        <v>41005.833333333328</v>
      </c>
    </row>
    <row r="2211" spans="1:20" ht="45" x14ac:dyDescent="0.25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2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7">
        <f>E2211/D2211</f>
        <v>1.508</v>
      </c>
      <c r="P2211" s="9">
        <f>IF(L2211 = 0, 0, E2211/L2211)</f>
        <v>50.266666666666666</v>
      </c>
      <c r="Q2211" s="5" t="str">
        <f>LEFT(N2211,SEARCH("/",N2211) - 1)</f>
        <v>music</v>
      </c>
      <c r="R2211" s="5" t="str">
        <f>RIGHT(N2211, LEN(N2211) - SEARCH("/",N2211))</f>
        <v>electronic music</v>
      </c>
      <c r="S2211" s="16">
        <f>(((J2211/60)/60)/24)+DATE(1970,1,1)+(-8/24)</f>
        <v>41732.14634259259</v>
      </c>
      <c r="T2211" s="16">
        <f>(((I2211/60)/60)/24)+DATE(1970,1,1)+(-8/24)</f>
        <v>41743.625</v>
      </c>
    </row>
    <row r="2212" spans="1:20" ht="60" x14ac:dyDescent="0.25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2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7">
        <f>E2212/D2212</f>
        <v>1.11425</v>
      </c>
      <c r="P2212" s="9">
        <f>IF(L2212 = 0, 0, E2212/L2212)</f>
        <v>61.902777777777779</v>
      </c>
      <c r="Q2212" s="5" t="str">
        <f>LEFT(N2212,SEARCH("/",N2212) - 1)</f>
        <v>music</v>
      </c>
      <c r="R2212" s="5" t="str">
        <f>RIGHT(N2212, LEN(N2212) - SEARCH("/",N2212))</f>
        <v>electronic music</v>
      </c>
      <c r="S2212" s="16">
        <f>(((J2212/60)/60)/24)+DATE(1970,1,1)+(-8/24)</f>
        <v>40955.732754629629</v>
      </c>
      <c r="T2212" s="16">
        <f>(((I2212/60)/60)/24)+DATE(1970,1,1)+(-8/24)</f>
        <v>41013.399999999994</v>
      </c>
    </row>
    <row r="2213" spans="1:20" ht="60" x14ac:dyDescent="0.25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2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7">
        <f>E2213/D2213</f>
        <v>1.956</v>
      </c>
      <c r="P2213" s="9">
        <f>IF(L2213 = 0, 0, E2213/L2213)</f>
        <v>40.75</v>
      </c>
      <c r="Q2213" s="5" t="str">
        <f>LEFT(N2213,SEARCH("/",N2213) - 1)</f>
        <v>music</v>
      </c>
      <c r="R2213" s="5" t="str">
        <f>RIGHT(N2213, LEN(N2213) - SEARCH("/",N2213))</f>
        <v>electronic music</v>
      </c>
      <c r="S2213" s="16">
        <f>(((J2213/60)/60)/24)+DATE(1970,1,1)+(-8/24)</f>
        <v>41716.451678240737</v>
      </c>
      <c r="T2213" s="16">
        <f>(((I2213/60)/60)/24)+DATE(1970,1,1)+(-8/24)</f>
        <v>41738.957638888889</v>
      </c>
    </row>
    <row r="2214" spans="1:20" ht="60" x14ac:dyDescent="0.25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2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7">
        <f>E2214/D2214</f>
        <v>1.1438333333333333</v>
      </c>
      <c r="P2214" s="9">
        <f>IF(L2214 = 0, 0, E2214/L2214)</f>
        <v>55.796747967479675</v>
      </c>
      <c r="Q2214" s="5" t="str">
        <f>LEFT(N2214,SEARCH("/",N2214) - 1)</f>
        <v>music</v>
      </c>
      <c r="R2214" s="5" t="str">
        <f>RIGHT(N2214, LEN(N2214) - SEARCH("/",N2214))</f>
        <v>electronic music</v>
      </c>
      <c r="S2214" s="16">
        <f>(((J2214/60)/60)/24)+DATE(1970,1,1)+(-8/24)</f>
        <v>41548.414085648146</v>
      </c>
      <c r="T2214" s="16">
        <f>(((I2214/60)/60)/24)+DATE(1970,1,1)+(-8/24)</f>
        <v>41581.708333333328</v>
      </c>
    </row>
    <row r="2215" spans="1:20" ht="75" x14ac:dyDescent="0.25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2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7">
        <f>E2215/D2215</f>
        <v>2</v>
      </c>
      <c r="P2215" s="9">
        <f>IF(L2215 = 0, 0, E2215/L2215)</f>
        <v>10</v>
      </c>
      <c r="Q2215" s="5" t="str">
        <f>LEFT(N2215,SEARCH("/",N2215) - 1)</f>
        <v>music</v>
      </c>
      <c r="R2215" s="5" t="str">
        <f>RIGHT(N2215, LEN(N2215) - SEARCH("/",N2215))</f>
        <v>electronic music</v>
      </c>
      <c r="S2215" s="16">
        <f>(((J2215/60)/60)/24)+DATE(1970,1,1)+(-8/24)</f>
        <v>42109.492812499993</v>
      </c>
      <c r="T2215" s="16">
        <f>(((I2215/60)/60)/24)+DATE(1970,1,1)+(-8/24)</f>
        <v>42139.492812499993</v>
      </c>
    </row>
    <row r="2216" spans="1:20" ht="45" x14ac:dyDescent="0.25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2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7">
        <f>E2216/D2216</f>
        <v>2.9250166666666666</v>
      </c>
      <c r="P2216" s="9">
        <f>IF(L2216 = 0, 0, E2216/L2216)</f>
        <v>73.125416666666666</v>
      </c>
      <c r="Q2216" s="5" t="str">
        <f>LEFT(N2216,SEARCH("/",N2216) - 1)</f>
        <v>music</v>
      </c>
      <c r="R2216" s="5" t="str">
        <f>RIGHT(N2216, LEN(N2216) - SEARCH("/",N2216))</f>
        <v>electronic music</v>
      </c>
      <c r="S2216" s="16">
        <f>(((J2216/60)/60)/24)+DATE(1970,1,1)+(-8/24)</f>
        <v>41646.45888888889</v>
      </c>
      <c r="T2216" s="16">
        <f>(((I2216/60)/60)/24)+DATE(1970,1,1)+(-8/24)</f>
        <v>41676.45888888889</v>
      </c>
    </row>
    <row r="2217" spans="1:20" ht="30" x14ac:dyDescent="0.25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2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7">
        <f>E2217/D2217</f>
        <v>1.5636363636363637</v>
      </c>
      <c r="P2217" s="9">
        <f>IF(L2217 = 0, 0, E2217/L2217)</f>
        <v>26.060606060606062</v>
      </c>
      <c r="Q2217" s="5" t="str">
        <f>LEFT(N2217,SEARCH("/",N2217) - 1)</f>
        <v>music</v>
      </c>
      <c r="R2217" s="5" t="str">
        <f>RIGHT(N2217, LEN(N2217) - SEARCH("/",N2217))</f>
        <v>electronic music</v>
      </c>
      <c r="S2217" s="16">
        <f>(((J2217/60)/60)/24)+DATE(1970,1,1)+(-8/24)</f>
        <v>40958.383935185186</v>
      </c>
      <c r="T2217" s="16">
        <f>(((I2217/60)/60)/24)+DATE(1970,1,1)+(-8/24)</f>
        <v>40980.957638888889</v>
      </c>
    </row>
    <row r="2218" spans="1:20" ht="60" x14ac:dyDescent="0.25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2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7">
        <f>E2218/D2218</f>
        <v>1.0566666666666666</v>
      </c>
      <c r="P2218" s="9">
        <f>IF(L2218 = 0, 0, E2218/L2218)</f>
        <v>22.642857142857142</v>
      </c>
      <c r="Q2218" s="5" t="str">
        <f>LEFT(N2218,SEARCH("/",N2218) - 1)</f>
        <v>music</v>
      </c>
      <c r="R2218" s="5" t="str">
        <f>RIGHT(N2218, LEN(N2218) - SEARCH("/",N2218))</f>
        <v>electronic music</v>
      </c>
      <c r="S2218" s="16">
        <f>(((J2218/60)/60)/24)+DATE(1970,1,1)+(-8/24)</f>
        <v>42194.418344907412</v>
      </c>
      <c r="T2218" s="16">
        <f>(((I2218/60)/60)/24)+DATE(1970,1,1)+(-8/24)</f>
        <v>42208.418344907412</v>
      </c>
    </row>
    <row r="2219" spans="1:20" ht="60" x14ac:dyDescent="0.25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2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7">
        <f>E2219/D2219</f>
        <v>1.0119047619047619</v>
      </c>
      <c r="P2219" s="9">
        <f>IF(L2219 = 0, 0, E2219/L2219)</f>
        <v>47.222222222222221</v>
      </c>
      <c r="Q2219" s="5" t="str">
        <f>LEFT(N2219,SEARCH("/",N2219) - 1)</f>
        <v>music</v>
      </c>
      <c r="R2219" s="5" t="str">
        <f>RIGHT(N2219, LEN(N2219) - SEARCH("/",N2219))</f>
        <v>electronic music</v>
      </c>
      <c r="S2219" s="16">
        <f>(((J2219/60)/60)/24)+DATE(1970,1,1)+(-8/24)</f>
        <v>42299.443437499998</v>
      </c>
      <c r="T2219" s="16">
        <f>(((I2219/60)/60)/24)+DATE(1970,1,1)+(-8/24)</f>
        <v>42309.999999999993</v>
      </c>
    </row>
    <row r="2220" spans="1:20" ht="45" x14ac:dyDescent="0.25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2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7">
        <f>E2220/D2220</f>
        <v>1.2283299999999999</v>
      </c>
      <c r="P2220" s="9">
        <f>IF(L2220 = 0, 0, E2220/L2220)</f>
        <v>32.324473684210524</v>
      </c>
      <c r="Q2220" s="5" t="str">
        <f>LEFT(N2220,SEARCH("/",N2220) - 1)</f>
        <v>music</v>
      </c>
      <c r="R2220" s="5" t="str">
        <f>RIGHT(N2220, LEN(N2220) - SEARCH("/",N2220))</f>
        <v>electronic music</v>
      </c>
      <c r="S2220" s="16">
        <f>(((J2220/60)/60)/24)+DATE(1970,1,1)+(-8/24)</f>
        <v>41127.478969907403</v>
      </c>
      <c r="T2220" s="16">
        <f>(((I2220/60)/60)/24)+DATE(1970,1,1)+(-8/24)</f>
        <v>41149.666666666664</v>
      </c>
    </row>
    <row r="2221" spans="1:20" ht="45" x14ac:dyDescent="0.25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2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7">
        <f>E2221/D2221</f>
        <v>1.0149999999999999</v>
      </c>
      <c r="P2221" s="9">
        <f>IF(L2221 = 0, 0, E2221/L2221)</f>
        <v>53.421052631578945</v>
      </c>
      <c r="Q2221" s="5" t="str">
        <f>LEFT(N2221,SEARCH("/",N2221) - 1)</f>
        <v>music</v>
      </c>
      <c r="R2221" s="5" t="str">
        <f>RIGHT(N2221, LEN(N2221) - SEARCH("/",N2221))</f>
        <v>electronic music</v>
      </c>
      <c r="S2221" s="16">
        <f>(((J2221/60)/60)/24)+DATE(1970,1,1)+(-8/24)</f>
        <v>42205.385555555556</v>
      </c>
      <c r="T2221" s="16">
        <f>(((I2221/60)/60)/24)+DATE(1970,1,1)+(-8/24)</f>
        <v>42235.385555555556</v>
      </c>
    </row>
    <row r="2222" spans="1:20" ht="45" x14ac:dyDescent="0.25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2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7">
        <f>E2222/D2222</f>
        <v>1.0114285714285713</v>
      </c>
      <c r="P2222" s="9">
        <f>IF(L2222 = 0, 0, E2222/L2222)</f>
        <v>51.304347826086953</v>
      </c>
      <c r="Q2222" s="5" t="str">
        <f>LEFT(N2222,SEARCH("/",N2222) - 1)</f>
        <v>music</v>
      </c>
      <c r="R2222" s="5" t="str">
        <f>RIGHT(N2222, LEN(N2222) - SEARCH("/",N2222))</f>
        <v>electronic music</v>
      </c>
      <c r="S2222" s="16">
        <f>(((J2222/60)/60)/24)+DATE(1970,1,1)+(-8/24)</f>
        <v>41451.727268518516</v>
      </c>
      <c r="T2222" s="16">
        <f>(((I2222/60)/60)/24)+DATE(1970,1,1)+(-8/24)</f>
        <v>41481.727268518516</v>
      </c>
    </row>
    <row r="2223" spans="1:20" ht="45" x14ac:dyDescent="0.25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2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7">
        <f>E2223/D2223</f>
        <v>1.0811999999999999</v>
      </c>
      <c r="P2223" s="9">
        <f>IF(L2223 = 0, 0, E2223/L2223)</f>
        <v>37.197247706422019</v>
      </c>
      <c r="Q2223" s="5" t="str">
        <f>LEFT(N2223,SEARCH("/",N2223) - 1)</f>
        <v>games</v>
      </c>
      <c r="R2223" s="5" t="str">
        <f>RIGHT(N2223, LEN(N2223) - SEARCH("/",N2223))</f>
        <v>tabletop games</v>
      </c>
      <c r="S2223" s="16">
        <f>(((J2223/60)/60)/24)+DATE(1970,1,1)+(-8/24)</f>
        <v>42452.333437499998</v>
      </c>
      <c r="T2223" s="16">
        <f>(((I2223/60)/60)/24)+DATE(1970,1,1)+(-8/24)</f>
        <v>42482.666666666664</v>
      </c>
    </row>
    <row r="2224" spans="1:20" ht="60" x14ac:dyDescent="0.25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2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7">
        <f>E2224/D2224</f>
        <v>1.6259999999999999</v>
      </c>
      <c r="P2224" s="9">
        <f>IF(L2224 = 0, 0, E2224/L2224)</f>
        <v>27.1</v>
      </c>
      <c r="Q2224" s="5" t="str">
        <f>LEFT(N2224,SEARCH("/",N2224) - 1)</f>
        <v>games</v>
      </c>
      <c r="R2224" s="5" t="str">
        <f>RIGHT(N2224, LEN(N2224) - SEARCH("/",N2224))</f>
        <v>tabletop games</v>
      </c>
      <c r="S2224" s="16">
        <f>(((J2224/60)/60)/24)+DATE(1970,1,1)+(-8/24)</f>
        <v>40906.454247685186</v>
      </c>
      <c r="T2224" s="16">
        <f>(((I2224/60)/60)/24)+DATE(1970,1,1)+(-8/24)</f>
        <v>40936.454247685186</v>
      </c>
    </row>
    <row r="2225" spans="1:20" ht="60" x14ac:dyDescent="0.25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2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7">
        <f>E2225/D2225</f>
        <v>1.0580000000000001</v>
      </c>
      <c r="P2225" s="9">
        <f>IF(L2225 = 0, 0, E2225/L2225)</f>
        <v>206.31</v>
      </c>
      <c r="Q2225" s="5" t="str">
        <f>LEFT(N2225,SEARCH("/",N2225) - 1)</f>
        <v>games</v>
      </c>
      <c r="R2225" s="5" t="str">
        <f>RIGHT(N2225, LEN(N2225) - SEARCH("/",N2225))</f>
        <v>tabletop games</v>
      </c>
      <c r="S2225" s="16">
        <f>(((J2225/60)/60)/24)+DATE(1970,1,1)+(-8/24)</f>
        <v>42152.307500000003</v>
      </c>
      <c r="T2225" s="16">
        <f>(((I2225/60)/60)/24)+DATE(1970,1,1)+(-8/24)</f>
        <v>42182.307500000003</v>
      </c>
    </row>
    <row r="2226" spans="1:20" ht="60" x14ac:dyDescent="0.25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2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7">
        <f>E2226/D2226</f>
        <v>2.4315000000000002</v>
      </c>
      <c r="P2226" s="9">
        <f>IF(L2226 = 0, 0, E2226/L2226)</f>
        <v>82.145270270270274</v>
      </c>
      <c r="Q2226" s="5" t="str">
        <f>LEFT(N2226,SEARCH("/",N2226) - 1)</f>
        <v>games</v>
      </c>
      <c r="R2226" s="5" t="str">
        <f>RIGHT(N2226, LEN(N2226) - SEARCH("/",N2226))</f>
        <v>tabletop games</v>
      </c>
      <c r="S2226" s="16">
        <f>(((J2226/60)/60)/24)+DATE(1970,1,1)+(-8/24)</f>
        <v>42644.334201388883</v>
      </c>
      <c r="T2226" s="16">
        <f>(((I2226/60)/60)/24)+DATE(1970,1,1)+(-8/24)</f>
        <v>42672.458333333336</v>
      </c>
    </row>
    <row r="2227" spans="1:20" ht="60" x14ac:dyDescent="0.25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2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7">
        <f>E2227/D2227</f>
        <v>9.4483338095238096</v>
      </c>
      <c r="P2227" s="9">
        <f>IF(L2227 = 0, 0, E2227/L2227)</f>
        <v>164.79651993355483</v>
      </c>
      <c r="Q2227" s="5" t="str">
        <f>LEFT(N2227,SEARCH("/",N2227) - 1)</f>
        <v>games</v>
      </c>
      <c r="R2227" s="5" t="str">
        <f>RIGHT(N2227, LEN(N2227) - SEARCH("/",N2227))</f>
        <v>tabletop games</v>
      </c>
      <c r="S2227" s="16">
        <f>(((J2227/60)/60)/24)+DATE(1970,1,1)+(-8/24)</f>
        <v>41873.458506944444</v>
      </c>
      <c r="T2227" s="16">
        <f>(((I2227/60)/60)/24)+DATE(1970,1,1)+(-8/24)</f>
        <v>41903.458506944444</v>
      </c>
    </row>
    <row r="2228" spans="1:20" ht="60" x14ac:dyDescent="0.25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2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7">
        <f>E2228/D2228</f>
        <v>1.0846283333333333</v>
      </c>
      <c r="P2228" s="9">
        <f>IF(L2228 = 0, 0, E2228/L2228)</f>
        <v>60.820280373831778</v>
      </c>
      <c r="Q2228" s="5" t="str">
        <f>LEFT(N2228,SEARCH("/",N2228) - 1)</f>
        <v>games</v>
      </c>
      <c r="R2228" s="5" t="str">
        <f>RIGHT(N2228, LEN(N2228) - SEARCH("/",N2228))</f>
        <v>tabletop games</v>
      </c>
      <c r="S2228" s="16">
        <f>(((J2228/60)/60)/24)+DATE(1970,1,1)+(-8/24)</f>
        <v>42381.465532407405</v>
      </c>
      <c r="T2228" s="16">
        <f>(((I2228/60)/60)/24)+DATE(1970,1,1)+(-8/24)</f>
        <v>42411.874305555553</v>
      </c>
    </row>
    <row r="2229" spans="1:20" ht="60" x14ac:dyDescent="0.25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2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7">
        <f>E2229/D2229</f>
        <v>1.5737692307692308</v>
      </c>
      <c r="P2229" s="9">
        <f>IF(L2229 = 0, 0, E2229/L2229)</f>
        <v>67.970099667774093</v>
      </c>
      <c r="Q2229" s="5" t="str">
        <f>LEFT(N2229,SEARCH("/",N2229) - 1)</f>
        <v>games</v>
      </c>
      <c r="R2229" s="5" t="str">
        <f>RIGHT(N2229, LEN(N2229) - SEARCH("/",N2229))</f>
        <v>tabletop games</v>
      </c>
      <c r="S2229" s="16">
        <f>(((J2229/60)/60)/24)+DATE(1970,1,1)+(-8/24)</f>
        <v>41561.474016203698</v>
      </c>
      <c r="T2229" s="16">
        <f>(((I2229/60)/60)/24)+DATE(1970,1,1)+(-8/24)</f>
        <v>41591.515682870369</v>
      </c>
    </row>
    <row r="2230" spans="1:20" ht="60" x14ac:dyDescent="0.25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2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7">
        <f>E2230/D2230</f>
        <v>11.744899999999999</v>
      </c>
      <c r="P2230" s="9">
        <f>IF(L2230 = 0, 0, E2230/L2230)</f>
        <v>81.561805555555551</v>
      </c>
      <c r="Q2230" s="5" t="str">
        <f>LEFT(N2230,SEARCH("/",N2230) - 1)</f>
        <v>games</v>
      </c>
      <c r="R2230" s="5" t="str">
        <f>RIGHT(N2230, LEN(N2230) - SEARCH("/",N2230))</f>
        <v>tabletop games</v>
      </c>
      <c r="S2230" s="16">
        <f>(((J2230/60)/60)/24)+DATE(1970,1,1)+(-8/24)</f>
        <v>42201.944861111107</v>
      </c>
      <c r="T2230" s="16">
        <f>(((I2230/60)/60)/24)+DATE(1970,1,1)+(-8/24)</f>
        <v>42231.944861111107</v>
      </c>
    </row>
    <row r="2231" spans="1:20" ht="60" x14ac:dyDescent="0.25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2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7">
        <f>E2231/D2231</f>
        <v>1.7104755366949576</v>
      </c>
      <c r="P2231" s="9">
        <f>IF(L2231 = 0, 0, E2231/L2231)</f>
        <v>25.42547309833024</v>
      </c>
      <c r="Q2231" s="5" t="str">
        <f>LEFT(N2231,SEARCH("/",N2231) - 1)</f>
        <v>games</v>
      </c>
      <c r="R2231" s="5" t="str">
        <f>RIGHT(N2231, LEN(N2231) - SEARCH("/",N2231))</f>
        <v>tabletop games</v>
      </c>
      <c r="S2231" s="16">
        <f>(((J2231/60)/60)/24)+DATE(1970,1,1)+(-8/24)</f>
        <v>41484.330914351849</v>
      </c>
      <c r="T2231" s="16">
        <f>(((I2231/60)/60)/24)+DATE(1970,1,1)+(-8/24)</f>
        <v>41519.833333333328</v>
      </c>
    </row>
    <row r="2232" spans="1:20" ht="60" x14ac:dyDescent="0.25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2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7">
        <f>E2232/D2232</f>
        <v>1.2595294117647058</v>
      </c>
      <c r="P2232" s="9">
        <f>IF(L2232 = 0, 0, E2232/L2232)</f>
        <v>21.497991967871485</v>
      </c>
      <c r="Q2232" s="5" t="str">
        <f>LEFT(N2232,SEARCH("/",N2232) - 1)</f>
        <v>games</v>
      </c>
      <c r="R2232" s="5" t="str">
        <f>RIGHT(N2232, LEN(N2232) - SEARCH("/",N2232))</f>
        <v>tabletop games</v>
      </c>
      <c r="S2232" s="16">
        <f>(((J2232/60)/60)/24)+DATE(1970,1,1)+(-8/24)</f>
        <v>41724.547766203701</v>
      </c>
      <c r="T2232" s="16">
        <f>(((I2232/60)/60)/24)+DATE(1970,1,1)+(-8/24)</f>
        <v>41754.547766203701</v>
      </c>
    </row>
    <row r="2233" spans="1:20" ht="60" x14ac:dyDescent="0.25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2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7">
        <f>E2233/D2233</f>
        <v>12.121296000000001</v>
      </c>
      <c r="P2233" s="9">
        <f>IF(L2233 = 0, 0, E2233/L2233)</f>
        <v>27.226630727762803</v>
      </c>
      <c r="Q2233" s="5" t="str">
        <f>LEFT(N2233,SEARCH("/",N2233) - 1)</f>
        <v>games</v>
      </c>
      <c r="R2233" s="5" t="str">
        <f>RIGHT(N2233, LEN(N2233) - SEARCH("/",N2233))</f>
        <v>tabletop games</v>
      </c>
      <c r="S2233" s="16">
        <f>(((J2233/60)/60)/24)+DATE(1970,1,1)+(-8/24)</f>
        <v>41423.577557870369</v>
      </c>
      <c r="T2233" s="16">
        <f>(((I2233/60)/60)/24)+DATE(1970,1,1)+(-8/24)</f>
        <v>41449.875</v>
      </c>
    </row>
    <row r="2234" spans="1:20" ht="45" x14ac:dyDescent="0.25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2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7">
        <f>E2234/D2234</f>
        <v>4.9580000000000002</v>
      </c>
      <c r="P2234" s="9">
        <f>IF(L2234 = 0, 0, E2234/L2234)</f>
        <v>25.091093117408906</v>
      </c>
      <c r="Q2234" s="5" t="str">
        <f>LEFT(N2234,SEARCH("/",N2234) - 1)</f>
        <v>games</v>
      </c>
      <c r="R2234" s="5" t="str">
        <f>RIGHT(N2234, LEN(N2234) - SEARCH("/",N2234))</f>
        <v>tabletop games</v>
      </c>
      <c r="S2234" s="16">
        <f>(((J2234/60)/60)/24)+DATE(1970,1,1)+(-8/24)</f>
        <v>41806.460740740738</v>
      </c>
      <c r="T2234" s="16">
        <f>(((I2234/60)/60)/24)+DATE(1970,1,1)+(-8/24)</f>
        <v>41838.791666666664</v>
      </c>
    </row>
    <row r="2235" spans="1:20" ht="45" x14ac:dyDescent="0.25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2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7">
        <f>E2235/D2235</f>
        <v>3.3203999999999998</v>
      </c>
      <c r="P2235" s="9">
        <f>IF(L2235 = 0, 0, E2235/L2235)</f>
        <v>21.230179028132991</v>
      </c>
      <c r="Q2235" s="5" t="str">
        <f>LEFT(N2235,SEARCH("/",N2235) - 1)</f>
        <v>games</v>
      </c>
      <c r="R2235" s="5" t="str">
        <f>RIGHT(N2235, LEN(N2235) - SEARCH("/",N2235))</f>
        <v>tabletop games</v>
      </c>
      <c r="S2235" s="16">
        <f>(((J2235/60)/60)/24)+DATE(1970,1,1)+(-8/24)</f>
        <v>42331.045590277768</v>
      </c>
      <c r="T2235" s="16">
        <f>(((I2235/60)/60)/24)+DATE(1970,1,1)+(-8/24)</f>
        <v>42351.666666666664</v>
      </c>
    </row>
    <row r="2236" spans="1:20" ht="45" x14ac:dyDescent="0.25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2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7">
        <f>E2236/D2236</f>
        <v>11.65</v>
      </c>
      <c r="P2236" s="9">
        <f>IF(L2236 = 0, 0, E2236/L2236)</f>
        <v>41.607142857142854</v>
      </c>
      <c r="Q2236" s="5" t="str">
        <f>LEFT(N2236,SEARCH("/",N2236) - 1)</f>
        <v>games</v>
      </c>
      <c r="R2236" s="5" t="str">
        <f>RIGHT(N2236, LEN(N2236) - SEARCH("/",N2236))</f>
        <v>tabletop games</v>
      </c>
      <c r="S2236" s="16">
        <f>(((J2236/60)/60)/24)+DATE(1970,1,1)+(-8/24)</f>
        <v>42710.491284722222</v>
      </c>
      <c r="T2236" s="16">
        <f>(((I2236/60)/60)/24)+DATE(1970,1,1)+(-8/24)</f>
        <v>42740.491284722222</v>
      </c>
    </row>
    <row r="2237" spans="1:20" ht="45" x14ac:dyDescent="0.25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2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7">
        <f>E2237/D2237</f>
        <v>1.5331538461538461</v>
      </c>
      <c r="P2237" s="9">
        <f>IF(L2237 = 0, 0, E2237/L2237)</f>
        <v>135.58503401360545</v>
      </c>
      <c r="Q2237" s="5" t="str">
        <f>LEFT(N2237,SEARCH("/",N2237) - 1)</f>
        <v>games</v>
      </c>
      <c r="R2237" s="5" t="str">
        <f>RIGHT(N2237, LEN(N2237) - SEARCH("/",N2237))</f>
        <v>tabletop games</v>
      </c>
      <c r="S2237" s="16">
        <f>(((J2237/60)/60)/24)+DATE(1970,1,1)+(-8/24)</f>
        <v>42061.688784722217</v>
      </c>
      <c r="T2237" s="16">
        <f>(((I2237/60)/60)/24)+DATE(1970,1,1)+(-8/24)</f>
        <v>42091.64711805556</v>
      </c>
    </row>
    <row r="2238" spans="1:20" ht="45" x14ac:dyDescent="0.25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2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7">
        <f>E2238/D2238</f>
        <v>5.3710714285714287</v>
      </c>
      <c r="P2238" s="9">
        <f>IF(L2238 = 0, 0, E2238/L2238)</f>
        <v>22.116176470588236</v>
      </c>
      <c r="Q2238" s="5" t="str">
        <f>LEFT(N2238,SEARCH("/",N2238) - 1)</f>
        <v>games</v>
      </c>
      <c r="R2238" s="5" t="str">
        <f>RIGHT(N2238, LEN(N2238) - SEARCH("/",N2238))</f>
        <v>tabletop games</v>
      </c>
      <c r="S2238" s="16">
        <f>(((J2238/60)/60)/24)+DATE(1970,1,1)+(-8/24)</f>
        <v>42371.283831018511</v>
      </c>
      <c r="T2238" s="16">
        <f>(((I2238/60)/60)/24)+DATE(1970,1,1)+(-8/24)</f>
        <v>42401.283831018511</v>
      </c>
    </row>
    <row r="2239" spans="1:20" ht="60" x14ac:dyDescent="0.25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2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7">
        <f>E2239/D2239</f>
        <v>3.5292777777777777</v>
      </c>
      <c r="P2239" s="9">
        <f>IF(L2239 = 0, 0, E2239/L2239)</f>
        <v>64.625635808748726</v>
      </c>
      <c r="Q2239" s="5" t="str">
        <f>LEFT(N2239,SEARCH("/",N2239) - 1)</f>
        <v>games</v>
      </c>
      <c r="R2239" s="5" t="str">
        <f>RIGHT(N2239, LEN(N2239) - SEARCH("/",N2239))</f>
        <v>tabletop games</v>
      </c>
      <c r="S2239" s="16">
        <f>(((J2239/60)/60)/24)+DATE(1970,1,1)+(-8/24)</f>
        <v>41914.669942129629</v>
      </c>
      <c r="T2239" s="16">
        <f>(((I2239/60)/60)/24)+DATE(1970,1,1)+(-8/24)</f>
        <v>41954.999305555553</v>
      </c>
    </row>
    <row r="2240" spans="1:20" ht="30" x14ac:dyDescent="0.25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2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7">
        <f>E2240/D2240</f>
        <v>1.3740000000000001</v>
      </c>
      <c r="P2240" s="9">
        <f>IF(L2240 = 0, 0, E2240/L2240)</f>
        <v>69.569620253164558</v>
      </c>
      <c r="Q2240" s="5" t="str">
        <f>LEFT(N2240,SEARCH("/",N2240) - 1)</f>
        <v>games</v>
      </c>
      <c r="R2240" s="5" t="str">
        <f>RIGHT(N2240, LEN(N2240) - SEARCH("/",N2240))</f>
        <v>tabletop games</v>
      </c>
      <c r="S2240" s="16">
        <f>(((J2240/60)/60)/24)+DATE(1970,1,1)+(-8/24)</f>
        <v>42774.28837962963</v>
      </c>
      <c r="T2240" s="16">
        <f>(((I2240/60)/60)/24)+DATE(1970,1,1)+(-8/24)</f>
        <v>42804.28837962963</v>
      </c>
    </row>
    <row r="2241" spans="1:20" ht="30" x14ac:dyDescent="0.25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2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7">
        <f>E2241/D2241</f>
        <v>1.2802667999999999</v>
      </c>
      <c r="P2241" s="9">
        <f>IF(L2241 = 0, 0, E2241/L2241)</f>
        <v>75.133028169014082</v>
      </c>
      <c r="Q2241" s="5" t="str">
        <f>LEFT(N2241,SEARCH("/",N2241) - 1)</f>
        <v>games</v>
      </c>
      <c r="R2241" s="5" t="str">
        <f>RIGHT(N2241, LEN(N2241) - SEARCH("/",N2241))</f>
        <v>tabletop games</v>
      </c>
      <c r="S2241" s="16">
        <f>(((J2241/60)/60)/24)+DATE(1970,1,1)+(-8/24)</f>
        <v>41572.625162037039</v>
      </c>
      <c r="T2241" s="16">
        <f>(((I2241/60)/60)/24)+DATE(1970,1,1)+(-8/24)</f>
        <v>41608.834722222222</v>
      </c>
    </row>
    <row r="2242" spans="1:20" ht="45" x14ac:dyDescent="0.25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2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7">
        <f>E2242/D2242</f>
        <v>2.7067999999999999</v>
      </c>
      <c r="P2242" s="9">
        <f>IF(L2242 = 0, 0, E2242/L2242)</f>
        <v>140.97916666666666</v>
      </c>
      <c r="Q2242" s="5" t="str">
        <f>LEFT(N2242,SEARCH("/",N2242) - 1)</f>
        <v>games</v>
      </c>
      <c r="R2242" s="5" t="str">
        <f>RIGHT(N2242, LEN(N2242) - SEARCH("/",N2242))</f>
        <v>tabletop games</v>
      </c>
      <c r="S2242" s="16">
        <f>(((J2242/60)/60)/24)+DATE(1970,1,1)+(-8/24)</f>
        <v>42452.492407407401</v>
      </c>
      <c r="T2242" s="16">
        <f>(((I2242/60)/60)/24)+DATE(1970,1,1)+(-8/24)</f>
        <v>42482.492407407401</v>
      </c>
    </row>
    <row r="2243" spans="1:20" ht="60" x14ac:dyDescent="0.25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2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7">
        <f>E2243/D2243</f>
        <v>8.0640000000000001</v>
      </c>
      <c r="P2243" s="9">
        <f>IF(L2243 = 0, 0, E2243/L2243)</f>
        <v>49.472392638036808</v>
      </c>
      <c r="Q2243" s="5" t="str">
        <f>LEFT(N2243,SEARCH("/",N2243) - 1)</f>
        <v>games</v>
      </c>
      <c r="R2243" s="5" t="str">
        <f>RIGHT(N2243, LEN(N2243) - SEARCH("/",N2243))</f>
        <v>tabletop games</v>
      </c>
      <c r="S2243" s="16">
        <f>(((J2243/60)/60)/24)+DATE(1970,1,1)+(-8/24)</f>
        <v>42766.494212962956</v>
      </c>
      <c r="T2243" s="16">
        <f>(((I2243/60)/60)/24)+DATE(1970,1,1)+(-8/24)</f>
        <v>42796.494212962956</v>
      </c>
    </row>
    <row r="2244" spans="1:20" ht="30" x14ac:dyDescent="0.25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2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7">
        <f>E2244/D2244</f>
        <v>13.600976000000001</v>
      </c>
      <c r="P2244" s="9">
        <f>IF(L2244 = 0, 0, E2244/L2244)</f>
        <v>53.865251485148519</v>
      </c>
      <c r="Q2244" s="5" t="str">
        <f>LEFT(N2244,SEARCH("/",N2244) - 1)</f>
        <v>games</v>
      </c>
      <c r="R2244" s="5" t="str">
        <f>RIGHT(N2244, LEN(N2244) - SEARCH("/",N2244))</f>
        <v>tabletop games</v>
      </c>
      <c r="S2244" s="16">
        <f>(((J2244/60)/60)/24)+DATE(1970,1,1)+(-8/24)</f>
        <v>41569.242280092592</v>
      </c>
      <c r="T2244" s="16">
        <f>(((I2244/60)/60)/24)+DATE(1970,1,1)+(-8/24)</f>
        <v>41604.79305555555</v>
      </c>
    </row>
    <row r="2245" spans="1:20" ht="60" x14ac:dyDescent="0.25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2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7">
        <f>E2245/D2245</f>
        <v>9302.5</v>
      </c>
      <c r="P2245" s="9">
        <f>IF(L2245 = 0, 0, E2245/L2245)</f>
        <v>4.5712530712530715</v>
      </c>
      <c r="Q2245" s="5" t="str">
        <f>LEFT(N2245,SEARCH("/",N2245) - 1)</f>
        <v>games</v>
      </c>
      <c r="R2245" s="5" t="str">
        <f>RIGHT(N2245, LEN(N2245) - SEARCH("/",N2245))</f>
        <v>tabletop games</v>
      </c>
      <c r="S2245" s="16">
        <f>(((J2245/60)/60)/24)+DATE(1970,1,1)+(-8/24)</f>
        <v>42800.417708333327</v>
      </c>
      <c r="T2245" s="16">
        <f>(((I2245/60)/60)/24)+DATE(1970,1,1)+(-8/24)</f>
        <v>42806.791666666664</v>
      </c>
    </row>
    <row r="2246" spans="1:20" ht="45" x14ac:dyDescent="0.25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2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7">
        <f>E2246/D2246</f>
        <v>3.7702</v>
      </c>
      <c r="P2246" s="9">
        <f>IF(L2246 = 0, 0, E2246/L2246)</f>
        <v>65.00344827586207</v>
      </c>
      <c r="Q2246" s="5" t="str">
        <f>LEFT(N2246,SEARCH("/",N2246) - 1)</f>
        <v>games</v>
      </c>
      <c r="R2246" s="5" t="str">
        <f>RIGHT(N2246, LEN(N2246) - SEARCH("/",N2246))</f>
        <v>tabletop games</v>
      </c>
      <c r="S2246" s="16">
        <f>(((J2246/60)/60)/24)+DATE(1970,1,1)+(-8/24)</f>
        <v>42647.485486111109</v>
      </c>
      <c r="T2246" s="16">
        <f>(((I2246/60)/60)/24)+DATE(1970,1,1)+(-8/24)</f>
        <v>42659.520833333336</v>
      </c>
    </row>
    <row r="2247" spans="1:20" ht="45" x14ac:dyDescent="0.25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2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7">
        <f>E2247/D2247</f>
        <v>26.47025</v>
      </c>
      <c r="P2247" s="9">
        <f>IF(L2247 = 0, 0, E2247/L2247)</f>
        <v>53.475252525252522</v>
      </c>
      <c r="Q2247" s="5" t="str">
        <f>LEFT(N2247,SEARCH("/",N2247) - 1)</f>
        <v>games</v>
      </c>
      <c r="R2247" s="5" t="str">
        <f>RIGHT(N2247, LEN(N2247) - SEARCH("/",N2247))</f>
        <v>tabletop games</v>
      </c>
      <c r="S2247" s="16">
        <f>(((J2247/60)/60)/24)+DATE(1970,1,1)+(-8/24)</f>
        <v>41660.375196759262</v>
      </c>
      <c r="T2247" s="16">
        <f>(((I2247/60)/60)/24)+DATE(1970,1,1)+(-8/24)</f>
        <v>41691.416666666664</v>
      </c>
    </row>
    <row r="2248" spans="1:20" ht="60" x14ac:dyDescent="0.25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2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7">
        <f>E2248/D2248</f>
        <v>1.0012000000000001</v>
      </c>
      <c r="P2248" s="9">
        <f>IF(L2248 = 0, 0, E2248/L2248)</f>
        <v>43.912280701754383</v>
      </c>
      <c r="Q2248" s="5" t="str">
        <f>LEFT(N2248,SEARCH("/",N2248) - 1)</f>
        <v>games</v>
      </c>
      <c r="R2248" s="5" t="str">
        <f>RIGHT(N2248, LEN(N2248) - SEARCH("/",N2248))</f>
        <v>tabletop games</v>
      </c>
      <c r="S2248" s="16">
        <f>(((J2248/60)/60)/24)+DATE(1970,1,1)+(-8/24)</f>
        <v>42221.458449074074</v>
      </c>
      <c r="T2248" s="16">
        <f>(((I2248/60)/60)/24)+DATE(1970,1,1)+(-8/24)</f>
        <v>42251.458449074074</v>
      </c>
    </row>
    <row r="2249" spans="1:20" ht="45" x14ac:dyDescent="0.25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2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7">
        <f>E2249/D2249</f>
        <v>1.0445405405405406</v>
      </c>
      <c r="P2249" s="9">
        <f>IF(L2249 = 0, 0, E2249/L2249)</f>
        <v>50.852631578947367</v>
      </c>
      <c r="Q2249" s="5" t="str">
        <f>LEFT(N2249,SEARCH("/",N2249) - 1)</f>
        <v>games</v>
      </c>
      <c r="R2249" s="5" t="str">
        <f>RIGHT(N2249, LEN(N2249) - SEARCH("/",N2249))</f>
        <v>tabletop games</v>
      </c>
      <c r="S2249" s="16">
        <f>(((J2249/60)/60)/24)+DATE(1970,1,1)+(-8/24)</f>
        <v>42200.332928240743</v>
      </c>
      <c r="T2249" s="16">
        <f>(((I2249/60)/60)/24)+DATE(1970,1,1)+(-8/24)</f>
        <v>42214.332928240743</v>
      </c>
    </row>
    <row r="2250" spans="1:20" ht="60" x14ac:dyDescent="0.25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2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7">
        <f>E2250/D2250</f>
        <v>1.0721428571428571</v>
      </c>
      <c r="P2250" s="9">
        <f>IF(L2250 = 0, 0, E2250/L2250)</f>
        <v>58.6328125</v>
      </c>
      <c r="Q2250" s="5" t="str">
        <f>LEFT(N2250,SEARCH("/",N2250) - 1)</f>
        <v>games</v>
      </c>
      <c r="R2250" s="5" t="str">
        <f>RIGHT(N2250, LEN(N2250) - SEARCH("/",N2250))</f>
        <v>tabletop games</v>
      </c>
      <c r="S2250" s="16">
        <f>(((J2250/60)/60)/24)+DATE(1970,1,1)+(-8/24)</f>
        <v>42688.542569444442</v>
      </c>
      <c r="T2250" s="16">
        <f>(((I2250/60)/60)/24)+DATE(1970,1,1)+(-8/24)</f>
        <v>42718.542569444442</v>
      </c>
    </row>
    <row r="2251" spans="1:20" ht="45" x14ac:dyDescent="0.25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2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7">
        <f>E2251/D2251</f>
        <v>1.6877142857142857</v>
      </c>
      <c r="P2251" s="9">
        <f>IF(L2251 = 0, 0, E2251/L2251)</f>
        <v>32.81666666666667</v>
      </c>
      <c r="Q2251" s="5" t="str">
        <f>LEFT(N2251,SEARCH("/",N2251) - 1)</f>
        <v>games</v>
      </c>
      <c r="R2251" s="5" t="str">
        <f>RIGHT(N2251, LEN(N2251) - SEARCH("/",N2251))</f>
        <v>tabletop games</v>
      </c>
      <c r="S2251" s="16">
        <f>(((J2251/60)/60)/24)+DATE(1970,1,1)+(-8/24)</f>
        <v>41336.369965277772</v>
      </c>
      <c r="T2251" s="16">
        <f>(((I2251/60)/60)/24)+DATE(1970,1,1)+(-8/24)</f>
        <v>41366.328298611108</v>
      </c>
    </row>
    <row r="2252" spans="1:20" ht="45" x14ac:dyDescent="0.25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2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7">
        <f>E2252/D2252</f>
        <v>9.7511200000000002</v>
      </c>
      <c r="P2252" s="9">
        <f>IF(L2252 = 0, 0, E2252/L2252)</f>
        <v>426.93169877408059</v>
      </c>
      <c r="Q2252" s="5" t="str">
        <f>LEFT(N2252,SEARCH("/",N2252) - 1)</f>
        <v>games</v>
      </c>
      <c r="R2252" s="5" t="str">
        <f>RIGHT(N2252, LEN(N2252) - SEARCH("/",N2252))</f>
        <v>tabletop games</v>
      </c>
      <c r="S2252" s="16">
        <f>(((J2252/60)/60)/24)+DATE(1970,1,1)+(-8/24)</f>
        <v>42676.6721412037</v>
      </c>
      <c r="T2252" s="16">
        <f>(((I2252/60)/60)/24)+DATE(1970,1,1)+(-8/24)</f>
        <v>42706.713807870365</v>
      </c>
    </row>
    <row r="2253" spans="1:20" ht="45" x14ac:dyDescent="0.25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2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7">
        <f>E2253/D2253</f>
        <v>1.3444929411764706</v>
      </c>
      <c r="P2253" s="9">
        <f>IF(L2253 = 0, 0, E2253/L2253)</f>
        <v>23.808729166666669</v>
      </c>
      <c r="Q2253" s="5" t="str">
        <f>LEFT(N2253,SEARCH("/",N2253) - 1)</f>
        <v>games</v>
      </c>
      <c r="R2253" s="5" t="str">
        <f>RIGHT(N2253, LEN(N2253) - SEARCH("/",N2253))</f>
        <v>tabletop games</v>
      </c>
      <c r="S2253" s="16">
        <f>(((J2253/60)/60)/24)+DATE(1970,1,1)+(-8/24)</f>
        <v>41846.012465277774</v>
      </c>
      <c r="T2253" s="16">
        <f>(((I2253/60)/60)/24)+DATE(1970,1,1)+(-8/24)</f>
        <v>41867.012465277774</v>
      </c>
    </row>
    <row r="2254" spans="1:20" ht="60" x14ac:dyDescent="0.25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2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7">
        <f>E2254/D2254</f>
        <v>2.722777777777778</v>
      </c>
      <c r="P2254" s="9">
        <f>IF(L2254 = 0, 0, E2254/L2254)</f>
        <v>98.413654618473899</v>
      </c>
      <c r="Q2254" s="5" t="str">
        <f>LEFT(N2254,SEARCH("/",N2254) - 1)</f>
        <v>games</v>
      </c>
      <c r="R2254" s="5" t="str">
        <f>RIGHT(N2254, LEN(N2254) - SEARCH("/",N2254))</f>
        <v>tabletop games</v>
      </c>
      <c r="S2254" s="16">
        <f>(((J2254/60)/60)/24)+DATE(1970,1,1)+(-8/24)</f>
        <v>42572.994652777772</v>
      </c>
      <c r="T2254" s="16">
        <f>(((I2254/60)/60)/24)+DATE(1970,1,1)+(-8/24)</f>
        <v>42587.994652777772</v>
      </c>
    </row>
    <row r="2255" spans="1:20" ht="60" x14ac:dyDescent="0.25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2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7">
        <f>E2255/D2255</f>
        <v>1.1268750000000001</v>
      </c>
      <c r="P2255" s="9">
        <f>IF(L2255 = 0, 0, E2255/L2255)</f>
        <v>107.32142857142857</v>
      </c>
      <c r="Q2255" s="5" t="str">
        <f>LEFT(N2255,SEARCH("/",N2255) - 1)</f>
        <v>games</v>
      </c>
      <c r="R2255" s="5" t="str">
        <f>RIGHT(N2255, LEN(N2255) - SEARCH("/",N2255))</f>
        <v>tabletop games</v>
      </c>
      <c r="S2255" s="16">
        <f>(((J2255/60)/60)/24)+DATE(1970,1,1)+(-8/24)</f>
        <v>42296.297997685186</v>
      </c>
      <c r="T2255" s="16">
        <f>(((I2255/60)/60)/24)+DATE(1970,1,1)+(-8/24)</f>
        <v>42326.33966435185</v>
      </c>
    </row>
    <row r="2256" spans="1:20" ht="45" x14ac:dyDescent="0.25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2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7">
        <f>E2256/D2256</f>
        <v>4.5979999999999999</v>
      </c>
      <c r="P2256" s="9">
        <f>IF(L2256 = 0, 0, E2256/L2256)</f>
        <v>11.67005076142132</v>
      </c>
      <c r="Q2256" s="5" t="str">
        <f>LEFT(N2256,SEARCH("/",N2256) - 1)</f>
        <v>games</v>
      </c>
      <c r="R2256" s="5" t="str">
        <f>RIGHT(N2256, LEN(N2256) - SEARCH("/",N2256))</f>
        <v>tabletop games</v>
      </c>
      <c r="S2256" s="16">
        <f>(((J2256/60)/60)/24)+DATE(1970,1,1)+(-8/24)</f>
        <v>42752.314444444441</v>
      </c>
      <c r="T2256" s="16">
        <f>(((I2256/60)/60)/24)+DATE(1970,1,1)+(-8/24)</f>
        <v>42759.314444444441</v>
      </c>
    </row>
    <row r="2257" spans="1:20" ht="30" x14ac:dyDescent="0.25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2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7">
        <f>E2257/D2257</f>
        <v>2.8665822784810127</v>
      </c>
      <c r="P2257" s="9">
        <f>IF(L2257 = 0, 0, E2257/L2257)</f>
        <v>41.782287822878232</v>
      </c>
      <c r="Q2257" s="5" t="str">
        <f>LEFT(N2257,SEARCH("/",N2257) - 1)</f>
        <v>games</v>
      </c>
      <c r="R2257" s="5" t="str">
        <f>RIGHT(N2257, LEN(N2257) - SEARCH("/",N2257))</f>
        <v>tabletop games</v>
      </c>
      <c r="S2257" s="16">
        <f>(((J2257/60)/60)/24)+DATE(1970,1,1)+(-8/24)</f>
        <v>42467.618645833332</v>
      </c>
      <c r="T2257" s="16">
        <f>(((I2257/60)/60)/24)+DATE(1970,1,1)+(-8/24)</f>
        <v>42497.618645833332</v>
      </c>
    </row>
    <row r="2258" spans="1:20" ht="45" x14ac:dyDescent="0.25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2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7">
        <f>E2258/D2258</f>
        <v>2.2270833333333333</v>
      </c>
      <c r="P2258" s="9">
        <f>IF(L2258 = 0, 0, E2258/L2258)</f>
        <v>21.38</v>
      </c>
      <c r="Q2258" s="5" t="str">
        <f>LEFT(N2258,SEARCH("/",N2258) - 1)</f>
        <v>games</v>
      </c>
      <c r="R2258" s="5" t="str">
        <f>RIGHT(N2258, LEN(N2258) - SEARCH("/",N2258))</f>
        <v>tabletop games</v>
      </c>
      <c r="S2258" s="16">
        <f>(((J2258/60)/60)/24)+DATE(1970,1,1)+(-8/24)</f>
        <v>42682.118587962956</v>
      </c>
      <c r="T2258" s="16">
        <f>(((I2258/60)/60)/24)+DATE(1970,1,1)+(-8/24)</f>
        <v>42696.118587962956</v>
      </c>
    </row>
    <row r="2259" spans="1:20" ht="60" x14ac:dyDescent="0.25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2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7">
        <f>E2259/D2259</f>
        <v>6.3613999999999997</v>
      </c>
      <c r="P2259" s="9">
        <f>IF(L2259 = 0, 0, E2259/L2259)</f>
        <v>94.103550295857985</v>
      </c>
      <c r="Q2259" s="5" t="str">
        <f>LEFT(N2259,SEARCH("/",N2259) - 1)</f>
        <v>games</v>
      </c>
      <c r="R2259" s="5" t="str">
        <f>RIGHT(N2259, LEN(N2259) - SEARCH("/",N2259))</f>
        <v>tabletop games</v>
      </c>
      <c r="S2259" s="16">
        <f>(((J2259/60)/60)/24)+DATE(1970,1,1)+(-8/24)</f>
        <v>42505.603344907409</v>
      </c>
      <c r="T2259" s="16">
        <f>(((I2259/60)/60)/24)+DATE(1970,1,1)+(-8/24)</f>
        <v>42540.624999999993</v>
      </c>
    </row>
    <row r="2260" spans="1:20" ht="30" x14ac:dyDescent="0.25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2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7">
        <f>E2260/D2260</f>
        <v>1.4650000000000001</v>
      </c>
      <c r="P2260" s="9">
        <f>IF(L2260 = 0, 0, E2260/L2260)</f>
        <v>15.721951219512196</v>
      </c>
      <c r="Q2260" s="5" t="str">
        <f>LEFT(N2260,SEARCH("/",N2260) - 1)</f>
        <v>games</v>
      </c>
      <c r="R2260" s="5" t="str">
        <f>RIGHT(N2260, LEN(N2260) - SEARCH("/",N2260))</f>
        <v>tabletop games</v>
      </c>
      <c r="S2260" s="16">
        <f>(((J2260/60)/60)/24)+DATE(1970,1,1)+(-8/24)</f>
        <v>42136.417673611104</v>
      </c>
      <c r="T2260" s="16">
        <f>(((I2260/60)/60)/24)+DATE(1970,1,1)+(-8/24)</f>
        <v>42166.417673611104</v>
      </c>
    </row>
    <row r="2261" spans="1:20" ht="60" x14ac:dyDescent="0.25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2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7">
        <f>E2261/D2261</f>
        <v>18.670999999999999</v>
      </c>
      <c r="P2261" s="9">
        <f>IF(L2261 = 0, 0, E2261/L2261)</f>
        <v>90.635922330097088</v>
      </c>
      <c r="Q2261" s="5" t="str">
        <f>LEFT(N2261,SEARCH("/",N2261) - 1)</f>
        <v>games</v>
      </c>
      <c r="R2261" s="5" t="str">
        <f>RIGHT(N2261, LEN(N2261) - SEARCH("/",N2261))</f>
        <v>tabletop games</v>
      </c>
      <c r="S2261" s="16">
        <f>(((J2261/60)/60)/24)+DATE(1970,1,1)+(-8/24)</f>
        <v>42702.47148148148</v>
      </c>
      <c r="T2261" s="16">
        <f>(((I2261/60)/60)/24)+DATE(1970,1,1)+(-8/24)</f>
        <v>42712.47148148148</v>
      </c>
    </row>
    <row r="2262" spans="1:20" ht="60" x14ac:dyDescent="0.25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2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7">
        <f>E2262/D2262</f>
        <v>3.2692000000000001</v>
      </c>
      <c r="P2262" s="9">
        <f>IF(L2262 = 0, 0, E2262/L2262)</f>
        <v>97.297619047619051</v>
      </c>
      <c r="Q2262" s="5" t="str">
        <f>LEFT(N2262,SEARCH("/",N2262) - 1)</f>
        <v>games</v>
      </c>
      <c r="R2262" s="5" t="str">
        <f>RIGHT(N2262, LEN(N2262) - SEARCH("/",N2262))</f>
        <v>tabletop games</v>
      </c>
      <c r="S2262" s="16">
        <f>(((J2262/60)/60)/24)+DATE(1970,1,1)+(-8/24)</f>
        <v>41694.683449074073</v>
      </c>
      <c r="T2262" s="16">
        <f>(((I2262/60)/60)/24)+DATE(1970,1,1)+(-8/24)</f>
        <v>41724.641782407409</v>
      </c>
    </row>
    <row r="2263" spans="1:20" ht="60" x14ac:dyDescent="0.25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2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7">
        <f>E2263/D2263</f>
        <v>7.7949999999999999</v>
      </c>
      <c r="P2263" s="9">
        <f>IF(L2263 = 0, 0, E2263/L2263)</f>
        <v>37.11904761904762</v>
      </c>
      <c r="Q2263" s="5" t="str">
        <f>LEFT(N2263,SEARCH("/",N2263) - 1)</f>
        <v>games</v>
      </c>
      <c r="R2263" s="5" t="str">
        <f>RIGHT(N2263, LEN(N2263) - SEARCH("/",N2263))</f>
        <v>tabletop games</v>
      </c>
      <c r="S2263" s="16">
        <f>(((J2263/60)/60)/24)+DATE(1970,1,1)+(-8/24)</f>
        <v>42759.391435185178</v>
      </c>
      <c r="T2263" s="16">
        <f>(((I2263/60)/60)/24)+DATE(1970,1,1)+(-8/24)</f>
        <v>42780.391435185178</v>
      </c>
    </row>
    <row r="2264" spans="1:20" ht="45" x14ac:dyDescent="0.25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2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7">
        <f>E2264/D2264</f>
        <v>1.5415151515151515</v>
      </c>
      <c r="P2264" s="9">
        <f>IF(L2264 = 0, 0, E2264/L2264)</f>
        <v>28.104972375690608</v>
      </c>
      <c r="Q2264" s="5" t="str">
        <f>LEFT(N2264,SEARCH("/",N2264) - 1)</f>
        <v>games</v>
      </c>
      <c r="R2264" s="5" t="str">
        <f>RIGHT(N2264, LEN(N2264) - SEARCH("/",N2264))</f>
        <v>tabletop games</v>
      </c>
      <c r="S2264" s="16">
        <f>(((J2264/60)/60)/24)+DATE(1970,1,1)+(-8/24)</f>
        <v>41926.251828703702</v>
      </c>
      <c r="T2264" s="16">
        <f>(((I2264/60)/60)/24)+DATE(1970,1,1)+(-8/24)</f>
        <v>41960.666666666664</v>
      </c>
    </row>
    <row r="2265" spans="1:20" ht="45" x14ac:dyDescent="0.25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2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7">
        <f>E2265/D2265</f>
        <v>1.1554666666666666</v>
      </c>
      <c r="P2265" s="9">
        <f>IF(L2265 = 0, 0, E2265/L2265)</f>
        <v>144.43333333333334</v>
      </c>
      <c r="Q2265" s="5" t="str">
        <f>LEFT(N2265,SEARCH("/",N2265) - 1)</f>
        <v>games</v>
      </c>
      <c r="R2265" s="5" t="str">
        <f>RIGHT(N2265, LEN(N2265) - SEARCH("/",N2265))</f>
        <v>tabletop games</v>
      </c>
      <c r="S2265" s="16">
        <f>(((J2265/60)/60)/24)+DATE(1970,1,1)+(-8/24)</f>
        <v>42014.498993055553</v>
      </c>
      <c r="T2265" s="16">
        <f>(((I2265/60)/60)/24)+DATE(1970,1,1)+(-8/24)</f>
        <v>42035.498993055553</v>
      </c>
    </row>
    <row r="2266" spans="1:20" ht="60" x14ac:dyDescent="0.25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2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7">
        <f>E2266/D2266</f>
        <v>1.8003333333333333</v>
      </c>
      <c r="P2266" s="9">
        <f>IF(L2266 = 0, 0, E2266/L2266)</f>
        <v>24.274157303370785</v>
      </c>
      <c r="Q2266" s="5" t="str">
        <f>LEFT(N2266,SEARCH("/",N2266) - 1)</f>
        <v>games</v>
      </c>
      <c r="R2266" s="5" t="str">
        <f>RIGHT(N2266, LEN(N2266) - SEARCH("/",N2266))</f>
        <v>tabletop games</v>
      </c>
      <c r="S2266" s="16">
        <f>(((J2266/60)/60)/24)+DATE(1970,1,1)+(-8/24)</f>
        <v>42496.249004629623</v>
      </c>
      <c r="T2266" s="16">
        <f>(((I2266/60)/60)/24)+DATE(1970,1,1)+(-8/24)</f>
        <v>42512.791666666664</v>
      </c>
    </row>
    <row r="2267" spans="1:20" ht="60" x14ac:dyDescent="0.25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2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7">
        <f>E2267/D2267</f>
        <v>2.9849999999999999</v>
      </c>
      <c r="P2267" s="9">
        <f>IF(L2267 = 0, 0, E2267/L2267)</f>
        <v>35.117647058823529</v>
      </c>
      <c r="Q2267" s="5" t="str">
        <f>LEFT(N2267,SEARCH("/",N2267) - 1)</f>
        <v>games</v>
      </c>
      <c r="R2267" s="5" t="str">
        <f>RIGHT(N2267, LEN(N2267) - SEARCH("/",N2267))</f>
        <v>tabletop games</v>
      </c>
      <c r="S2267" s="16">
        <f>(((J2267/60)/60)/24)+DATE(1970,1,1)+(-8/24)</f>
        <v>42689.519756944443</v>
      </c>
      <c r="T2267" s="16">
        <f>(((I2267/60)/60)/24)+DATE(1970,1,1)+(-8/24)</f>
        <v>42696.519756944443</v>
      </c>
    </row>
    <row r="2268" spans="1:20" ht="45" x14ac:dyDescent="0.25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2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7">
        <f>E2268/D2268</f>
        <v>3.2026666666666666</v>
      </c>
      <c r="P2268" s="9">
        <f>IF(L2268 = 0, 0, E2268/L2268)</f>
        <v>24.762886597938145</v>
      </c>
      <c r="Q2268" s="5" t="str">
        <f>LEFT(N2268,SEARCH("/",N2268) - 1)</f>
        <v>games</v>
      </c>
      <c r="R2268" s="5" t="str">
        <f>RIGHT(N2268, LEN(N2268) - SEARCH("/",N2268))</f>
        <v>tabletop games</v>
      </c>
      <c r="S2268" s="16">
        <f>(((J2268/60)/60)/24)+DATE(1970,1,1)+(-8/24)</f>
        <v>42469.541574074072</v>
      </c>
      <c r="T2268" s="16">
        <f>(((I2268/60)/60)/24)+DATE(1970,1,1)+(-8/24)</f>
        <v>42486.749999999993</v>
      </c>
    </row>
    <row r="2269" spans="1:20" ht="60" x14ac:dyDescent="0.25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2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7">
        <f>E2269/D2269</f>
        <v>3.80525</v>
      </c>
      <c r="P2269" s="9">
        <f>IF(L2269 = 0, 0, E2269/L2269)</f>
        <v>188.37871287128712</v>
      </c>
      <c r="Q2269" s="5" t="str">
        <f>LEFT(N2269,SEARCH("/",N2269) - 1)</f>
        <v>games</v>
      </c>
      <c r="R2269" s="5" t="str">
        <f>RIGHT(N2269, LEN(N2269) - SEARCH("/",N2269))</f>
        <v>tabletop games</v>
      </c>
      <c r="S2269" s="16">
        <f>(((J2269/60)/60)/24)+DATE(1970,1,1)+(-8/24)</f>
        <v>41968.496493055551</v>
      </c>
      <c r="T2269" s="16">
        <f>(((I2269/60)/60)/24)+DATE(1970,1,1)+(-8/24)</f>
        <v>41993.708333333336</v>
      </c>
    </row>
    <row r="2270" spans="1:20" ht="60" x14ac:dyDescent="0.25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2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7">
        <f>E2270/D2270</f>
        <v>1.026</v>
      </c>
      <c r="P2270" s="9">
        <f>IF(L2270 = 0, 0, E2270/L2270)</f>
        <v>148.08247422680412</v>
      </c>
      <c r="Q2270" s="5" t="str">
        <f>LEFT(N2270,SEARCH("/",N2270) - 1)</f>
        <v>games</v>
      </c>
      <c r="R2270" s="5" t="str">
        <f>RIGHT(N2270, LEN(N2270) - SEARCH("/",N2270))</f>
        <v>tabletop games</v>
      </c>
      <c r="S2270" s="16">
        <f>(((J2270/60)/60)/24)+DATE(1970,1,1)+(-8/24)</f>
        <v>42775.749016203699</v>
      </c>
      <c r="T2270" s="16">
        <f>(((I2270/60)/60)/24)+DATE(1970,1,1)+(-8/24)</f>
        <v>42805.749016203699</v>
      </c>
    </row>
    <row r="2271" spans="1:20" ht="45" x14ac:dyDescent="0.25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2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7">
        <f>E2271/D2271</f>
        <v>18.016400000000001</v>
      </c>
      <c r="P2271" s="9">
        <f>IF(L2271 = 0, 0, E2271/L2271)</f>
        <v>49.934589800443462</v>
      </c>
      <c r="Q2271" s="5" t="str">
        <f>LEFT(N2271,SEARCH("/",N2271) - 1)</f>
        <v>games</v>
      </c>
      <c r="R2271" s="5" t="str">
        <f>RIGHT(N2271, LEN(N2271) - SEARCH("/",N2271))</f>
        <v>tabletop games</v>
      </c>
      <c r="S2271" s="16">
        <f>(((J2271/60)/60)/24)+DATE(1970,1,1)+(-8/24)</f>
        <v>42776.371099537035</v>
      </c>
      <c r="T2271" s="16">
        <f>(((I2271/60)/60)/24)+DATE(1970,1,1)+(-8/24)</f>
        <v>42800.874999999993</v>
      </c>
    </row>
    <row r="2272" spans="1:20" ht="45" x14ac:dyDescent="0.25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2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7">
        <f>E2272/D2272</f>
        <v>7.2024800000000004</v>
      </c>
      <c r="P2272" s="9">
        <f>IF(L2272 = 0, 0, E2272/L2272)</f>
        <v>107.82155688622754</v>
      </c>
      <c r="Q2272" s="5" t="str">
        <f>LEFT(N2272,SEARCH("/",N2272) - 1)</f>
        <v>games</v>
      </c>
      <c r="R2272" s="5" t="str">
        <f>RIGHT(N2272, LEN(N2272) - SEARCH("/",N2272))</f>
        <v>tabletop games</v>
      </c>
      <c r="S2272" s="16">
        <f>(((J2272/60)/60)/24)+DATE(1970,1,1)+(-8/24)</f>
        <v>42725.536030092589</v>
      </c>
      <c r="T2272" s="16">
        <f>(((I2272/60)/60)/24)+DATE(1970,1,1)+(-8/24)</f>
        <v>42745.582638888889</v>
      </c>
    </row>
    <row r="2273" spans="1:20" ht="60" x14ac:dyDescent="0.25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2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7">
        <f>E2273/D2273</f>
        <v>2.8309000000000002</v>
      </c>
      <c r="P2273" s="9">
        <f>IF(L2273 = 0, 0, E2273/L2273)</f>
        <v>42.63403614457831</v>
      </c>
      <c r="Q2273" s="5" t="str">
        <f>LEFT(N2273,SEARCH("/",N2273) - 1)</f>
        <v>games</v>
      </c>
      <c r="R2273" s="5" t="str">
        <f>RIGHT(N2273, LEN(N2273) - SEARCH("/",N2273))</f>
        <v>tabletop games</v>
      </c>
      <c r="S2273" s="16">
        <f>(((J2273/60)/60)/24)+DATE(1970,1,1)+(-8/24)</f>
        <v>42683.666712962957</v>
      </c>
      <c r="T2273" s="16">
        <f>(((I2273/60)/60)/24)+DATE(1970,1,1)+(-8/24)</f>
        <v>42713.666712962957</v>
      </c>
    </row>
    <row r="2274" spans="1:20" ht="45" x14ac:dyDescent="0.25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2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7">
        <f>E2274/D2274</f>
        <v>13.566000000000001</v>
      </c>
      <c r="P2274" s="9">
        <f>IF(L2274 = 0, 0, E2274/L2274)</f>
        <v>14.370762711864407</v>
      </c>
      <c r="Q2274" s="5" t="str">
        <f>LEFT(N2274,SEARCH("/",N2274) - 1)</f>
        <v>games</v>
      </c>
      <c r="R2274" s="5" t="str">
        <f>RIGHT(N2274, LEN(N2274) - SEARCH("/",N2274))</f>
        <v>tabletop games</v>
      </c>
      <c r="S2274" s="16">
        <f>(((J2274/60)/60)/24)+DATE(1970,1,1)+(-8/24)</f>
        <v>42315.366157407399</v>
      </c>
      <c r="T2274" s="16">
        <f>(((I2274/60)/60)/24)+DATE(1970,1,1)+(-8/24)</f>
        <v>42345.366157407399</v>
      </c>
    </row>
    <row r="2275" spans="1:20" ht="60" x14ac:dyDescent="0.25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2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7">
        <f>E2275/D2275</f>
        <v>2.2035999999999998</v>
      </c>
      <c r="P2275" s="9">
        <f>IF(L2275 = 0, 0, E2275/L2275)</f>
        <v>37.476190476190474</v>
      </c>
      <c r="Q2275" s="5" t="str">
        <f>LEFT(N2275,SEARCH("/",N2275) - 1)</f>
        <v>games</v>
      </c>
      <c r="R2275" s="5" t="str">
        <f>RIGHT(N2275, LEN(N2275) - SEARCH("/",N2275))</f>
        <v>tabletop games</v>
      </c>
      <c r="S2275" s="16">
        <f>(((J2275/60)/60)/24)+DATE(1970,1,1)+(-8/24)</f>
        <v>42781.215763888882</v>
      </c>
      <c r="T2275" s="16">
        <f>(((I2275/60)/60)/24)+DATE(1970,1,1)+(-8/24)</f>
        <v>42806.174097222225</v>
      </c>
    </row>
    <row r="2276" spans="1:20" ht="60" x14ac:dyDescent="0.25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2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7">
        <f>E2276/D2276</f>
        <v>1.196</v>
      </c>
      <c r="P2276" s="9">
        <f>IF(L2276 = 0, 0, E2276/L2276)</f>
        <v>30.202020202020201</v>
      </c>
      <c r="Q2276" s="5" t="str">
        <f>LEFT(N2276,SEARCH("/",N2276) - 1)</f>
        <v>games</v>
      </c>
      <c r="R2276" s="5" t="str">
        <f>RIGHT(N2276, LEN(N2276) - SEARCH("/",N2276))</f>
        <v>tabletop games</v>
      </c>
      <c r="S2276" s="16">
        <f>(((J2276/60)/60)/24)+DATE(1970,1,1)+(-8/24)</f>
        <v>41663.167326388888</v>
      </c>
      <c r="T2276" s="16">
        <f>(((I2276/60)/60)/24)+DATE(1970,1,1)+(-8/24)</f>
        <v>41693.167326388888</v>
      </c>
    </row>
    <row r="2277" spans="1:20" ht="45" x14ac:dyDescent="0.25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2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7">
        <f>E2277/D2277</f>
        <v>4.0776923076923079</v>
      </c>
      <c r="P2277" s="9">
        <f>IF(L2277 = 0, 0, E2277/L2277)</f>
        <v>33.550632911392405</v>
      </c>
      <c r="Q2277" s="5" t="str">
        <f>LEFT(N2277,SEARCH("/",N2277) - 1)</f>
        <v>games</v>
      </c>
      <c r="R2277" s="5" t="str">
        <f>RIGHT(N2277, LEN(N2277) - SEARCH("/",N2277))</f>
        <v>tabletop games</v>
      </c>
      <c r="S2277" s="16">
        <f>(((J2277/60)/60)/24)+DATE(1970,1,1)+(-8/24)</f>
        <v>41965.283321759263</v>
      </c>
      <c r="T2277" s="16">
        <f>(((I2277/60)/60)/24)+DATE(1970,1,1)+(-8/24)</f>
        <v>41995.283321759263</v>
      </c>
    </row>
    <row r="2278" spans="1:20" ht="60" x14ac:dyDescent="0.25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2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7">
        <f>E2278/D2278</f>
        <v>1.0581826105905425</v>
      </c>
      <c r="P2278" s="9">
        <f>IF(L2278 = 0, 0, E2278/L2278)</f>
        <v>64.74666666666667</v>
      </c>
      <c r="Q2278" s="5" t="str">
        <f>LEFT(N2278,SEARCH("/",N2278) - 1)</f>
        <v>games</v>
      </c>
      <c r="R2278" s="5" t="str">
        <f>RIGHT(N2278, LEN(N2278) - SEARCH("/",N2278))</f>
        <v>tabletop games</v>
      </c>
      <c r="S2278" s="16">
        <f>(((J2278/60)/60)/24)+DATE(1970,1,1)+(-8/24)</f>
        <v>41614.318159722221</v>
      </c>
      <c r="T2278" s="16">
        <f>(((I2278/60)/60)/24)+DATE(1970,1,1)+(-8/24)</f>
        <v>41644.318159722221</v>
      </c>
    </row>
    <row r="2279" spans="1:20" ht="60" x14ac:dyDescent="0.25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2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7">
        <f>E2279/D2279</f>
        <v>1.4108235294117648</v>
      </c>
      <c r="P2279" s="9">
        <f>IF(L2279 = 0, 0, E2279/L2279)</f>
        <v>57.932367149758456</v>
      </c>
      <c r="Q2279" s="5" t="str">
        <f>LEFT(N2279,SEARCH("/",N2279) - 1)</f>
        <v>games</v>
      </c>
      <c r="R2279" s="5" t="str">
        <f>RIGHT(N2279, LEN(N2279) - SEARCH("/",N2279))</f>
        <v>tabletop games</v>
      </c>
      <c r="S2279" s="16">
        <f>(((J2279/60)/60)/24)+DATE(1970,1,1)+(-8/24)</f>
        <v>40936.345173611109</v>
      </c>
      <c r="T2279" s="16">
        <f>(((I2279/60)/60)/24)+DATE(1970,1,1)+(-8/24)</f>
        <v>40966.345173611109</v>
      </c>
    </row>
    <row r="2280" spans="1:20" ht="45" x14ac:dyDescent="0.25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2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7">
        <f>E2280/D2280</f>
        <v>2.7069999999999999</v>
      </c>
      <c r="P2280" s="9">
        <f>IF(L2280 = 0, 0, E2280/L2280)</f>
        <v>53.078431372549019</v>
      </c>
      <c r="Q2280" s="5" t="str">
        <f>LEFT(N2280,SEARCH("/",N2280) - 1)</f>
        <v>games</v>
      </c>
      <c r="R2280" s="5" t="str">
        <f>RIGHT(N2280, LEN(N2280) - SEARCH("/",N2280))</f>
        <v>tabletop games</v>
      </c>
      <c r="S2280" s="16">
        <f>(((J2280/60)/60)/24)+DATE(1970,1,1)+(-8/24)</f>
        <v>42338.375775462955</v>
      </c>
      <c r="T2280" s="16">
        <f>(((I2280/60)/60)/24)+DATE(1970,1,1)+(-8/24)</f>
        <v>42372.624305555553</v>
      </c>
    </row>
    <row r="2281" spans="1:20" ht="60" x14ac:dyDescent="0.25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2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7">
        <f>E2281/D2281</f>
        <v>1.538</v>
      </c>
      <c r="P2281" s="9">
        <f>IF(L2281 = 0, 0, E2281/L2281)</f>
        <v>48.0625</v>
      </c>
      <c r="Q2281" s="5" t="str">
        <f>LEFT(N2281,SEARCH("/",N2281) - 1)</f>
        <v>games</v>
      </c>
      <c r="R2281" s="5" t="str">
        <f>RIGHT(N2281, LEN(N2281) - SEARCH("/",N2281))</f>
        <v>tabletop games</v>
      </c>
      <c r="S2281" s="16">
        <f>(((J2281/60)/60)/24)+DATE(1970,1,1)+(-8/24)</f>
        <v>42020.473368055551</v>
      </c>
      <c r="T2281" s="16">
        <f>(((I2281/60)/60)/24)+DATE(1970,1,1)+(-8/24)</f>
        <v>42038.833333333336</v>
      </c>
    </row>
    <row r="2282" spans="1:20" ht="60" x14ac:dyDescent="0.25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2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7">
        <f>E2282/D2282</f>
        <v>4.0357653061224488</v>
      </c>
      <c r="P2282" s="9">
        <f>IF(L2282 = 0, 0, E2282/L2282)</f>
        <v>82.396874999999994</v>
      </c>
      <c r="Q2282" s="5" t="str">
        <f>LEFT(N2282,SEARCH("/",N2282) - 1)</f>
        <v>games</v>
      </c>
      <c r="R2282" s="5" t="str">
        <f>RIGHT(N2282, LEN(N2282) - SEARCH("/",N2282))</f>
        <v>tabletop games</v>
      </c>
      <c r="S2282" s="16">
        <f>(((J2282/60)/60)/24)+DATE(1970,1,1)+(-8/24)</f>
        <v>42234.291562499995</v>
      </c>
      <c r="T2282" s="16">
        <f>(((I2282/60)/60)/24)+DATE(1970,1,1)+(-8/24)</f>
        <v>42264.291562499995</v>
      </c>
    </row>
    <row r="2283" spans="1:20" ht="60" x14ac:dyDescent="0.25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2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7">
        <f>E2283/D2283</f>
        <v>1.85</v>
      </c>
      <c r="P2283" s="9">
        <f>IF(L2283 = 0, 0, E2283/L2283)</f>
        <v>50.454545454545453</v>
      </c>
      <c r="Q2283" s="5" t="str">
        <f>LEFT(N2283,SEARCH("/",N2283) - 1)</f>
        <v>music</v>
      </c>
      <c r="R2283" s="5" t="str">
        <f>RIGHT(N2283, LEN(N2283) - SEARCH("/",N2283))</f>
        <v>rock</v>
      </c>
      <c r="S2283" s="16">
        <f>(((J2283/60)/60)/24)+DATE(1970,1,1)+(-8/24)</f>
        <v>40686.952511574069</v>
      </c>
      <c r="T2283" s="16">
        <f>(((I2283/60)/60)/24)+DATE(1970,1,1)+(-8/24)</f>
        <v>40748.951388888883</v>
      </c>
    </row>
    <row r="2284" spans="1:20" ht="45" x14ac:dyDescent="0.25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2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7">
        <f>E2284/D2284</f>
        <v>1.8533333333333333</v>
      </c>
      <c r="P2284" s="9">
        <f>IF(L2284 = 0, 0, E2284/L2284)</f>
        <v>115.83333333333333</v>
      </c>
      <c r="Q2284" s="5" t="str">
        <f>LEFT(N2284,SEARCH("/",N2284) - 1)</f>
        <v>music</v>
      </c>
      <c r="R2284" s="5" t="str">
        <f>RIGHT(N2284, LEN(N2284) - SEARCH("/",N2284))</f>
        <v>rock</v>
      </c>
      <c r="S2284" s="16">
        <f>(((J2284/60)/60)/24)+DATE(1970,1,1)+(-8/24)</f>
        <v>42322.841273148144</v>
      </c>
      <c r="T2284" s="16">
        <f>(((I2284/60)/60)/24)+DATE(1970,1,1)+(-8/24)</f>
        <v>42382.841273148144</v>
      </c>
    </row>
    <row r="2285" spans="1:20" ht="60" x14ac:dyDescent="0.25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2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7">
        <f>E2285/D2285</f>
        <v>1.0085533333333332</v>
      </c>
      <c r="P2285" s="9">
        <f>IF(L2285 = 0, 0, E2285/L2285)</f>
        <v>63.03458333333333</v>
      </c>
      <c r="Q2285" s="5" t="str">
        <f>LEFT(N2285,SEARCH("/",N2285) - 1)</f>
        <v>music</v>
      </c>
      <c r="R2285" s="5" t="str">
        <f>RIGHT(N2285, LEN(N2285) - SEARCH("/",N2285))</f>
        <v>rock</v>
      </c>
      <c r="S2285" s="16">
        <f>(((J2285/60)/60)/24)+DATE(1970,1,1)+(-8/24)</f>
        <v>40977.791712962957</v>
      </c>
      <c r="T2285" s="16">
        <f>(((I2285/60)/60)/24)+DATE(1970,1,1)+(-8/24)</f>
        <v>41037.750046296293</v>
      </c>
    </row>
    <row r="2286" spans="1:20" ht="30" x14ac:dyDescent="0.25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2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7">
        <f>E2286/D2286</f>
        <v>1.0622116666666668</v>
      </c>
      <c r="P2286" s="9">
        <f>IF(L2286 = 0, 0, E2286/L2286)</f>
        <v>108.02152542372882</v>
      </c>
      <c r="Q2286" s="5" t="str">
        <f>LEFT(N2286,SEARCH("/",N2286) - 1)</f>
        <v>music</v>
      </c>
      <c r="R2286" s="5" t="str">
        <f>RIGHT(N2286, LEN(N2286) - SEARCH("/",N2286))</f>
        <v>rock</v>
      </c>
      <c r="S2286" s="16">
        <f>(((J2286/60)/60)/24)+DATE(1970,1,1)+(-8/24)</f>
        <v>40585.463483796295</v>
      </c>
      <c r="T2286" s="16">
        <f>(((I2286/60)/60)/24)+DATE(1970,1,1)+(-8/24)</f>
        <v>40613.833333333328</v>
      </c>
    </row>
    <row r="2287" spans="1:20" ht="60" x14ac:dyDescent="0.25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2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7">
        <f>E2287/D2287</f>
        <v>1.2136666666666667</v>
      </c>
      <c r="P2287" s="9">
        <f>IF(L2287 = 0, 0, E2287/L2287)</f>
        <v>46.088607594936711</v>
      </c>
      <c r="Q2287" s="5" t="str">
        <f>LEFT(N2287,SEARCH("/",N2287) - 1)</f>
        <v>music</v>
      </c>
      <c r="R2287" s="5" t="str">
        <f>RIGHT(N2287, LEN(N2287) - SEARCH("/",N2287))</f>
        <v>rock</v>
      </c>
      <c r="S2287" s="16">
        <f>(((J2287/60)/60)/24)+DATE(1970,1,1)+(-8/24)</f>
        <v>41058.852349537032</v>
      </c>
      <c r="T2287" s="16">
        <f>(((I2287/60)/60)/24)+DATE(1970,1,1)+(-8/24)</f>
        <v>41088.852349537032</v>
      </c>
    </row>
    <row r="2288" spans="1:20" ht="45" x14ac:dyDescent="0.25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2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7">
        <f>E2288/D2288</f>
        <v>1.0006666666666666</v>
      </c>
      <c r="P2288" s="9">
        <f>IF(L2288 = 0, 0, E2288/L2288)</f>
        <v>107.21428571428571</v>
      </c>
      <c r="Q2288" s="5" t="str">
        <f>LEFT(N2288,SEARCH("/",N2288) - 1)</f>
        <v>music</v>
      </c>
      <c r="R2288" s="5" t="str">
        <f>RIGHT(N2288, LEN(N2288) - SEARCH("/",N2288))</f>
        <v>rock</v>
      </c>
      <c r="S2288" s="16">
        <f>(((J2288/60)/60)/24)+DATE(1970,1,1)+(-8/24)</f>
        <v>41494.630254629628</v>
      </c>
      <c r="T2288" s="16">
        <f>(((I2288/60)/60)/24)+DATE(1970,1,1)+(-8/24)</f>
        <v>41522.832638888889</v>
      </c>
    </row>
    <row r="2289" spans="1:20" ht="45" x14ac:dyDescent="0.25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2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7">
        <f>E2289/D2289</f>
        <v>1.1997755555555556</v>
      </c>
      <c r="P2289" s="9">
        <f>IF(L2289 = 0, 0, E2289/L2289)</f>
        <v>50.9338679245283</v>
      </c>
      <c r="Q2289" s="5" t="str">
        <f>LEFT(N2289,SEARCH("/",N2289) - 1)</f>
        <v>music</v>
      </c>
      <c r="R2289" s="5" t="str">
        <f>RIGHT(N2289, LEN(N2289) - SEARCH("/",N2289))</f>
        <v>rock</v>
      </c>
      <c r="S2289" s="16">
        <f>(((J2289/60)/60)/24)+DATE(1970,1,1)+(-8/24)</f>
        <v>41792.334027777775</v>
      </c>
      <c r="T2289" s="16">
        <f>(((I2289/60)/60)/24)+DATE(1970,1,1)+(-8/24)</f>
        <v>41813.334027777775</v>
      </c>
    </row>
    <row r="2290" spans="1:20" ht="60" x14ac:dyDescent="0.25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2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7">
        <f>E2290/D2290</f>
        <v>1.0009999999999999</v>
      </c>
      <c r="P2290" s="9">
        <f>IF(L2290 = 0, 0, E2290/L2290)</f>
        <v>40.04</v>
      </c>
      <c r="Q2290" s="5" t="str">
        <f>LEFT(N2290,SEARCH("/",N2290) - 1)</f>
        <v>music</v>
      </c>
      <c r="R2290" s="5" t="str">
        <f>RIGHT(N2290, LEN(N2290) - SEARCH("/",N2290))</f>
        <v>rock</v>
      </c>
      <c r="S2290" s="16">
        <f>(((J2290/60)/60)/24)+DATE(1970,1,1)+(-8/24)</f>
        <v>41067.494085648148</v>
      </c>
      <c r="T2290" s="16">
        <f>(((I2290/60)/60)/24)+DATE(1970,1,1)+(-8/24)</f>
        <v>41086.416666666664</v>
      </c>
    </row>
    <row r="2291" spans="1:20" ht="60" x14ac:dyDescent="0.25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2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7">
        <f>E2291/D2291</f>
        <v>1.0740000000000001</v>
      </c>
      <c r="P2291" s="9">
        <f>IF(L2291 = 0, 0, E2291/L2291)</f>
        <v>64.44</v>
      </c>
      <c r="Q2291" s="5" t="str">
        <f>LEFT(N2291,SEARCH("/",N2291) - 1)</f>
        <v>music</v>
      </c>
      <c r="R2291" s="5" t="str">
        <f>RIGHT(N2291, LEN(N2291) - SEARCH("/",N2291))</f>
        <v>rock</v>
      </c>
      <c r="S2291" s="16">
        <f>(((J2291/60)/60)/24)+DATE(1970,1,1)+(-8/24)</f>
        <v>41571.665046296293</v>
      </c>
      <c r="T2291" s="16">
        <f>(((I2291/60)/60)/24)+DATE(1970,1,1)+(-8/24)</f>
        <v>41614.640277777777</v>
      </c>
    </row>
    <row r="2292" spans="1:20" ht="45" x14ac:dyDescent="0.25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2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7">
        <f>E2292/D2292</f>
        <v>1.0406666666666666</v>
      </c>
      <c r="P2292" s="9">
        <f>IF(L2292 = 0, 0, E2292/L2292)</f>
        <v>53.827586206896555</v>
      </c>
      <c r="Q2292" s="5" t="str">
        <f>LEFT(N2292,SEARCH("/",N2292) - 1)</f>
        <v>music</v>
      </c>
      <c r="R2292" s="5" t="str">
        <f>RIGHT(N2292, LEN(N2292) - SEARCH("/",N2292))</f>
        <v>rock</v>
      </c>
      <c r="S2292" s="16">
        <f>(((J2292/60)/60)/24)+DATE(1970,1,1)+(-8/24)</f>
        <v>40069.920486111107</v>
      </c>
      <c r="T2292" s="16">
        <f>(((I2292/60)/60)/24)+DATE(1970,1,1)+(-8/24)</f>
        <v>40148.375</v>
      </c>
    </row>
    <row r="2293" spans="1:20" ht="60" x14ac:dyDescent="0.25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2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7">
        <f>E2293/D2293</f>
        <v>1.728</v>
      </c>
      <c r="P2293" s="9">
        <f>IF(L2293 = 0, 0, E2293/L2293)</f>
        <v>100.46511627906976</v>
      </c>
      <c r="Q2293" s="5" t="str">
        <f>LEFT(N2293,SEARCH("/",N2293) - 1)</f>
        <v>music</v>
      </c>
      <c r="R2293" s="5" t="str">
        <f>RIGHT(N2293, LEN(N2293) - SEARCH("/",N2293))</f>
        <v>rock</v>
      </c>
      <c r="S2293" s="16">
        <f>(((J2293/60)/60)/24)+DATE(1970,1,1)+(-8/24)</f>
        <v>40987.643726851849</v>
      </c>
      <c r="T2293" s="16">
        <f>(((I2293/60)/60)/24)+DATE(1970,1,1)+(-8/24)</f>
        <v>41021.833333333328</v>
      </c>
    </row>
    <row r="2294" spans="1:20" ht="60" x14ac:dyDescent="0.25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2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7">
        <f>E2294/D2294</f>
        <v>1.072505</v>
      </c>
      <c r="P2294" s="9">
        <f>IF(L2294 = 0, 0, E2294/L2294)</f>
        <v>46.630652173913049</v>
      </c>
      <c r="Q2294" s="5" t="str">
        <f>LEFT(N2294,SEARCH("/",N2294) - 1)</f>
        <v>music</v>
      </c>
      <c r="R2294" s="5" t="str">
        <f>RIGHT(N2294, LEN(N2294) - SEARCH("/",N2294))</f>
        <v>rock</v>
      </c>
      <c r="S2294" s="16">
        <f>(((J2294/60)/60)/24)+DATE(1970,1,1)+(-8/24)</f>
        <v>40987.364305555551</v>
      </c>
      <c r="T2294" s="16">
        <f>(((I2294/60)/60)/24)+DATE(1970,1,1)+(-8/24)</f>
        <v>41017.364305555551</v>
      </c>
    </row>
    <row r="2295" spans="1:20" ht="30" x14ac:dyDescent="0.25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2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7">
        <f>E2295/D2295</f>
        <v>1.0823529411764705</v>
      </c>
      <c r="P2295" s="9">
        <f>IF(L2295 = 0, 0, E2295/L2295)</f>
        <v>34.074074074074076</v>
      </c>
      <c r="Q2295" s="5" t="str">
        <f>LEFT(N2295,SEARCH("/",N2295) - 1)</f>
        <v>music</v>
      </c>
      <c r="R2295" s="5" t="str">
        <f>RIGHT(N2295, LEN(N2295) - SEARCH("/",N2295))</f>
        <v>rock</v>
      </c>
      <c r="S2295" s="16">
        <f>(((J2295/60)/60)/24)+DATE(1970,1,1)+(-8/24)</f>
        <v>41151.374988425923</v>
      </c>
      <c r="T2295" s="16">
        <f>(((I2295/60)/60)/24)+DATE(1970,1,1)+(-8/24)</f>
        <v>41176.832638888889</v>
      </c>
    </row>
    <row r="2296" spans="1:20" ht="60" x14ac:dyDescent="0.25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2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7">
        <f>E2296/D2296</f>
        <v>1.4608079999999999</v>
      </c>
      <c r="P2296" s="9">
        <f>IF(L2296 = 0, 0, E2296/L2296)</f>
        <v>65.214642857142863</v>
      </c>
      <c r="Q2296" s="5" t="str">
        <f>LEFT(N2296,SEARCH("/",N2296) - 1)</f>
        <v>music</v>
      </c>
      <c r="R2296" s="5" t="str">
        <f>RIGHT(N2296, LEN(N2296) - SEARCH("/",N2296))</f>
        <v>rock</v>
      </c>
      <c r="S2296" s="16">
        <f>(((J2296/60)/60)/24)+DATE(1970,1,1)+(-8/24)</f>
        <v>41264.389814814815</v>
      </c>
      <c r="T2296" s="16">
        <f>(((I2296/60)/60)/24)+DATE(1970,1,1)+(-8/24)</f>
        <v>41294.389814814815</v>
      </c>
    </row>
    <row r="2297" spans="1:20" ht="60" x14ac:dyDescent="0.25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2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7">
        <f>E2297/D2297</f>
        <v>1.2524999999999999</v>
      </c>
      <c r="P2297" s="9">
        <f>IF(L2297 = 0, 0, E2297/L2297)</f>
        <v>44.205882352941174</v>
      </c>
      <c r="Q2297" s="5" t="str">
        <f>LEFT(N2297,SEARCH("/",N2297) - 1)</f>
        <v>music</v>
      </c>
      <c r="R2297" s="5" t="str">
        <f>RIGHT(N2297, LEN(N2297) - SEARCH("/",N2297))</f>
        <v>rock</v>
      </c>
      <c r="S2297" s="16">
        <f>(((J2297/60)/60)/24)+DATE(1970,1,1)+(-8/24)</f>
        <v>41270.621018518512</v>
      </c>
      <c r="T2297" s="16">
        <f>(((I2297/60)/60)/24)+DATE(1970,1,1)+(-8/24)</f>
        <v>41300.621018518512</v>
      </c>
    </row>
    <row r="2298" spans="1:20" ht="45" x14ac:dyDescent="0.25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2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7">
        <f>E2298/D2298</f>
        <v>1.4907142857142857</v>
      </c>
      <c r="P2298" s="9">
        <f>IF(L2298 = 0, 0, E2298/L2298)</f>
        <v>71.965517241379317</v>
      </c>
      <c r="Q2298" s="5" t="str">
        <f>LEFT(N2298,SEARCH("/",N2298) - 1)</f>
        <v>music</v>
      </c>
      <c r="R2298" s="5" t="str">
        <f>RIGHT(N2298, LEN(N2298) - SEARCH("/",N2298))</f>
        <v>rock</v>
      </c>
      <c r="S2298" s="16">
        <f>(((J2298/60)/60)/24)+DATE(1970,1,1)+(-8/24)</f>
        <v>40927.39844907407</v>
      </c>
      <c r="T2298" s="16">
        <f>(((I2298/60)/60)/24)+DATE(1970,1,1)+(-8/24)</f>
        <v>40962.39844907407</v>
      </c>
    </row>
    <row r="2299" spans="1:20" ht="30" x14ac:dyDescent="0.25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2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7">
        <f>E2299/D2299</f>
        <v>1.006</v>
      </c>
      <c r="P2299" s="9">
        <f>IF(L2299 = 0, 0, E2299/L2299)</f>
        <v>52.94736842105263</v>
      </c>
      <c r="Q2299" s="5" t="str">
        <f>LEFT(N2299,SEARCH("/",N2299) - 1)</f>
        <v>music</v>
      </c>
      <c r="R2299" s="5" t="str">
        <f>RIGHT(N2299, LEN(N2299) - SEARCH("/",N2299))</f>
        <v>rock</v>
      </c>
      <c r="S2299" s="16">
        <f>(((J2299/60)/60)/24)+DATE(1970,1,1)+(-8/24)</f>
        <v>40947.70890046296</v>
      </c>
      <c r="T2299" s="16">
        <f>(((I2299/60)/60)/24)+DATE(1970,1,1)+(-8/24)</f>
        <v>40981.832638888889</v>
      </c>
    </row>
    <row r="2300" spans="1:20" ht="45" x14ac:dyDescent="0.25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2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7">
        <f>E2300/D2300</f>
        <v>1.0507333333333333</v>
      </c>
      <c r="P2300" s="9">
        <f>IF(L2300 = 0, 0, E2300/L2300)</f>
        <v>109.45138888888889</v>
      </c>
      <c r="Q2300" s="5" t="str">
        <f>LEFT(N2300,SEARCH("/",N2300) - 1)</f>
        <v>music</v>
      </c>
      <c r="R2300" s="5" t="str">
        <f>RIGHT(N2300, LEN(N2300) - SEARCH("/",N2300))</f>
        <v>rock</v>
      </c>
      <c r="S2300" s="16">
        <f>(((J2300/60)/60)/24)+DATE(1970,1,1)+(-8/24)</f>
        <v>41694.507326388884</v>
      </c>
      <c r="T2300" s="16">
        <f>(((I2300/60)/60)/24)+DATE(1970,1,1)+(-8/24)</f>
        <v>41724.46565972222</v>
      </c>
    </row>
    <row r="2301" spans="1:20" ht="45" x14ac:dyDescent="0.25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2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7">
        <f>E2301/D2301</f>
        <v>3.5016666666666665</v>
      </c>
      <c r="P2301" s="9">
        <f>IF(L2301 = 0, 0, E2301/L2301)</f>
        <v>75.035714285714292</v>
      </c>
      <c r="Q2301" s="5" t="str">
        <f>LEFT(N2301,SEARCH("/",N2301) - 1)</f>
        <v>music</v>
      </c>
      <c r="R2301" s="5" t="str">
        <f>RIGHT(N2301, LEN(N2301) - SEARCH("/",N2301))</f>
        <v>rock</v>
      </c>
      <c r="S2301" s="16">
        <f>(((J2301/60)/60)/24)+DATE(1970,1,1)+(-8/24)</f>
        <v>40564.699178240735</v>
      </c>
      <c r="T2301" s="16">
        <f>(((I2301/60)/60)/24)+DATE(1970,1,1)+(-8/24)</f>
        <v>40579.699178240735</v>
      </c>
    </row>
    <row r="2302" spans="1:20" ht="45" x14ac:dyDescent="0.25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2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7">
        <f>E2302/D2302</f>
        <v>1.0125</v>
      </c>
      <c r="P2302" s="9">
        <f>IF(L2302 = 0, 0, E2302/L2302)</f>
        <v>115.71428571428571</v>
      </c>
      <c r="Q2302" s="5" t="str">
        <f>LEFT(N2302,SEARCH("/",N2302) - 1)</f>
        <v>music</v>
      </c>
      <c r="R2302" s="5" t="str">
        <f>RIGHT(N2302, LEN(N2302) - SEARCH("/",N2302))</f>
        <v>rock</v>
      </c>
      <c r="S2302" s="16">
        <f>(((J2302/60)/60)/24)+DATE(1970,1,1)+(-8/24)</f>
        <v>41074.393703703703</v>
      </c>
      <c r="T2302" s="16">
        <f>(((I2302/60)/60)/24)+DATE(1970,1,1)+(-8/24)</f>
        <v>41088.393703703703</v>
      </c>
    </row>
    <row r="2303" spans="1:20" ht="30" x14ac:dyDescent="0.25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2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7">
        <f>E2303/D2303</f>
        <v>1.336044</v>
      </c>
      <c r="P2303" s="9">
        <f>IF(L2303 = 0, 0, E2303/L2303)</f>
        <v>31.659810426540286</v>
      </c>
      <c r="Q2303" s="5" t="str">
        <f>LEFT(N2303,SEARCH("/",N2303) - 1)</f>
        <v>music</v>
      </c>
      <c r="R2303" s="5" t="str">
        <f>RIGHT(N2303, LEN(N2303) - SEARCH("/",N2303))</f>
        <v>indie rock</v>
      </c>
      <c r="S2303" s="16">
        <f>(((J2303/60)/60)/24)+DATE(1970,1,1)+(-8/24)</f>
        <v>41415.813611111109</v>
      </c>
      <c r="T2303" s="16">
        <f>(((I2303/60)/60)/24)+DATE(1970,1,1)+(-8/24)</f>
        <v>41445.813611111109</v>
      </c>
    </row>
    <row r="2304" spans="1:20" ht="45" x14ac:dyDescent="0.25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2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7">
        <f>E2304/D2304</f>
        <v>1.7065217391304348</v>
      </c>
      <c r="P2304" s="9">
        <f>IF(L2304 = 0, 0, E2304/L2304)</f>
        <v>46.176470588235297</v>
      </c>
      <c r="Q2304" s="5" t="str">
        <f>LEFT(N2304,SEARCH("/",N2304) - 1)</f>
        <v>music</v>
      </c>
      <c r="R2304" s="5" t="str">
        <f>RIGHT(N2304, LEN(N2304) - SEARCH("/",N2304))</f>
        <v>indie rock</v>
      </c>
      <c r="S2304" s="16">
        <f>(((J2304/60)/60)/24)+DATE(1970,1,1)+(-8/24)</f>
        <v>41605.535115740735</v>
      </c>
      <c r="T2304" s="16">
        <f>(((I2304/60)/60)/24)+DATE(1970,1,1)+(-8/24)</f>
        <v>41638.958333333328</v>
      </c>
    </row>
    <row r="2305" spans="1:20" ht="60" x14ac:dyDescent="0.25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2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7">
        <f>E2305/D2305</f>
        <v>1.0935829457364341</v>
      </c>
      <c r="P2305" s="9">
        <f>IF(L2305 = 0, 0, E2305/L2305)</f>
        <v>68.481650485436887</v>
      </c>
      <c r="Q2305" s="5" t="str">
        <f>LEFT(N2305,SEARCH("/",N2305) - 1)</f>
        <v>music</v>
      </c>
      <c r="R2305" s="5" t="str">
        <f>RIGHT(N2305, LEN(N2305) - SEARCH("/",N2305))</f>
        <v>indie rock</v>
      </c>
      <c r="S2305" s="16">
        <f>(((J2305/60)/60)/24)+DATE(1970,1,1)+(-8/24)</f>
        <v>40849.777731481481</v>
      </c>
      <c r="T2305" s="16">
        <f>(((I2305/60)/60)/24)+DATE(1970,1,1)+(-8/24)</f>
        <v>40889.819398148145</v>
      </c>
    </row>
    <row r="2306" spans="1:20" ht="45" x14ac:dyDescent="0.25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2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7">
        <f>E2306/D2306</f>
        <v>1.0070033333333335</v>
      </c>
      <c r="P2306" s="9">
        <f>IF(L2306 = 0, 0, E2306/L2306)</f>
        <v>53.469203539823013</v>
      </c>
      <c r="Q2306" s="5" t="str">
        <f>LEFT(N2306,SEARCH("/",N2306) - 1)</f>
        <v>music</v>
      </c>
      <c r="R2306" s="5" t="str">
        <f>RIGHT(N2306, LEN(N2306) - SEARCH("/",N2306))</f>
        <v>indie rock</v>
      </c>
      <c r="S2306" s="16">
        <f>(((J2306/60)/60)/24)+DATE(1970,1,1)+(-8/24)</f>
        <v>40502.482534722221</v>
      </c>
      <c r="T2306" s="16">
        <f>(((I2306/60)/60)/24)+DATE(1970,1,1)+(-8/24)</f>
        <v>40543.874305555553</v>
      </c>
    </row>
    <row r="2307" spans="1:20" ht="60" x14ac:dyDescent="0.25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2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7">
        <f>E2307/D2307</f>
        <v>1.0122777777777778</v>
      </c>
      <c r="P2307" s="9">
        <f>IF(L2307 = 0, 0, E2307/L2307)</f>
        <v>109.10778443113773</v>
      </c>
      <c r="Q2307" s="5" t="str">
        <f>LEFT(N2307,SEARCH("/",N2307) - 1)</f>
        <v>music</v>
      </c>
      <c r="R2307" s="5" t="str">
        <f>RIGHT(N2307, LEN(N2307) - SEARCH("/",N2307))</f>
        <v>indie rock</v>
      </c>
      <c r="S2307" s="16">
        <f>(((J2307/60)/60)/24)+DATE(1970,1,1)+(-8/24)</f>
        <v>41834.361944444441</v>
      </c>
      <c r="T2307" s="16">
        <f>(((I2307/60)/60)/24)+DATE(1970,1,1)+(-8/24)</f>
        <v>41859.416666666664</v>
      </c>
    </row>
    <row r="2308" spans="1:20" ht="45" x14ac:dyDescent="0.25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2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7">
        <f>E2308/D2308</f>
        <v>1.0675857142857144</v>
      </c>
      <c r="P2308" s="9">
        <f>IF(L2308 = 0, 0, E2308/L2308)</f>
        <v>51.185616438356163</v>
      </c>
      <c r="Q2308" s="5" t="str">
        <f>LEFT(N2308,SEARCH("/",N2308) - 1)</f>
        <v>music</v>
      </c>
      <c r="R2308" s="5" t="str">
        <f>RIGHT(N2308, LEN(N2308) - SEARCH("/",N2308))</f>
        <v>indie rock</v>
      </c>
      <c r="S2308" s="16">
        <f>(((J2308/60)/60)/24)+DATE(1970,1,1)+(-8/24)</f>
        <v>40947.834826388884</v>
      </c>
      <c r="T2308" s="16">
        <f>(((I2308/60)/60)/24)+DATE(1970,1,1)+(-8/24)</f>
        <v>40977.834826388884</v>
      </c>
    </row>
    <row r="2309" spans="1:20" ht="45" x14ac:dyDescent="0.25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2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7">
        <f>E2309/D2309</f>
        <v>1.0665777537961894</v>
      </c>
      <c r="P2309" s="9">
        <f>IF(L2309 = 0, 0, E2309/L2309)</f>
        <v>27.936800000000002</v>
      </c>
      <c r="Q2309" s="5" t="str">
        <f>LEFT(N2309,SEARCH("/",N2309) - 1)</f>
        <v>music</v>
      </c>
      <c r="R2309" s="5" t="str">
        <f>RIGHT(N2309, LEN(N2309) - SEARCH("/",N2309))</f>
        <v>indie rock</v>
      </c>
      <c r="S2309" s="16">
        <f>(((J2309/60)/60)/24)+DATE(1970,1,1)+(-8/24)</f>
        <v>41004.469131944439</v>
      </c>
      <c r="T2309" s="16">
        <f>(((I2309/60)/60)/24)+DATE(1970,1,1)+(-8/24)</f>
        <v>41034.46907407407</v>
      </c>
    </row>
    <row r="2310" spans="1:20" ht="60" x14ac:dyDescent="0.25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2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7">
        <f>E2310/D2310</f>
        <v>1.0130622</v>
      </c>
      <c r="P2310" s="9">
        <f>IF(L2310 = 0, 0, E2310/L2310)</f>
        <v>82.496921824104234</v>
      </c>
      <c r="Q2310" s="5" t="str">
        <f>LEFT(N2310,SEARCH("/",N2310) - 1)</f>
        <v>music</v>
      </c>
      <c r="R2310" s="5" t="str">
        <f>RIGHT(N2310, LEN(N2310) - SEARCH("/",N2310))</f>
        <v>indie rock</v>
      </c>
      <c r="S2310" s="16">
        <f>(((J2310/60)/60)/24)+DATE(1970,1,1)+(-8/24)</f>
        <v>41851.629583333335</v>
      </c>
      <c r="T2310" s="16">
        <f>(((I2310/60)/60)/24)+DATE(1970,1,1)+(-8/24)</f>
        <v>41879.708333333328</v>
      </c>
    </row>
    <row r="2311" spans="1:20" ht="45" x14ac:dyDescent="0.25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2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7">
        <f>E2311/D2311</f>
        <v>1.0667450000000001</v>
      </c>
      <c r="P2311" s="9">
        <f>IF(L2311 = 0, 0, E2311/L2311)</f>
        <v>59.817476635514019</v>
      </c>
      <c r="Q2311" s="5" t="str">
        <f>LEFT(N2311,SEARCH("/",N2311) - 1)</f>
        <v>music</v>
      </c>
      <c r="R2311" s="5" t="str">
        <f>RIGHT(N2311, LEN(N2311) - SEARCH("/",N2311))</f>
        <v>indie rock</v>
      </c>
      <c r="S2311" s="16">
        <f>(((J2311/60)/60)/24)+DATE(1970,1,1)+(-8/24)</f>
        <v>41307.654363425921</v>
      </c>
      <c r="T2311" s="16">
        <f>(((I2311/60)/60)/24)+DATE(1970,1,1)+(-8/24)</f>
        <v>41342.654363425921</v>
      </c>
    </row>
    <row r="2312" spans="1:20" ht="60" x14ac:dyDescent="0.25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2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7">
        <f>E2312/D2312</f>
        <v>4.288397837837838</v>
      </c>
      <c r="P2312" s="9">
        <f>IF(L2312 = 0, 0, E2312/L2312)</f>
        <v>64.816470588235291</v>
      </c>
      <c r="Q2312" s="5" t="str">
        <f>LEFT(N2312,SEARCH("/",N2312) - 1)</f>
        <v>music</v>
      </c>
      <c r="R2312" s="5" t="str">
        <f>RIGHT(N2312, LEN(N2312) - SEARCH("/",N2312))</f>
        <v>indie rock</v>
      </c>
      <c r="S2312" s="16">
        <f>(((J2312/60)/60)/24)+DATE(1970,1,1)+(-8/24)</f>
        <v>41324.460821759254</v>
      </c>
      <c r="T2312" s="16">
        <f>(((I2312/60)/60)/24)+DATE(1970,1,1)+(-8/24)</f>
        <v>41354.41915509259</v>
      </c>
    </row>
    <row r="2313" spans="1:20" ht="45" x14ac:dyDescent="0.25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2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7">
        <f>E2313/D2313</f>
        <v>1.0411111111111111</v>
      </c>
      <c r="P2313" s="9">
        <f>IF(L2313 = 0, 0, E2313/L2313)</f>
        <v>90.09615384615384</v>
      </c>
      <c r="Q2313" s="5" t="str">
        <f>LEFT(N2313,SEARCH("/",N2313) - 1)</f>
        <v>music</v>
      </c>
      <c r="R2313" s="5" t="str">
        <f>RIGHT(N2313, LEN(N2313) - SEARCH("/",N2313))</f>
        <v>indie rock</v>
      </c>
      <c r="S2313" s="16">
        <f>(((J2313/60)/60)/24)+DATE(1970,1,1)+(-8/24)</f>
        <v>41735.671168981477</v>
      </c>
      <c r="T2313" s="16">
        <f>(((I2313/60)/60)/24)+DATE(1970,1,1)+(-8/24)</f>
        <v>41765.671168981477</v>
      </c>
    </row>
    <row r="2314" spans="1:20" ht="45" x14ac:dyDescent="0.25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2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7">
        <f>E2314/D2314</f>
        <v>1.0786666666666667</v>
      </c>
      <c r="P2314" s="9">
        <f>IF(L2314 = 0, 0, E2314/L2314)</f>
        <v>40.962025316455694</v>
      </c>
      <c r="Q2314" s="5" t="str">
        <f>LEFT(N2314,SEARCH("/",N2314) - 1)</f>
        <v>music</v>
      </c>
      <c r="R2314" s="5" t="str">
        <f>RIGHT(N2314, LEN(N2314) - SEARCH("/",N2314))</f>
        <v>indie rock</v>
      </c>
      <c r="S2314" s="16">
        <f>(((J2314/60)/60)/24)+DATE(1970,1,1)+(-8/24)</f>
        <v>41716.299513888887</v>
      </c>
      <c r="T2314" s="16">
        <f>(((I2314/60)/60)/24)+DATE(1970,1,1)+(-8/24)</f>
        <v>41747.625</v>
      </c>
    </row>
    <row r="2315" spans="1:20" ht="30" x14ac:dyDescent="0.25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2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7">
        <f>E2315/D2315</f>
        <v>1.7584040000000001</v>
      </c>
      <c r="P2315" s="9">
        <f>IF(L2315 = 0, 0, E2315/L2315)</f>
        <v>56.000127388535034</v>
      </c>
      <c r="Q2315" s="5" t="str">
        <f>LEFT(N2315,SEARCH("/",N2315) - 1)</f>
        <v>music</v>
      </c>
      <c r="R2315" s="5" t="str">
        <f>RIGHT(N2315, LEN(N2315) - SEARCH("/",N2315))</f>
        <v>indie rock</v>
      </c>
      <c r="S2315" s="16">
        <f>(((J2315/60)/60)/24)+DATE(1970,1,1)+(-8/24)</f>
        <v>41002.625300925924</v>
      </c>
      <c r="T2315" s="16">
        <f>(((I2315/60)/60)/24)+DATE(1970,1,1)+(-8/24)</f>
        <v>41032.625300925924</v>
      </c>
    </row>
    <row r="2316" spans="1:20" ht="60" x14ac:dyDescent="0.25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2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7">
        <f>E2316/D2316</f>
        <v>1.5697000000000001</v>
      </c>
      <c r="P2316" s="9">
        <f>IF(L2316 = 0, 0, E2316/L2316)</f>
        <v>37.672800000000002</v>
      </c>
      <c r="Q2316" s="5" t="str">
        <f>LEFT(N2316,SEARCH("/",N2316) - 1)</f>
        <v>music</v>
      </c>
      <c r="R2316" s="5" t="str">
        <f>RIGHT(N2316, LEN(N2316) - SEARCH("/",N2316))</f>
        <v>indie rock</v>
      </c>
      <c r="S2316" s="16">
        <f>(((J2316/60)/60)/24)+DATE(1970,1,1)+(-8/24)</f>
        <v>41037.218252314815</v>
      </c>
      <c r="T2316" s="16">
        <f>(((I2316/60)/60)/24)+DATE(1970,1,1)+(-8/24)</f>
        <v>41067.218252314815</v>
      </c>
    </row>
    <row r="2317" spans="1:20" ht="45" x14ac:dyDescent="0.25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2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7">
        <f>E2317/D2317</f>
        <v>1.026</v>
      </c>
      <c r="P2317" s="9">
        <f>IF(L2317 = 0, 0, E2317/L2317)</f>
        <v>40.078125</v>
      </c>
      <c r="Q2317" s="5" t="str">
        <f>LEFT(N2317,SEARCH("/",N2317) - 1)</f>
        <v>music</v>
      </c>
      <c r="R2317" s="5" t="str">
        <f>RIGHT(N2317, LEN(N2317) - SEARCH("/",N2317))</f>
        <v>indie rock</v>
      </c>
      <c r="S2317" s="16">
        <f>(((J2317/60)/60)/24)+DATE(1970,1,1)+(-8/24)</f>
        <v>41004.392858796295</v>
      </c>
      <c r="T2317" s="16">
        <f>(((I2317/60)/60)/24)+DATE(1970,1,1)+(-8/24)</f>
        <v>41034.392858796295</v>
      </c>
    </row>
    <row r="2318" spans="1:20" ht="60" x14ac:dyDescent="0.25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2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7">
        <f>E2318/D2318</f>
        <v>1.0404266666666666</v>
      </c>
      <c r="P2318" s="9">
        <f>IF(L2318 = 0, 0, E2318/L2318)</f>
        <v>78.031999999999996</v>
      </c>
      <c r="Q2318" s="5" t="str">
        <f>LEFT(N2318,SEARCH("/",N2318) - 1)</f>
        <v>music</v>
      </c>
      <c r="R2318" s="5" t="str">
        <f>RIGHT(N2318, LEN(N2318) - SEARCH("/",N2318))</f>
        <v>indie rock</v>
      </c>
      <c r="S2318" s="16">
        <f>(((J2318/60)/60)/24)+DATE(1970,1,1)+(-8/24)</f>
        <v>40079.391782407409</v>
      </c>
      <c r="T2318" s="16">
        <f>(((I2318/60)/60)/24)+DATE(1970,1,1)+(-8/24)</f>
        <v>40156.433333333334</v>
      </c>
    </row>
    <row r="2319" spans="1:20" ht="45" x14ac:dyDescent="0.25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2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7">
        <f>E2319/D2319</f>
        <v>1.04</v>
      </c>
      <c r="P2319" s="9">
        <f>IF(L2319 = 0, 0, E2319/L2319)</f>
        <v>18.90909090909091</v>
      </c>
      <c r="Q2319" s="5" t="str">
        <f>LEFT(N2319,SEARCH("/",N2319) - 1)</f>
        <v>music</v>
      </c>
      <c r="R2319" s="5" t="str">
        <f>RIGHT(N2319, LEN(N2319) - SEARCH("/",N2319))</f>
        <v>indie rock</v>
      </c>
      <c r="S2319" s="16">
        <f>(((J2319/60)/60)/24)+DATE(1970,1,1)+(-8/24)</f>
        <v>40192.20890046296</v>
      </c>
      <c r="T2319" s="16">
        <f>(((I2319/60)/60)/24)+DATE(1970,1,1)+(-8/24)</f>
        <v>40223.875</v>
      </c>
    </row>
    <row r="2320" spans="1:20" ht="60" x14ac:dyDescent="0.25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2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7">
        <f>E2320/D2320</f>
        <v>1.2105999999999999</v>
      </c>
      <c r="P2320" s="9">
        <f>IF(L2320 = 0, 0, E2320/L2320)</f>
        <v>37.134969325153371</v>
      </c>
      <c r="Q2320" s="5" t="str">
        <f>LEFT(N2320,SEARCH("/",N2320) - 1)</f>
        <v>music</v>
      </c>
      <c r="R2320" s="5" t="str">
        <f>RIGHT(N2320, LEN(N2320) - SEARCH("/",N2320))</f>
        <v>indie rock</v>
      </c>
      <c r="S2320" s="16">
        <f>(((J2320/60)/60)/24)+DATE(1970,1,1)+(-8/24)</f>
        <v>40050.310347222221</v>
      </c>
      <c r="T2320" s="16">
        <f>(((I2320/60)/60)/24)+DATE(1970,1,1)+(-8/24)</f>
        <v>40081.832638888889</v>
      </c>
    </row>
    <row r="2321" spans="1:20" ht="45" x14ac:dyDescent="0.25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2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7">
        <f>E2321/D2321</f>
        <v>1.077</v>
      </c>
      <c r="P2321" s="9">
        <f>IF(L2321 = 0, 0, E2321/L2321)</f>
        <v>41.961038961038959</v>
      </c>
      <c r="Q2321" s="5" t="str">
        <f>LEFT(N2321,SEARCH("/",N2321) - 1)</f>
        <v>music</v>
      </c>
      <c r="R2321" s="5" t="str">
        <f>RIGHT(N2321, LEN(N2321) - SEARCH("/",N2321))</f>
        <v>indie rock</v>
      </c>
      <c r="S2321" s="16">
        <f>(((J2321/60)/60)/24)+DATE(1970,1,1)+(-8/24)</f>
        <v>41592.748668981476</v>
      </c>
      <c r="T2321" s="16">
        <f>(((I2321/60)/60)/24)+DATE(1970,1,1)+(-8/24)</f>
        <v>41622.748668981476</v>
      </c>
    </row>
    <row r="2322" spans="1:20" ht="60" x14ac:dyDescent="0.25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2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7">
        <f>E2322/D2322</f>
        <v>1.0866</v>
      </c>
      <c r="P2322" s="9">
        <f>IF(L2322 = 0, 0, E2322/L2322)</f>
        <v>61.044943820224717</v>
      </c>
      <c r="Q2322" s="5" t="str">
        <f>LEFT(N2322,SEARCH("/",N2322) - 1)</f>
        <v>music</v>
      </c>
      <c r="R2322" s="5" t="str">
        <f>RIGHT(N2322, LEN(N2322) - SEARCH("/",N2322))</f>
        <v>indie rock</v>
      </c>
      <c r="S2322" s="16">
        <f>(((J2322/60)/60)/24)+DATE(1970,1,1)+(-8/24)</f>
        <v>41696.483796296292</v>
      </c>
      <c r="T2322" s="16">
        <f>(((I2322/60)/60)/24)+DATE(1970,1,1)+(-8/24)</f>
        <v>41731.442129629628</v>
      </c>
    </row>
    <row r="2323" spans="1:20" ht="45" x14ac:dyDescent="0.2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2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7">
        <f>E2323/D2323</f>
        <v>0.39120962394619685</v>
      </c>
      <c r="P2323" s="9">
        <f>IF(L2323 = 0, 0, E2323/L2323)</f>
        <v>64.53125</v>
      </c>
      <c r="Q2323" s="5" t="str">
        <f>LEFT(N2323,SEARCH("/",N2323) - 1)</f>
        <v>food</v>
      </c>
      <c r="R2323" s="5" t="str">
        <f>RIGHT(N2323, LEN(N2323) - SEARCH("/",N2323))</f>
        <v>small batch</v>
      </c>
      <c r="S2323" s="16">
        <f>(((J2323/60)/60)/24)+DATE(1970,1,1)+(-8/24)</f>
        <v>42798.927094907405</v>
      </c>
      <c r="T2323" s="16">
        <f>(((I2323/60)/60)/24)+DATE(1970,1,1)+(-8/24)</f>
        <v>42828.885428240734</v>
      </c>
    </row>
    <row r="2324" spans="1:20" ht="45" x14ac:dyDescent="0.2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2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7">
        <f>E2324/D2324</f>
        <v>3.1481481481481478E-2</v>
      </c>
      <c r="P2324" s="9">
        <f>IF(L2324 = 0, 0, E2324/L2324)</f>
        <v>21.25</v>
      </c>
      <c r="Q2324" s="5" t="str">
        <f>LEFT(N2324,SEARCH("/",N2324) - 1)</f>
        <v>food</v>
      </c>
      <c r="R2324" s="5" t="str">
        <f>RIGHT(N2324, LEN(N2324) - SEARCH("/",N2324))</f>
        <v>small batch</v>
      </c>
      <c r="S2324" s="16">
        <f>(((J2324/60)/60)/24)+DATE(1970,1,1)+(-8/24)</f>
        <v>42804.562141203707</v>
      </c>
      <c r="T2324" s="16">
        <f>(((I2324/60)/60)/24)+DATE(1970,1,1)+(-8/24)</f>
        <v>42834.520474537036</v>
      </c>
    </row>
    <row r="2325" spans="1:20" ht="45" x14ac:dyDescent="0.2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2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7">
        <f>E2325/D2325</f>
        <v>0.48</v>
      </c>
      <c r="P2325" s="9">
        <f>IF(L2325 = 0, 0, E2325/L2325)</f>
        <v>30</v>
      </c>
      <c r="Q2325" s="5" t="str">
        <f>LEFT(N2325,SEARCH("/",N2325) - 1)</f>
        <v>food</v>
      </c>
      <c r="R2325" s="5" t="str">
        <f>RIGHT(N2325, LEN(N2325) - SEARCH("/",N2325))</f>
        <v>small batch</v>
      </c>
      <c r="S2325" s="16">
        <f>(((J2325/60)/60)/24)+DATE(1970,1,1)+(-8/24)</f>
        <v>42807.42184027777</v>
      </c>
      <c r="T2325" s="16">
        <f>(((I2325/60)/60)/24)+DATE(1970,1,1)+(-8/24)</f>
        <v>42814.42184027777</v>
      </c>
    </row>
    <row r="2326" spans="1:20" ht="45" x14ac:dyDescent="0.2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2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7">
        <f>E2326/D2326</f>
        <v>0.20733333333333334</v>
      </c>
      <c r="P2326" s="9">
        <f>IF(L2326 = 0, 0, E2326/L2326)</f>
        <v>25.491803278688526</v>
      </c>
      <c r="Q2326" s="5" t="str">
        <f>LEFT(N2326,SEARCH("/",N2326) - 1)</f>
        <v>food</v>
      </c>
      <c r="R2326" s="5" t="str">
        <f>RIGHT(N2326, LEN(N2326) - SEARCH("/",N2326))</f>
        <v>small batch</v>
      </c>
      <c r="S2326" s="16">
        <f>(((J2326/60)/60)/24)+DATE(1970,1,1)+(-8/24)</f>
        <v>42790.55190972222</v>
      </c>
      <c r="T2326" s="16">
        <f>(((I2326/60)/60)/24)+DATE(1970,1,1)+(-8/24)</f>
        <v>42820.510243055549</v>
      </c>
    </row>
    <row r="2327" spans="1:20" ht="60" x14ac:dyDescent="0.2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2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7">
        <f>E2327/D2327</f>
        <v>0.08</v>
      </c>
      <c r="P2327" s="9">
        <f>IF(L2327 = 0, 0, E2327/L2327)</f>
        <v>11.428571428571429</v>
      </c>
      <c r="Q2327" s="5" t="str">
        <f>LEFT(N2327,SEARCH("/",N2327) - 1)</f>
        <v>food</v>
      </c>
      <c r="R2327" s="5" t="str">
        <f>RIGHT(N2327, LEN(N2327) - SEARCH("/",N2327))</f>
        <v>small batch</v>
      </c>
      <c r="S2327" s="16">
        <f>(((J2327/60)/60)/24)+DATE(1970,1,1)+(-8/24)</f>
        <v>42793.689016203702</v>
      </c>
      <c r="T2327" s="16">
        <f>(((I2327/60)/60)/24)+DATE(1970,1,1)+(-8/24)</f>
        <v>42823.647349537037</v>
      </c>
    </row>
    <row r="2328" spans="1:20" ht="60" x14ac:dyDescent="0.2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2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7">
        <f>E2328/D2328</f>
        <v>7.1999999999999998E-3</v>
      </c>
      <c r="P2328" s="9">
        <f>IF(L2328 = 0, 0, E2328/L2328)</f>
        <v>108</v>
      </c>
      <c r="Q2328" s="5" t="str">
        <f>LEFT(N2328,SEARCH("/",N2328) - 1)</f>
        <v>food</v>
      </c>
      <c r="R2328" s="5" t="str">
        <f>RIGHT(N2328, LEN(N2328) - SEARCH("/",N2328))</f>
        <v>small batch</v>
      </c>
      <c r="S2328" s="16">
        <f>(((J2328/60)/60)/24)+DATE(1970,1,1)+(-8/24)</f>
        <v>42803.700787037036</v>
      </c>
      <c r="T2328" s="16">
        <f>(((I2328/60)/60)/24)+DATE(1970,1,1)+(-8/24)</f>
        <v>42855.374999999993</v>
      </c>
    </row>
    <row r="2329" spans="1:20" ht="45" x14ac:dyDescent="0.25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2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7">
        <f>E2329/D2329</f>
        <v>5.2609431428571432</v>
      </c>
      <c r="P2329" s="9">
        <f>IF(L2329 = 0, 0, E2329/L2329)</f>
        <v>54.883162444113267</v>
      </c>
      <c r="Q2329" s="5" t="str">
        <f>LEFT(N2329,SEARCH("/",N2329) - 1)</f>
        <v>food</v>
      </c>
      <c r="R2329" s="5" t="str">
        <f>RIGHT(N2329, LEN(N2329) - SEARCH("/",N2329))</f>
        <v>small batch</v>
      </c>
      <c r="S2329" s="16">
        <f>(((J2329/60)/60)/24)+DATE(1970,1,1)+(-8/24)</f>
        <v>41842.583796296298</v>
      </c>
      <c r="T2329" s="16">
        <f>(((I2329/60)/60)/24)+DATE(1970,1,1)+(-8/24)</f>
        <v>41877.583796296298</v>
      </c>
    </row>
    <row r="2330" spans="1:20" ht="60" x14ac:dyDescent="0.25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2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7">
        <f>E2330/D2330</f>
        <v>2.5445000000000002</v>
      </c>
      <c r="P2330" s="9">
        <f>IF(L2330 = 0, 0, E2330/L2330)</f>
        <v>47.383612662942269</v>
      </c>
      <c r="Q2330" s="5" t="str">
        <f>LEFT(N2330,SEARCH("/",N2330) - 1)</f>
        <v>food</v>
      </c>
      <c r="R2330" s="5" t="str">
        <f>RIGHT(N2330, LEN(N2330) - SEARCH("/",N2330))</f>
        <v>small batch</v>
      </c>
      <c r="S2330" s="16">
        <f>(((J2330/60)/60)/24)+DATE(1970,1,1)+(-8/24)</f>
        <v>42139.448344907411</v>
      </c>
      <c r="T2330" s="16">
        <f>(((I2330/60)/60)/24)+DATE(1970,1,1)+(-8/24)</f>
        <v>42169.448344907411</v>
      </c>
    </row>
    <row r="2331" spans="1:20" ht="45" x14ac:dyDescent="0.25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2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7">
        <f>E2331/D2331</f>
        <v>1.0591999999999999</v>
      </c>
      <c r="P2331" s="9">
        <f>IF(L2331 = 0, 0, E2331/L2331)</f>
        <v>211.84</v>
      </c>
      <c r="Q2331" s="5" t="str">
        <f>LEFT(N2331,SEARCH("/",N2331) - 1)</f>
        <v>food</v>
      </c>
      <c r="R2331" s="5" t="str">
        <f>RIGHT(N2331, LEN(N2331) - SEARCH("/",N2331))</f>
        <v>small batch</v>
      </c>
      <c r="S2331" s="16">
        <f>(((J2331/60)/60)/24)+DATE(1970,1,1)+(-8/24)</f>
        <v>41807.291041666664</v>
      </c>
      <c r="T2331" s="16">
        <f>(((I2331/60)/60)/24)+DATE(1970,1,1)+(-8/24)</f>
        <v>41837.291041666664</v>
      </c>
    </row>
    <row r="2332" spans="1:20" ht="60" x14ac:dyDescent="0.25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2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7">
        <f>E2332/D2332</f>
        <v>1.0242285714285715</v>
      </c>
      <c r="P2332" s="9">
        <f>IF(L2332 = 0, 0, E2332/L2332)</f>
        <v>219.92638036809817</v>
      </c>
      <c r="Q2332" s="5" t="str">
        <f>LEFT(N2332,SEARCH("/",N2332) - 1)</f>
        <v>food</v>
      </c>
      <c r="R2332" s="5" t="str">
        <f>RIGHT(N2332, LEN(N2332) - SEARCH("/",N2332))</f>
        <v>small batch</v>
      </c>
      <c r="S2332" s="16">
        <f>(((J2332/60)/60)/24)+DATE(1970,1,1)+(-8/24)</f>
        <v>42332.566469907404</v>
      </c>
      <c r="T2332" s="16">
        <f>(((I2332/60)/60)/24)+DATE(1970,1,1)+(-8/24)</f>
        <v>42362.666666666664</v>
      </c>
    </row>
    <row r="2333" spans="1:20" ht="45" x14ac:dyDescent="0.25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2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7">
        <f>E2333/D2333</f>
        <v>1.4431375</v>
      </c>
      <c r="P2333" s="9">
        <f>IF(L2333 = 0, 0, E2333/L2333)</f>
        <v>40.795406360424032</v>
      </c>
      <c r="Q2333" s="5" t="str">
        <f>LEFT(N2333,SEARCH("/",N2333) - 1)</f>
        <v>food</v>
      </c>
      <c r="R2333" s="5" t="str">
        <f>RIGHT(N2333, LEN(N2333) - SEARCH("/",N2333))</f>
        <v>small batch</v>
      </c>
      <c r="S2333" s="16">
        <f>(((J2333/60)/60)/24)+DATE(1970,1,1)+(-8/24)</f>
        <v>41838.672337962962</v>
      </c>
      <c r="T2333" s="16">
        <f>(((I2333/60)/60)/24)+DATE(1970,1,1)+(-8/24)</f>
        <v>41868.672337962962</v>
      </c>
    </row>
    <row r="2334" spans="1:20" ht="60" x14ac:dyDescent="0.25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2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7">
        <f>E2334/D2334</f>
        <v>1.06308</v>
      </c>
      <c r="P2334" s="9">
        <f>IF(L2334 = 0, 0, E2334/L2334)</f>
        <v>75.502840909090907</v>
      </c>
      <c r="Q2334" s="5" t="str">
        <f>LEFT(N2334,SEARCH("/",N2334) - 1)</f>
        <v>food</v>
      </c>
      <c r="R2334" s="5" t="str">
        <f>RIGHT(N2334, LEN(N2334) - SEARCH("/",N2334))</f>
        <v>small batch</v>
      </c>
      <c r="S2334" s="16">
        <f>(((J2334/60)/60)/24)+DATE(1970,1,1)+(-8/24)</f>
        <v>42011.294803240737</v>
      </c>
      <c r="T2334" s="16">
        <f>(((I2334/60)/60)/24)+DATE(1970,1,1)+(-8/24)</f>
        <v>42041.294803240737</v>
      </c>
    </row>
    <row r="2335" spans="1:20" ht="60" x14ac:dyDescent="0.25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2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7">
        <f>E2335/D2335</f>
        <v>2.1216666666666666</v>
      </c>
      <c r="P2335" s="9">
        <f>IF(L2335 = 0, 0, E2335/L2335)</f>
        <v>13.542553191489361</v>
      </c>
      <c r="Q2335" s="5" t="str">
        <f>LEFT(N2335,SEARCH("/",N2335) - 1)</f>
        <v>food</v>
      </c>
      <c r="R2335" s="5" t="str">
        <f>RIGHT(N2335, LEN(N2335) - SEARCH("/",N2335))</f>
        <v>small batch</v>
      </c>
      <c r="S2335" s="16">
        <f>(((J2335/60)/60)/24)+DATE(1970,1,1)+(-8/24)</f>
        <v>41767.317013888889</v>
      </c>
      <c r="T2335" s="16">
        <f>(((I2335/60)/60)/24)+DATE(1970,1,1)+(-8/24)</f>
        <v>41788.409722222219</v>
      </c>
    </row>
    <row r="2336" spans="1:20" ht="45" x14ac:dyDescent="0.25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2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7">
        <f>E2336/D2336</f>
        <v>1.0195000000000001</v>
      </c>
      <c r="P2336" s="9">
        <f>IF(L2336 = 0, 0, E2336/L2336)</f>
        <v>60.865671641791046</v>
      </c>
      <c r="Q2336" s="5" t="str">
        <f>LEFT(N2336,SEARCH("/",N2336) - 1)</f>
        <v>food</v>
      </c>
      <c r="R2336" s="5" t="str">
        <f>RIGHT(N2336, LEN(N2336) - SEARCH("/",N2336))</f>
        <v>small batch</v>
      </c>
      <c r="S2336" s="16">
        <f>(((J2336/60)/60)/24)+DATE(1970,1,1)+(-8/24)</f>
        <v>41918.336782407401</v>
      </c>
      <c r="T2336" s="16">
        <f>(((I2336/60)/60)/24)+DATE(1970,1,1)+(-8/24)</f>
        <v>41948.398611111108</v>
      </c>
    </row>
    <row r="2337" spans="1:20" ht="60" x14ac:dyDescent="0.25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2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7">
        <f>E2337/D2337</f>
        <v>1.0227200000000001</v>
      </c>
      <c r="P2337" s="9">
        <f>IF(L2337 = 0, 0, E2337/L2337)</f>
        <v>115.69230769230769</v>
      </c>
      <c r="Q2337" s="5" t="str">
        <f>LEFT(N2337,SEARCH("/",N2337) - 1)</f>
        <v>food</v>
      </c>
      <c r="R2337" s="5" t="str">
        <f>RIGHT(N2337, LEN(N2337) - SEARCH("/",N2337))</f>
        <v>small batch</v>
      </c>
      <c r="S2337" s="16">
        <f>(((J2337/60)/60)/24)+DATE(1970,1,1)+(-8/24)</f>
        <v>41771.238923611112</v>
      </c>
      <c r="T2337" s="16">
        <f>(((I2337/60)/60)/24)+DATE(1970,1,1)+(-8/24)</f>
        <v>41801.238923611112</v>
      </c>
    </row>
    <row r="2338" spans="1:20" ht="45" x14ac:dyDescent="0.25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2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7">
        <f>E2338/D2338</f>
        <v>5.2073254999999996</v>
      </c>
      <c r="P2338" s="9">
        <f>IF(L2338 = 0, 0, E2338/L2338)</f>
        <v>48.104623556581984</v>
      </c>
      <c r="Q2338" s="5" t="str">
        <f>LEFT(N2338,SEARCH("/",N2338) - 1)</f>
        <v>food</v>
      </c>
      <c r="R2338" s="5" t="str">
        <f>RIGHT(N2338, LEN(N2338) - SEARCH("/",N2338))</f>
        <v>small batch</v>
      </c>
      <c r="S2338" s="16">
        <f>(((J2338/60)/60)/24)+DATE(1970,1,1)+(-8/24)</f>
        <v>41666.591377314813</v>
      </c>
      <c r="T2338" s="16">
        <f>(((I2338/60)/60)/24)+DATE(1970,1,1)+(-8/24)</f>
        <v>41706.591377314813</v>
      </c>
    </row>
    <row r="2339" spans="1:20" ht="45" x14ac:dyDescent="0.25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2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7">
        <f>E2339/D2339</f>
        <v>1.1065833333333333</v>
      </c>
      <c r="P2339" s="9">
        <f>IF(L2339 = 0, 0, E2339/L2339)</f>
        <v>74.184357541899445</v>
      </c>
      <c r="Q2339" s="5" t="str">
        <f>LEFT(N2339,SEARCH("/",N2339) - 1)</f>
        <v>food</v>
      </c>
      <c r="R2339" s="5" t="str">
        <f>RIGHT(N2339, LEN(N2339) - SEARCH("/",N2339))</f>
        <v>small batch</v>
      </c>
      <c r="S2339" s="16">
        <f>(((J2339/60)/60)/24)+DATE(1970,1,1)+(-8/24)</f>
        <v>41786.307210648149</v>
      </c>
      <c r="T2339" s="16">
        <f>(((I2339/60)/60)/24)+DATE(1970,1,1)+(-8/24)</f>
        <v>41816.307210648149</v>
      </c>
    </row>
    <row r="2340" spans="1:20" ht="45" x14ac:dyDescent="0.25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2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7">
        <f>E2340/D2340</f>
        <v>1.0114333333333334</v>
      </c>
      <c r="P2340" s="9">
        <f>IF(L2340 = 0, 0, E2340/L2340)</f>
        <v>123.34552845528455</v>
      </c>
      <c r="Q2340" s="5" t="str">
        <f>LEFT(N2340,SEARCH("/",N2340) - 1)</f>
        <v>food</v>
      </c>
      <c r="R2340" s="5" t="str">
        <f>RIGHT(N2340, LEN(N2340) - SEARCH("/",N2340))</f>
        <v>small batch</v>
      </c>
      <c r="S2340" s="16">
        <f>(((J2340/60)/60)/24)+DATE(1970,1,1)+(-8/24)</f>
        <v>41789.563472222217</v>
      </c>
      <c r="T2340" s="16">
        <f>(((I2340/60)/60)/24)+DATE(1970,1,1)+(-8/24)</f>
        <v>41819.563472222217</v>
      </c>
    </row>
    <row r="2341" spans="1:20" ht="60" x14ac:dyDescent="0.25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2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7">
        <f>E2341/D2341</f>
        <v>2.9420799999999998</v>
      </c>
      <c r="P2341" s="9">
        <f>IF(L2341 = 0, 0, E2341/L2341)</f>
        <v>66.623188405797094</v>
      </c>
      <c r="Q2341" s="5" t="str">
        <f>LEFT(N2341,SEARCH("/",N2341) - 1)</f>
        <v>food</v>
      </c>
      <c r="R2341" s="5" t="str">
        <f>RIGHT(N2341, LEN(N2341) - SEARCH("/",N2341))</f>
        <v>small batch</v>
      </c>
      <c r="S2341" s="16">
        <f>(((J2341/60)/60)/24)+DATE(1970,1,1)+(-8/24)</f>
        <v>42692.466539351844</v>
      </c>
      <c r="T2341" s="16">
        <f>(((I2341/60)/60)/24)+DATE(1970,1,1)+(-8/24)</f>
        <v>42722.999305555553</v>
      </c>
    </row>
    <row r="2342" spans="1:20" ht="45" x14ac:dyDescent="0.25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2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7">
        <f>E2342/D2342</f>
        <v>1.0577749999999999</v>
      </c>
      <c r="P2342" s="9">
        <f>IF(L2342 = 0, 0, E2342/L2342)</f>
        <v>104.99007444168734</v>
      </c>
      <c r="Q2342" s="5" t="str">
        <f>LEFT(N2342,SEARCH("/",N2342) - 1)</f>
        <v>food</v>
      </c>
      <c r="R2342" s="5" t="str">
        <f>RIGHT(N2342, LEN(N2342) - SEARCH("/",N2342))</f>
        <v>small batch</v>
      </c>
      <c r="S2342" s="16">
        <f>(((J2342/60)/60)/24)+DATE(1970,1,1)+(-8/24)</f>
        <v>42643.309467592589</v>
      </c>
      <c r="T2342" s="16">
        <f>(((I2342/60)/60)/24)+DATE(1970,1,1)+(-8/24)</f>
        <v>42673.309467592589</v>
      </c>
    </row>
    <row r="2343" spans="1:20" ht="45" x14ac:dyDescent="0.2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2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7">
        <f>E2343/D2343</f>
        <v>0</v>
      </c>
      <c r="P2343" s="9">
        <f>IF(L2343 = 0, 0, E2343/L2343)</f>
        <v>0</v>
      </c>
      <c r="Q2343" s="5" t="str">
        <f>LEFT(N2343,SEARCH("/",N2343) - 1)</f>
        <v>technology</v>
      </c>
      <c r="R2343" s="5" t="str">
        <f>RIGHT(N2343, LEN(N2343) - SEARCH("/",N2343))</f>
        <v>web</v>
      </c>
      <c r="S2343" s="16">
        <f>(((J2343/60)/60)/24)+DATE(1970,1,1)+(-8/24)</f>
        <v>42167.480370370373</v>
      </c>
      <c r="T2343" s="16">
        <f>(((I2343/60)/60)/24)+DATE(1970,1,1)+(-8/24)</f>
        <v>42197.480370370373</v>
      </c>
    </row>
    <row r="2344" spans="1:20" ht="60" x14ac:dyDescent="0.25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2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7">
        <f>E2344/D2344</f>
        <v>0</v>
      </c>
      <c r="P2344" s="9">
        <f>IF(L2344 = 0, 0, E2344/L2344)</f>
        <v>0</v>
      </c>
      <c r="Q2344" s="5" t="str">
        <f>LEFT(N2344,SEARCH("/",N2344) - 1)</f>
        <v>technology</v>
      </c>
      <c r="R2344" s="5" t="str">
        <f>RIGHT(N2344, LEN(N2344) - SEARCH("/",N2344))</f>
        <v>web</v>
      </c>
      <c r="S2344" s="16">
        <f>(((J2344/60)/60)/24)+DATE(1970,1,1)+(-8/24)</f>
        <v>41897.36886574074</v>
      </c>
      <c r="T2344" s="16">
        <f>(((I2344/60)/60)/24)+DATE(1970,1,1)+(-8/24)</f>
        <v>41917.875</v>
      </c>
    </row>
    <row r="2345" spans="1:20" ht="60" x14ac:dyDescent="0.2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2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7">
        <f>E2345/D2345</f>
        <v>0.03</v>
      </c>
      <c r="P2345" s="9">
        <f>IF(L2345 = 0, 0, E2345/L2345)</f>
        <v>300</v>
      </c>
      <c r="Q2345" s="5" t="str">
        <f>LEFT(N2345,SEARCH("/",N2345) - 1)</f>
        <v>technology</v>
      </c>
      <c r="R2345" s="5" t="str">
        <f>RIGHT(N2345, LEN(N2345) - SEARCH("/",N2345))</f>
        <v>web</v>
      </c>
      <c r="S2345" s="16">
        <f>(((J2345/60)/60)/24)+DATE(1970,1,1)+(-8/24)</f>
        <v>42327.491956018515</v>
      </c>
      <c r="T2345" s="16">
        <f>(((I2345/60)/60)/24)+DATE(1970,1,1)+(-8/24)</f>
        <v>42377.490972222215</v>
      </c>
    </row>
    <row r="2346" spans="1:20" ht="60" x14ac:dyDescent="0.25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2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7">
        <f>E2346/D2346</f>
        <v>1E-3</v>
      </c>
      <c r="P2346" s="9">
        <f>IF(L2346 = 0, 0, E2346/L2346)</f>
        <v>1</v>
      </c>
      <c r="Q2346" s="5" t="str">
        <f>LEFT(N2346,SEARCH("/",N2346) - 1)</f>
        <v>technology</v>
      </c>
      <c r="R2346" s="5" t="str">
        <f>RIGHT(N2346, LEN(N2346) - SEARCH("/",N2346))</f>
        <v>web</v>
      </c>
      <c r="S2346" s="16">
        <f>(((J2346/60)/60)/24)+DATE(1970,1,1)+(-8/24)</f>
        <v>42515.394317129627</v>
      </c>
      <c r="T2346" s="16">
        <f>(((I2346/60)/60)/24)+DATE(1970,1,1)+(-8/24)</f>
        <v>42545.394317129627</v>
      </c>
    </row>
    <row r="2347" spans="1:20" ht="60" x14ac:dyDescent="0.2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2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7">
        <f>E2347/D2347</f>
        <v>0</v>
      </c>
      <c r="P2347" s="9">
        <f>IF(L2347 = 0, 0, E2347/L2347)</f>
        <v>0</v>
      </c>
      <c r="Q2347" s="5" t="str">
        <f>LEFT(N2347,SEARCH("/",N2347) - 1)</f>
        <v>technology</v>
      </c>
      <c r="R2347" s="5" t="str">
        <f>RIGHT(N2347, LEN(N2347) - SEARCH("/",N2347))</f>
        <v>web</v>
      </c>
      <c r="S2347" s="16">
        <f>(((J2347/60)/60)/24)+DATE(1970,1,1)+(-8/24)</f>
        <v>42059.66847222222</v>
      </c>
      <c r="T2347" s="16">
        <f>(((I2347/60)/60)/24)+DATE(1970,1,1)+(-8/24)</f>
        <v>42094.652083333327</v>
      </c>
    </row>
    <row r="2348" spans="1:20" ht="45" x14ac:dyDescent="0.25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2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7">
        <f>E2348/D2348</f>
        <v>6.4999999999999997E-4</v>
      </c>
      <c r="P2348" s="9">
        <f>IF(L2348 = 0, 0, E2348/L2348)</f>
        <v>13</v>
      </c>
      <c r="Q2348" s="5" t="str">
        <f>LEFT(N2348,SEARCH("/",N2348) - 1)</f>
        <v>technology</v>
      </c>
      <c r="R2348" s="5" t="str">
        <f>RIGHT(N2348, LEN(N2348) - SEARCH("/",N2348))</f>
        <v>web</v>
      </c>
      <c r="S2348" s="16">
        <f>(((J2348/60)/60)/24)+DATE(1970,1,1)+(-8/24)</f>
        <v>42615.465636574074</v>
      </c>
      <c r="T2348" s="16">
        <f>(((I2348/60)/60)/24)+DATE(1970,1,1)+(-8/24)</f>
        <v>42660.465636574074</v>
      </c>
    </row>
    <row r="2349" spans="1:20" ht="45" x14ac:dyDescent="0.2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2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7">
        <f>E2349/D2349</f>
        <v>1.4999999999999999E-2</v>
      </c>
      <c r="P2349" s="9">
        <f>IF(L2349 = 0, 0, E2349/L2349)</f>
        <v>15</v>
      </c>
      <c r="Q2349" s="5" t="str">
        <f>LEFT(N2349,SEARCH("/",N2349) - 1)</f>
        <v>technology</v>
      </c>
      <c r="R2349" s="5" t="str">
        <f>RIGHT(N2349, LEN(N2349) - SEARCH("/",N2349))</f>
        <v>web</v>
      </c>
      <c r="S2349" s="16">
        <f>(((J2349/60)/60)/24)+DATE(1970,1,1)+(-8/24)</f>
        <v>42577.274027777778</v>
      </c>
      <c r="T2349" s="16">
        <f>(((I2349/60)/60)/24)+DATE(1970,1,1)+(-8/24)</f>
        <v>42607.274027777778</v>
      </c>
    </row>
    <row r="2350" spans="1:20" ht="60" x14ac:dyDescent="0.25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2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7">
        <f>E2350/D2350</f>
        <v>3.8571428571428572E-3</v>
      </c>
      <c r="P2350" s="9">
        <f>IF(L2350 = 0, 0, E2350/L2350)</f>
        <v>54</v>
      </c>
      <c r="Q2350" s="5" t="str">
        <f>LEFT(N2350,SEARCH("/",N2350) - 1)</f>
        <v>technology</v>
      </c>
      <c r="R2350" s="5" t="str">
        <f>RIGHT(N2350, LEN(N2350) - SEARCH("/",N2350))</f>
        <v>web</v>
      </c>
      <c r="S2350" s="16">
        <f>(((J2350/60)/60)/24)+DATE(1970,1,1)+(-8/24)</f>
        <v>42360.598819444444</v>
      </c>
      <c r="T2350" s="16">
        <f>(((I2350/60)/60)/24)+DATE(1970,1,1)+(-8/24)</f>
        <v>42420.598819444444</v>
      </c>
    </row>
    <row r="2351" spans="1:20" ht="45" x14ac:dyDescent="0.2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2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7">
        <f>E2351/D2351</f>
        <v>0</v>
      </c>
      <c r="P2351" s="9">
        <f>IF(L2351 = 0, 0, E2351/L2351)</f>
        <v>0</v>
      </c>
      <c r="Q2351" s="5" t="str">
        <f>LEFT(N2351,SEARCH("/",N2351) - 1)</f>
        <v>technology</v>
      </c>
      <c r="R2351" s="5" t="str">
        <f>RIGHT(N2351, LEN(N2351) - SEARCH("/",N2351))</f>
        <v>web</v>
      </c>
      <c r="S2351" s="16">
        <f>(((J2351/60)/60)/24)+DATE(1970,1,1)+(-8/24)</f>
        <v>42198.442453703705</v>
      </c>
      <c r="T2351" s="16">
        <f>(((I2351/60)/60)/24)+DATE(1970,1,1)+(-8/24)</f>
        <v>42227.442453703705</v>
      </c>
    </row>
    <row r="2352" spans="1:20" ht="45" x14ac:dyDescent="0.25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2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7">
        <f>E2352/D2352</f>
        <v>0</v>
      </c>
      <c r="P2352" s="9">
        <f>IF(L2352 = 0, 0, E2352/L2352)</f>
        <v>0</v>
      </c>
      <c r="Q2352" s="5" t="str">
        <f>LEFT(N2352,SEARCH("/",N2352) - 1)</f>
        <v>technology</v>
      </c>
      <c r="R2352" s="5" t="str">
        <f>RIGHT(N2352, LEN(N2352) - SEARCH("/",N2352))</f>
        <v>web</v>
      </c>
      <c r="S2352" s="16">
        <f>(((J2352/60)/60)/24)+DATE(1970,1,1)+(-8/24)</f>
        <v>42708.508912037032</v>
      </c>
      <c r="T2352" s="16">
        <f>(((I2352/60)/60)/24)+DATE(1970,1,1)+(-8/24)</f>
        <v>42738.508912037032</v>
      </c>
    </row>
    <row r="2353" spans="1:20" ht="30" x14ac:dyDescent="0.25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2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7">
        <f>E2353/D2353</f>
        <v>5.7142857142857143E-3</v>
      </c>
      <c r="P2353" s="9">
        <f>IF(L2353 = 0, 0, E2353/L2353)</f>
        <v>15.428571428571429</v>
      </c>
      <c r="Q2353" s="5" t="str">
        <f>LEFT(N2353,SEARCH("/",N2353) - 1)</f>
        <v>technology</v>
      </c>
      <c r="R2353" s="5" t="str">
        <f>RIGHT(N2353, LEN(N2353) - SEARCH("/",N2353))</f>
        <v>web</v>
      </c>
      <c r="S2353" s="16">
        <f>(((J2353/60)/60)/24)+DATE(1970,1,1)+(-8/24)</f>
        <v>42093.767812500002</v>
      </c>
      <c r="T2353" s="16">
        <f>(((I2353/60)/60)/24)+DATE(1970,1,1)+(-8/24)</f>
        <v>42123.767812500002</v>
      </c>
    </row>
    <row r="2354" spans="1:20" ht="45" x14ac:dyDescent="0.25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2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7">
        <f>E2354/D2354</f>
        <v>0</v>
      </c>
      <c r="P2354" s="9">
        <f>IF(L2354 = 0, 0, E2354/L2354)</f>
        <v>0</v>
      </c>
      <c r="Q2354" s="5" t="str">
        <f>LEFT(N2354,SEARCH("/",N2354) - 1)</f>
        <v>technology</v>
      </c>
      <c r="R2354" s="5" t="str">
        <f>RIGHT(N2354, LEN(N2354) - SEARCH("/",N2354))</f>
        <v>web</v>
      </c>
      <c r="S2354" s="16">
        <f>(((J2354/60)/60)/24)+DATE(1970,1,1)+(-8/24)</f>
        <v>42101.300370370365</v>
      </c>
      <c r="T2354" s="16">
        <f>(((I2354/60)/60)/24)+DATE(1970,1,1)+(-8/24)</f>
        <v>42161.300370370365</v>
      </c>
    </row>
    <row r="2355" spans="1:20" ht="60" x14ac:dyDescent="0.2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2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7">
        <f>E2355/D2355</f>
        <v>0</v>
      </c>
      <c r="P2355" s="9">
        <f>IF(L2355 = 0, 0, E2355/L2355)</f>
        <v>0</v>
      </c>
      <c r="Q2355" s="5" t="str">
        <f>LEFT(N2355,SEARCH("/",N2355) - 1)</f>
        <v>technology</v>
      </c>
      <c r="R2355" s="5" t="str">
        <f>RIGHT(N2355, LEN(N2355) - SEARCH("/",N2355))</f>
        <v>web</v>
      </c>
      <c r="S2355" s="16">
        <f>(((J2355/60)/60)/24)+DATE(1970,1,1)+(-8/24)</f>
        <v>42103.342847222222</v>
      </c>
      <c r="T2355" s="16">
        <f>(((I2355/60)/60)/24)+DATE(1970,1,1)+(-8/24)</f>
        <v>42115.342847222222</v>
      </c>
    </row>
    <row r="2356" spans="1:20" ht="45" x14ac:dyDescent="0.25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2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7">
        <f>E2356/D2356</f>
        <v>7.1428571428571429E-4</v>
      </c>
      <c r="P2356" s="9">
        <f>IF(L2356 = 0, 0, E2356/L2356)</f>
        <v>25</v>
      </c>
      <c r="Q2356" s="5" t="str">
        <f>LEFT(N2356,SEARCH("/",N2356) - 1)</f>
        <v>technology</v>
      </c>
      <c r="R2356" s="5" t="str">
        <f>RIGHT(N2356, LEN(N2356) - SEARCH("/",N2356))</f>
        <v>web</v>
      </c>
      <c r="S2356" s="16">
        <f>(((J2356/60)/60)/24)+DATE(1970,1,1)+(-8/24)</f>
        <v>41954.38958333333</v>
      </c>
      <c r="T2356" s="16">
        <f>(((I2356/60)/60)/24)+DATE(1970,1,1)+(-8/24)</f>
        <v>42014.38958333333</v>
      </c>
    </row>
    <row r="2357" spans="1:20" ht="45" x14ac:dyDescent="0.2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2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7">
        <f>E2357/D2357</f>
        <v>6.875E-3</v>
      </c>
      <c r="P2357" s="9">
        <f>IF(L2357 = 0, 0, E2357/L2357)</f>
        <v>27.5</v>
      </c>
      <c r="Q2357" s="5" t="str">
        <f>LEFT(N2357,SEARCH("/",N2357) - 1)</f>
        <v>technology</v>
      </c>
      <c r="R2357" s="5" t="str">
        <f>RIGHT(N2357, LEN(N2357) - SEARCH("/",N2357))</f>
        <v>web</v>
      </c>
      <c r="S2357" s="16">
        <f>(((J2357/60)/60)/24)+DATE(1970,1,1)+(-8/24)</f>
        <v>42096.584907407399</v>
      </c>
      <c r="T2357" s="16">
        <f>(((I2357/60)/60)/24)+DATE(1970,1,1)+(-8/24)</f>
        <v>42126.584907407399</v>
      </c>
    </row>
    <row r="2358" spans="1:20" ht="30" x14ac:dyDescent="0.25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2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7">
        <f>E2358/D2358</f>
        <v>0</v>
      </c>
      <c r="P2358" s="9">
        <f>IF(L2358 = 0, 0, E2358/L2358)</f>
        <v>0</v>
      </c>
      <c r="Q2358" s="5" t="str">
        <f>LEFT(N2358,SEARCH("/",N2358) - 1)</f>
        <v>technology</v>
      </c>
      <c r="R2358" s="5" t="str">
        <f>RIGHT(N2358, LEN(N2358) - SEARCH("/",N2358))</f>
        <v>web</v>
      </c>
      <c r="S2358" s="16">
        <f>(((J2358/60)/60)/24)+DATE(1970,1,1)+(-8/24)</f>
        <v>42130.450277777774</v>
      </c>
      <c r="T2358" s="16">
        <f>(((I2358/60)/60)/24)+DATE(1970,1,1)+(-8/24)</f>
        <v>42160.450277777774</v>
      </c>
    </row>
    <row r="2359" spans="1:20" ht="45" x14ac:dyDescent="0.2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2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7">
        <f>E2359/D2359</f>
        <v>0</v>
      </c>
      <c r="P2359" s="9">
        <f>IF(L2359 = 0, 0, E2359/L2359)</f>
        <v>0</v>
      </c>
      <c r="Q2359" s="5" t="str">
        <f>LEFT(N2359,SEARCH("/",N2359) - 1)</f>
        <v>technology</v>
      </c>
      <c r="R2359" s="5" t="str">
        <f>RIGHT(N2359, LEN(N2359) - SEARCH("/",N2359))</f>
        <v>web</v>
      </c>
      <c r="S2359" s="16">
        <f>(((J2359/60)/60)/24)+DATE(1970,1,1)+(-8/24)</f>
        <v>42264.286782407398</v>
      </c>
      <c r="T2359" s="16">
        <f>(((I2359/60)/60)/24)+DATE(1970,1,1)+(-8/24)</f>
        <v>42294.286782407398</v>
      </c>
    </row>
    <row r="2360" spans="1:20" ht="45" x14ac:dyDescent="0.25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2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7">
        <f>E2360/D2360</f>
        <v>0</v>
      </c>
      <c r="P2360" s="9">
        <f>IF(L2360 = 0, 0, E2360/L2360)</f>
        <v>0</v>
      </c>
      <c r="Q2360" s="5" t="str">
        <f>LEFT(N2360,SEARCH("/",N2360) - 1)</f>
        <v>technology</v>
      </c>
      <c r="R2360" s="5" t="str">
        <f>RIGHT(N2360, LEN(N2360) - SEARCH("/",N2360))</f>
        <v>web</v>
      </c>
      <c r="S2360" s="16">
        <f>(((J2360/60)/60)/24)+DATE(1970,1,1)+(-8/24)</f>
        <v>41978.597638888888</v>
      </c>
      <c r="T2360" s="16">
        <f>(((I2360/60)/60)/24)+DATE(1970,1,1)+(-8/24)</f>
        <v>42034.693749999999</v>
      </c>
    </row>
    <row r="2361" spans="1:20" ht="45" x14ac:dyDescent="0.2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2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7">
        <f>E2361/D2361</f>
        <v>0.14680000000000001</v>
      </c>
      <c r="P2361" s="9">
        <f>IF(L2361 = 0, 0, E2361/L2361)</f>
        <v>367</v>
      </c>
      <c r="Q2361" s="5" t="str">
        <f>LEFT(N2361,SEARCH("/",N2361) - 1)</f>
        <v>technology</v>
      </c>
      <c r="R2361" s="5" t="str">
        <f>RIGHT(N2361, LEN(N2361) - SEARCH("/",N2361))</f>
        <v>web</v>
      </c>
      <c r="S2361" s="16">
        <f>(((J2361/60)/60)/24)+DATE(1970,1,1)+(-8/24)</f>
        <v>42159.316249999996</v>
      </c>
      <c r="T2361" s="16">
        <f>(((I2361/60)/60)/24)+DATE(1970,1,1)+(-8/24)</f>
        <v>42219.316249999996</v>
      </c>
    </row>
    <row r="2362" spans="1:20" ht="45" x14ac:dyDescent="0.25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2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7">
        <f>E2362/D2362</f>
        <v>4.0000000000000002E-4</v>
      </c>
      <c r="P2362" s="9">
        <f>IF(L2362 = 0, 0, E2362/L2362)</f>
        <v>2</v>
      </c>
      <c r="Q2362" s="5" t="str">
        <f>LEFT(N2362,SEARCH("/",N2362) - 1)</f>
        <v>technology</v>
      </c>
      <c r="R2362" s="5" t="str">
        <f>RIGHT(N2362, LEN(N2362) - SEARCH("/",N2362))</f>
        <v>web</v>
      </c>
      <c r="S2362" s="16">
        <f>(((J2362/60)/60)/24)+DATE(1970,1,1)+(-8/24)</f>
        <v>42377.373611111114</v>
      </c>
      <c r="T2362" s="16">
        <f>(((I2362/60)/60)/24)+DATE(1970,1,1)+(-8/24)</f>
        <v>42407.373611111114</v>
      </c>
    </row>
    <row r="2363" spans="1:20" ht="60" x14ac:dyDescent="0.2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2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7">
        <f>E2363/D2363</f>
        <v>0</v>
      </c>
      <c r="P2363" s="9">
        <f>IF(L2363 = 0, 0, E2363/L2363)</f>
        <v>0</v>
      </c>
      <c r="Q2363" s="5" t="str">
        <f>LEFT(N2363,SEARCH("/",N2363) - 1)</f>
        <v>technology</v>
      </c>
      <c r="R2363" s="5" t="str">
        <f>RIGHT(N2363, LEN(N2363) - SEARCH("/",N2363))</f>
        <v>web</v>
      </c>
      <c r="S2363" s="16">
        <f>(((J2363/60)/60)/24)+DATE(1970,1,1)+(-8/24)</f>
        <v>42466.525555555556</v>
      </c>
      <c r="T2363" s="16">
        <f>(((I2363/60)/60)/24)+DATE(1970,1,1)+(-8/24)</f>
        <v>42490.583333333336</v>
      </c>
    </row>
    <row r="2364" spans="1:20" ht="45" x14ac:dyDescent="0.25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2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7">
        <f>E2364/D2364</f>
        <v>0.2857142857142857</v>
      </c>
      <c r="P2364" s="9">
        <f>IF(L2364 = 0, 0, E2364/L2364)</f>
        <v>60</v>
      </c>
      <c r="Q2364" s="5" t="str">
        <f>LEFT(N2364,SEARCH("/",N2364) - 1)</f>
        <v>technology</v>
      </c>
      <c r="R2364" s="5" t="str">
        <f>RIGHT(N2364, LEN(N2364) - SEARCH("/",N2364))</f>
        <v>web</v>
      </c>
      <c r="S2364" s="16">
        <f>(((J2364/60)/60)/24)+DATE(1970,1,1)+(-8/24)</f>
        <v>41954.35497685185</v>
      </c>
      <c r="T2364" s="16">
        <f>(((I2364/60)/60)/24)+DATE(1970,1,1)+(-8/24)</f>
        <v>41984.35497685185</v>
      </c>
    </row>
    <row r="2365" spans="1:20" ht="60" x14ac:dyDescent="0.2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2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7">
        <f>E2365/D2365</f>
        <v>0</v>
      </c>
      <c r="P2365" s="9">
        <f>IF(L2365 = 0, 0, E2365/L2365)</f>
        <v>0</v>
      </c>
      <c r="Q2365" s="5" t="str">
        <f>LEFT(N2365,SEARCH("/",N2365) - 1)</f>
        <v>technology</v>
      </c>
      <c r="R2365" s="5" t="str">
        <f>RIGHT(N2365, LEN(N2365) - SEARCH("/",N2365))</f>
        <v>web</v>
      </c>
      <c r="S2365" s="16">
        <f>(((J2365/60)/60)/24)+DATE(1970,1,1)+(-8/24)</f>
        <v>42321.678240740737</v>
      </c>
      <c r="T2365" s="16">
        <f>(((I2365/60)/60)/24)+DATE(1970,1,1)+(-8/24)</f>
        <v>42366.678240740737</v>
      </c>
    </row>
    <row r="2366" spans="1:20" ht="45" x14ac:dyDescent="0.25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2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7">
        <f>E2366/D2366</f>
        <v>0</v>
      </c>
      <c r="P2366" s="9">
        <f>IF(L2366 = 0, 0, E2366/L2366)</f>
        <v>0</v>
      </c>
      <c r="Q2366" s="5" t="str">
        <f>LEFT(N2366,SEARCH("/",N2366) - 1)</f>
        <v>technology</v>
      </c>
      <c r="R2366" s="5" t="str">
        <f>RIGHT(N2366, LEN(N2366) - SEARCH("/",N2366))</f>
        <v>web</v>
      </c>
      <c r="S2366" s="16">
        <f>(((J2366/60)/60)/24)+DATE(1970,1,1)+(-8/24)</f>
        <v>42248.601342592585</v>
      </c>
      <c r="T2366" s="16">
        <f>(((I2366/60)/60)/24)+DATE(1970,1,1)+(-8/24)</f>
        <v>42303.601342592585</v>
      </c>
    </row>
    <row r="2367" spans="1:20" ht="60" x14ac:dyDescent="0.2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2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7">
        <f>E2367/D2367</f>
        <v>0</v>
      </c>
      <c r="P2367" s="9">
        <f>IF(L2367 = 0, 0, E2367/L2367)</f>
        <v>0</v>
      </c>
      <c r="Q2367" s="5" t="str">
        <f>LEFT(N2367,SEARCH("/",N2367) - 1)</f>
        <v>technology</v>
      </c>
      <c r="R2367" s="5" t="str">
        <f>RIGHT(N2367, LEN(N2367) - SEARCH("/",N2367))</f>
        <v>web</v>
      </c>
      <c r="S2367" s="16">
        <f>(((J2367/60)/60)/24)+DATE(1970,1,1)+(-8/24)</f>
        <v>42346.403067129628</v>
      </c>
      <c r="T2367" s="16">
        <f>(((I2367/60)/60)/24)+DATE(1970,1,1)+(-8/24)</f>
        <v>42386.624999999993</v>
      </c>
    </row>
    <row r="2368" spans="1:20" ht="45" x14ac:dyDescent="0.25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2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7">
        <f>E2368/D2368</f>
        <v>0.1052</v>
      </c>
      <c r="P2368" s="9">
        <f>IF(L2368 = 0, 0, E2368/L2368)</f>
        <v>97.407407407407405</v>
      </c>
      <c r="Q2368" s="5" t="str">
        <f>LEFT(N2368,SEARCH("/",N2368) - 1)</f>
        <v>technology</v>
      </c>
      <c r="R2368" s="5" t="str">
        <f>RIGHT(N2368, LEN(N2368) - SEARCH("/",N2368))</f>
        <v>web</v>
      </c>
      <c r="S2368" s="16">
        <f>(((J2368/60)/60)/24)+DATE(1970,1,1)+(-8/24)</f>
        <v>42268.198298611103</v>
      </c>
      <c r="T2368" s="16">
        <f>(((I2368/60)/60)/24)+DATE(1970,1,1)+(-8/24)</f>
        <v>42298.198298611103</v>
      </c>
    </row>
    <row r="2369" spans="1:20" ht="60" x14ac:dyDescent="0.2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2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7">
        <f>E2369/D2369</f>
        <v>1.34E-2</v>
      </c>
      <c r="P2369" s="9">
        <f>IF(L2369 = 0, 0, E2369/L2369)</f>
        <v>47.857142857142854</v>
      </c>
      <c r="Q2369" s="5" t="str">
        <f>LEFT(N2369,SEARCH("/",N2369) - 1)</f>
        <v>technology</v>
      </c>
      <c r="R2369" s="5" t="str">
        <f>RIGHT(N2369, LEN(N2369) - SEARCH("/",N2369))</f>
        <v>web</v>
      </c>
      <c r="S2369" s="16">
        <f>(((J2369/60)/60)/24)+DATE(1970,1,1)+(-8/24)</f>
        <v>42425.636759259258</v>
      </c>
      <c r="T2369" s="16">
        <f>(((I2369/60)/60)/24)+DATE(1970,1,1)+(-8/24)</f>
        <v>42485.595092592594</v>
      </c>
    </row>
    <row r="2370" spans="1:20" ht="60" x14ac:dyDescent="0.25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2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7">
        <f>E2370/D2370</f>
        <v>2.5000000000000001E-3</v>
      </c>
      <c r="P2370" s="9">
        <f>IF(L2370 = 0, 0, E2370/L2370)</f>
        <v>50</v>
      </c>
      <c r="Q2370" s="5" t="str">
        <f>LEFT(N2370,SEARCH("/",N2370) - 1)</f>
        <v>technology</v>
      </c>
      <c r="R2370" s="5" t="str">
        <f>RIGHT(N2370, LEN(N2370) - SEARCH("/",N2370))</f>
        <v>web</v>
      </c>
      <c r="S2370" s="16">
        <f>(((J2370/60)/60)/24)+DATE(1970,1,1)+(-8/24)</f>
        <v>42063.388483796291</v>
      </c>
      <c r="T2370" s="16">
        <f>(((I2370/60)/60)/24)+DATE(1970,1,1)+(-8/24)</f>
        <v>42108.346817129634</v>
      </c>
    </row>
    <row r="2371" spans="1:20" ht="60" x14ac:dyDescent="0.2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2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7">
        <f>E2371/D2371</f>
        <v>0</v>
      </c>
      <c r="P2371" s="9">
        <f>IF(L2371 = 0, 0, E2371/L2371)</f>
        <v>0</v>
      </c>
      <c r="Q2371" s="5" t="str">
        <f>LEFT(N2371,SEARCH("/",N2371) - 1)</f>
        <v>technology</v>
      </c>
      <c r="R2371" s="5" t="str">
        <f>RIGHT(N2371, LEN(N2371) - SEARCH("/",N2371))</f>
        <v>web</v>
      </c>
      <c r="S2371" s="16">
        <f>(((J2371/60)/60)/24)+DATE(1970,1,1)+(-8/24)</f>
        <v>42380.47929398148</v>
      </c>
      <c r="T2371" s="16">
        <f>(((I2371/60)/60)/24)+DATE(1970,1,1)+(-8/24)</f>
        <v>42410.47929398148</v>
      </c>
    </row>
    <row r="2372" spans="1:20" ht="60" x14ac:dyDescent="0.25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2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7">
        <f>E2372/D2372</f>
        <v>3.2799999999999999E-3</v>
      </c>
      <c r="P2372" s="9">
        <f>IF(L2372 = 0, 0, E2372/L2372)</f>
        <v>20.5</v>
      </c>
      <c r="Q2372" s="5" t="str">
        <f>LEFT(N2372,SEARCH("/",N2372) - 1)</f>
        <v>technology</v>
      </c>
      <c r="R2372" s="5" t="str">
        <f>RIGHT(N2372, LEN(N2372) - SEARCH("/",N2372))</f>
        <v>web</v>
      </c>
      <c r="S2372" s="16">
        <f>(((J2372/60)/60)/24)+DATE(1970,1,1)+(-8/24)</f>
        <v>41960.855798611105</v>
      </c>
      <c r="T2372" s="16">
        <f>(((I2372/60)/60)/24)+DATE(1970,1,1)+(-8/24)</f>
        <v>41990.855798611105</v>
      </c>
    </row>
    <row r="2373" spans="1:20" ht="60" x14ac:dyDescent="0.2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2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7">
        <f>E2373/D2373</f>
        <v>0</v>
      </c>
      <c r="P2373" s="9">
        <f>IF(L2373 = 0, 0, E2373/L2373)</f>
        <v>0</v>
      </c>
      <c r="Q2373" s="5" t="str">
        <f>LEFT(N2373,SEARCH("/",N2373) - 1)</f>
        <v>technology</v>
      </c>
      <c r="R2373" s="5" t="str">
        <f>RIGHT(N2373, LEN(N2373) - SEARCH("/",N2373))</f>
        <v>web</v>
      </c>
      <c r="S2373" s="16">
        <f>(((J2373/60)/60)/24)+DATE(1970,1,1)+(-8/24)</f>
        <v>42150.444398148145</v>
      </c>
      <c r="T2373" s="16">
        <f>(((I2373/60)/60)/24)+DATE(1970,1,1)+(-8/24)</f>
        <v>42180.444398148145</v>
      </c>
    </row>
    <row r="2374" spans="1:20" ht="60" x14ac:dyDescent="0.25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2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7">
        <f>E2374/D2374</f>
        <v>3.272727272727273E-2</v>
      </c>
      <c r="P2374" s="9">
        <f>IF(L2374 = 0, 0, E2374/L2374)</f>
        <v>30</v>
      </c>
      <c r="Q2374" s="5" t="str">
        <f>LEFT(N2374,SEARCH("/",N2374) - 1)</f>
        <v>technology</v>
      </c>
      <c r="R2374" s="5" t="str">
        <f>RIGHT(N2374, LEN(N2374) - SEARCH("/",N2374))</f>
        <v>web</v>
      </c>
      <c r="S2374" s="16">
        <f>(((J2374/60)/60)/24)+DATE(1970,1,1)+(-8/24)</f>
        <v>42087.735775462956</v>
      </c>
      <c r="T2374" s="16">
        <f>(((I2374/60)/60)/24)+DATE(1970,1,1)+(-8/24)</f>
        <v>42117.735775462956</v>
      </c>
    </row>
    <row r="2375" spans="1:20" ht="30" x14ac:dyDescent="0.2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2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7">
        <f>E2375/D2375</f>
        <v>5.8823529411764708E-5</v>
      </c>
      <c r="P2375" s="9">
        <f>IF(L2375 = 0, 0, E2375/L2375)</f>
        <v>50</v>
      </c>
      <c r="Q2375" s="5" t="str">
        <f>LEFT(N2375,SEARCH("/",N2375) - 1)</f>
        <v>technology</v>
      </c>
      <c r="R2375" s="5" t="str">
        <f>RIGHT(N2375, LEN(N2375) - SEARCH("/",N2375))</f>
        <v>web</v>
      </c>
      <c r="S2375" s="16">
        <f>(((J2375/60)/60)/24)+DATE(1970,1,1)+(-8/24)</f>
        <v>42215.328981481485</v>
      </c>
      <c r="T2375" s="16">
        <f>(((I2375/60)/60)/24)+DATE(1970,1,1)+(-8/24)</f>
        <v>42245.328981481485</v>
      </c>
    </row>
    <row r="2376" spans="1:20" ht="60" x14ac:dyDescent="0.25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2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7">
        <f>E2376/D2376</f>
        <v>4.5454545454545455E-4</v>
      </c>
      <c r="P2376" s="9">
        <f>IF(L2376 = 0, 0, E2376/L2376)</f>
        <v>10</v>
      </c>
      <c r="Q2376" s="5" t="str">
        <f>LEFT(N2376,SEARCH("/",N2376) - 1)</f>
        <v>technology</v>
      </c>
      <c r="R2376" s="5" t="str">
        <f>RIGHT(N2376, LEN(N2376) - SEARCH("/",N2376))</f>
        <v>web</v>
      </c>
      <c r="S2376" s="16">
        <f>(((J2376/60)/60)/24)+DATE(1970,1,1)+(-8/24)</f>
        <v>42017.509953703695</v>
      </c>
      <c r="T2376" s="16">
        <f>(((I2376/60)/60)/24)+DATE(1970,1,1)+(-8/24)</f>
        <v>42047.509953703695</v>
      </c>
    </row>
    <row r="2377" spans="1:20" ht="60" x14ac:dyDescent="0.2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2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7">
        <f>E2377/D2377</f>
        <v>0</v>
      </c>
      <c r="P2377" s="9">
        <f>IF(L2377 = 0, 0, E2377/L2377)</f>
        <v>0</v>
      </c>
      <c r="Q2377" s="5" t="str">
        <f>LEFT(N2377,SEARCH("/",N2377) - 1)</f>
        <v>technology</v>
      </c>
      <c r="R2377" s="5" t="str">
        <f>RIGHT(N2377, LEN(N2377) - SEARCH("/",N2377))</f>
        <v>web</v>
      </c>
      <c r="S2377" s="16">
        <f>(((J2377/60)/60)/24)+DATE(1970,1,1)+(-8/24)</f>
        <v>42592.502743055556</v>
      </c>
      <c r="T2377" s="16">
        <f>(((I2377/60)/60)/24)+DATE(1970,1,1)+(-8/24)</f>
        <v>42622.502743055556</v>
      </c>
    </row>
    <row r="2378" spans="1:20" ht="45" x14ac:dyDescent="0.25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2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7">
        <f>E2378/D2378</f>
        <v>0.10877666666666666</v>
      </c>
      <c r="P2378" s="9">
        <f>IF(L2378 = 0, 0, E2378/L2378)</f>
        <v>81.582499999999996</v>
      </c>
      <c r="Q2378" s="5" t="str">
        <f>LEFT(N2378,SEARCH("/",N2378) - 1)</f>
        <v>technology</v>
      </c>
      <c r="R2378" s="5" t="str">
        <f>RIGHT(N2378, LEN(N2378) - SEARCH("/",N2378))</f>
        <v>web</v>
      </c>
      <c r="S2378" s="16">
        <f>(((J2378/60)/60)/24)+DATE(1970,1,1)+(-8/24)</f>
        <v>42318.592199074068</v>
      </c>
      <c r="T2378" s="16">
        <f>(((I2378/60)/60)/24)+DATE(1970,1,1)+(-8/24)</f>
        <v>42348.592199074068</v>
      </c>
    </row>
    <row r="2379" spans="1:20" ht="45" x14ac:dyDescent="0.2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2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7">
        <f>E2379/D2379</f>
        <v>0</v>
      </c>
      <c r="P2379" s="9">
        <f>IF(L2379 = 0, 0, E2379/L2379)</f>
        <v>0</v>
      </c>
      <c r="Q2379" s="5" t="str">
        <f>LEFT(N2379,SEARCH("/",N2379) - 1)</f>
        <v>technology</v>
      </c>
      <c r="R2379" s="5" t="str">
        <f>RIGHT(N2379, LEN(N2379) - SEARCH("/",N2379))</f>
        <v>web</v>
      </c>
      <c r="S2379" s="16">
        <f>(((J2379/60)/60)/24)+DATE(1970,1,1)+(-8/24)</f>
        <v>42669.536840277775</v>
      </c>
      <c r="T2379" s="16">
        <f>(((I2379/60)/60)/24)+DATE(1970,1,1)+(-8/24)</f>
        <v>42699.578506944446</v>
      </c>
    </row>
    <row r="2380" spans="1:20" ht="45" x14ac:dyDescent="0.25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2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7">
        <f>E2380/D2380</f>
        <v>0</v>
      </c>
      <c r="P2380" s="9">
        <f>IF(L2380 = 0, 0, E2380/L2380)</f>
        <v>0</v>
      </c>
      <c r="Q2380" s="5" t="str">
        <f>LEFT(N2380,SEARCH("/",N2380) - 1)</f>
        <v>technology</v>
      </c>
      <c r="R2380" s="5" t="str">
        <f>RIGHT(N2380, LEN(N2380) - SEARCH("/",N2380))</f>
        <v>web</v>
      </c>
      <c r="S2380" s="16">
        <f>(((J2380/60)/60)/24)+DATE(1970,1,1)+(-8/24)</f>
        <v>42212.679745370369</v>
      </c>
      <c r="T2380" s="16">
        <f>(((I2380/60)/60)/24)+DATE(1970,1,1)+(-8/24)</f>
        <v>42241.679745370369</v>
      </c>
    </row>
    <row r="2381" spans="1:20" ht="45" x14ac:dyDescent="0.2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2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7">
        <f>E2381/D2381</f>
        <v>0</v>
      </c>
      <c r="P2381" s="9">
        <f>IF(L2381 = 0, 0, E2381/L2381)</f>
        <v>0</v>
      </c>
      <c r="Q2381" s="5" t="str">
        <f>LEFT(N2381,SEARCH("/",N2381) - 1)</f>
        <v>technology</v>
      </c>
      <c r="R2381" s="5" t="str">
        <f>RIGHT(N2381, LEN(N2381) - SEARCH("/",N2381))</f>
        <v>web</v>
      </c>
      <c r="S2381" s="16">
        <f>(((J2381/60)/60)/24)+DATE(1970,1,1)+(-8/24)</f>
        <v>42236.683055555557</v>
      </c>
      <c r="T2381" s="16">
        <f>(((I2381/60)/60)/24)+DATE(1970,1,1)+(-8/24)</f>
        <v>42281.683055555557</v>
      </c>
    </row>
    <row r="2382" spans="1:20" ht="45" x14ac:dyDescent="0.25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2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7">
        <f>E2382/D2382</f>
        <v>3.6666666666666666E-3</v>
      </c>
      <c r="P2382" s="9">
        <f>IF(L2382 = 0, 0, E2382/L2382)</f>
        <v>18.333333333333332</v>
      </c>
      <c r="Q2382" s="5" t="str">
        <f>LEFT(N2382,SEARCH("/",N2382) - 1)</f>
        <v>technology</v>
      </c>
      <c r="R2382" s="5" t="str">
        <f>RIGHT(N2382, LEN(N2382) - SEARCH("/",N2382))</f>
        <v>web</v>
      </c>
      <c r="S2382" s="16">
        <f>(((J2382/60)/60)/24)+DATE(1970,1,1)+(-8/24)</f>
        <v>42248.459976851846</v>
      </c>
      <c r="T2382" s="16">
        <f>(((I2382/60)/60)/24)+DATE(1970,1,1)+(-8/24)</f>
        <v>42278.459976851846</v>
      </c>
    </row>
    <row r="2383" spans="1:20" ht="45" x14ac:dyDescent="0.2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2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7">
        <f>E2383/D2383</f>
        <v>1.8193398957730169E-2</v>
      </c>
      <c r="P2383" s="9">
        <f>IF(L2383 = 0, 0, E2383/L2383)</f>
        <v>224.42857142857142</v>
      </c>
      <c r="Q2383" s="5" t="str">
        <f>LEFT(N2383,SEARCH("/",N2383) - 1)</f>
        <v>technology</v>
      </c>
      <c r="R2383" s="5" t="str">
        <f>RIGHT(N2383, LEN(N2383) - SEARCH("/",N2383))</f>
        <v>web</v>
      </c>
      <c r="S2383" s="16">
        <f>(((J2383/60)/60)/24)+DATE(1970,1,1)+(-8/24)</f>
        <v>42074.602407407401</v>
      </c>
      <c r="T2383" s="16">
        <f>(((I2383/60)/60)/24)+DATE(1970,1,1)+(-8/24)</f>
        <v>42104.602407407401</v>
      </c>
    </row>
    <row r="2384" spans="1:20" ht="60" x14ac:dyDescent="0.25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2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7">
        <f>E2384/D2384</f>
        <v>2.5000000000000001E-2</v>
      </c>
      <c r="P2384" s="9">
        <f>IF(L2384 = 0, 0, E2384/L2384)</f>
        <v>37.5</v>
      </c>
      <c r="Q2384" s="5" t="str">
        <f>LEFT(N2384,SEARCH("/",N2384) - 1)</f>
        <v>technology</v>
      </c>
      <c r="R2384" s="5" t="str">
        <f>RIGHT(N2384, LEN(N2384) - SEARCH("/",N2384))</f>
        <v>web</v>
      </c>
      <c r="S2384" s="16">
        <f>(((J2384/60)/60)/24)+DATE(1970,1,1)+(-8/24)</f>
        <v>42194.854201388887</v>
      </c>
      <c r="T2384" s="16">
        <f>(((I2384/60)/60)/24)+DATE(1970,1,1)+(-8/24)</f>
        <v>42219.854201388887</v>
      </c>
    </row>
    <row r="2385" spans="1:20" ht="60" x14ac:dyDescent="0.2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2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7">
        <f>E2385/D2385</f>
        <v>4.3499999999999997E-2</v>
      </c>
      <c r="P2385" s="9">
        <f>IF(L2385 = 0, 0, E2385/L2385)</f>
        <v>145</v>
      </c>
      <c r="Q2385" s="5" t="str">
        <f>LEFT(N2385,SEARCH("/",N2385) - 1)</f>
        <v>technology</v>
      </c>
      <c r="R2385" s="5" t="str">
        <f>RIGHT(N2385, LEN(N2385) - SEARCH("/",N2385))</f>
        <v>web</v>
      </c>
      <c r="S2385" s="16">
        <f>(((J2385/60)/60)/24)+DATE(1970,1,1)+(-8/24)</f>
        <v>42026.723460648143</v>
      </c>
      <c r="T2385" s="16">
        <f>(((I2385/60)/60)/24)+DATE(1970,1,1)+(-8/24)</f>
        <v>42056.723460648143</v>
      </c>
    </row>
    <row r="2386" spans="1:20" ht="60" x14ac:dyDescent="0.25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2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7">
        <f>E2386/D2386</f>
        <v>8.0000000000000002E-3</v>
      </c>
      <c r="P2386" s="9">
        <f>IF(L2386 = 0, 0, E2386/L2386)</f>
        <v>1</v>
      </c>
      <c r="Q2386" s="5" t="str">
        <f>LEFT(N2386,SEARCH("/",N2386) - 1)</f>
        <v>technology</v>
      </c>
      <c r="R2386" s="5" t="str">
        <f>RIGHT(N2386, LEN(N2386) - SEARCH("/",N2386))</f>
        <v>web</v>
      </c>
      <c r="S2386" s="16">
        <f>(((J2386/60)/60)/24)+DATE(1970,1,1)+(-8/24)</f>
        <v>41926.734293981477</v>
      </c>
      <c r="T2386" s="16">
        <f>(((I2386/60)/60)/24)+DATE(1970,1,1)+(-8/24)</f>
        <v>41956.775960648149</v>
      </c>
    </row>
    <row r="2387" spans="1:20" ht="60" x14ac:dyDescent="0.2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2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7">
        <f>E2387/D2387</f>
        <v>1.2123076923076924E-2</v>
      </c>
      <c r="P2387" s="9">
        <f>IF(L2387 = 0, 0, E2387/L2387)</f>
        <v>112.57142857142857</v>
      </c>
      <c r="Q2387" s="5" t="str">
        <f>LEFT(N2387,SEARCH("/",N2387) - 1)</f>
        <v>technology</v>
      </c>
      <c r="R2387" s="5" t="str">
        <f>RIGHT(N2387, LEN(N2387) - SEARCH("/",N2387))</f>
        <v>web</v>
      </c>
      <c r="S2387" s="16">
        <f>(((J2387/60)/60)/24)+DATE(1970,1,1)+(-8/24)</f>
        <v>42191.368425925924</v>
      </c>
      <c r="T2387" s="16">
        <f>(((I2387/60)/60)/24)+DATE(1970,1,1)+(-8/24)</f>
        <v>42221.368425925924</v>
      </c>
    </row>
    <row r="2388" spans="1:20" ht="45" x14ac:dyDescent="0.25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2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7">
        <f>E2388/D2388</f>
        <v>0</v>
      </c>
      <c r="P2388" s="9">
        <f>IF(L2388 = 0, 0, E2388/L2388)</f>
        <v>0</v>
      </c>
      <c r="Q2388" s="5" t="str">
        <f>LEFT(N2388,SEARCH("/",N2388) - 1)</f>
        <v>technology</v>
      </c>
      <c r="R2388" s="5" t="str">
        <f>RIGHT(N2388, LEN(N2388) - SEARCH("/",N2388))</f>
        <v>web</v>
      </c>
      <c r="S2388" s="16">
        <f>(((J2388/60)/60)/24)+DATE(1970,1,1)+(-8/24)</f>
        <v>41954.504907407405</v>
      </c>
      <c r="T2388" s="16">
        <f>(((I2388/60)/60)/24)+DATE(1970,1,1)+(-8/24)</f>
        <v>42014.504907407405</v>
      </c>
    </row>
    <row r="2389" spans="1:20" ht="60" x14ac:dyDescent="0.2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2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7">
        <f>E2389/D2389</f>
        <v>6.8399999999999997E-3</v>
      </c>
      <c r="P2389" s="9">
        <f>IF(L2389 = 0, 0, E2389/L2389)</f>
        <v>342</v>
      </c>
      <c r="Q2389" s="5" t="str">
        <f>LEFT(N2389,SEARCH("/",N2389) - 1)</f>
        <v>technology</v>
      </c>
      <c r="R2389" s="5" t="str">
        <f>RIGHT(N2389, LEN(N2389) - SEARCH("/",N2389))</f>
        <v>web</v>
      </c>
      <c r="S2389" s="16">
        <f>(((J2389/60)/60)/24)+DATE(1970,1,1)+(-8/24)</f>
        <v>42528.293287037035</v>
      </c>
      <c r="T2389" s="16">
        <f>(((I2389/60)/60)/24)+DATE(1970,1,1)+(-8/24)</f>
        <v>42573.293287037035</v>
      </c>
    </row>
    <row r="2390" spans="1:20" ht="60" x14ac:dyDescent="0.25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2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7">
        <f>E2390/D2390</f>
        <v>1.2513513513513513E-2</v>
      </c>
      <c r="P2390" s="9">
        <f>IF(L2390 = 0, 0, E2390/L2390)</f>
        <v>57.875</v>
      </c>
      <c r="Q2390" s="5" t="str">
        <f>LEFT(N2390,SEARCH("/",N2390) - 1)</f>
        <v>technology</v>
      </c>
      <c r="R2390" s="5" t="str">
        <f>RIGHT(N2390, LEN(N2390) - SEARCH("/",N2390))</f>
        <v>web</v>
      </c>
      <c r="S2390" s="16">
        <f>(((J2390/60)/60)/24)+DATE(1970,1,1)+(-8/24)</f>
        <v>41989.520358796297</v>
      </c>
      <c r="T2390" s="16">
        <f>(((I2390/60)/60)/24)+DATE(1970,1,1)+(-8/24)</f>
        <v>42019.478472222218</v>
      </c>
    </row>
    <row r="2391" spans="1:20" ht="60" x14ac:dyDescent="0.2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2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7">
        <f>E2391/D2391</f>
        <v>1.8749999999999999E-3</v>
      </c>
      <c r="P2391" s="9">
        <f>IF(L2391 = 0, 0, E2391/L2391)</f>
        <v>30</v>
      </c>
      <c r="Q2391" s="5" t="str">
        <f>LEFT(N2391,SEARCH("/",N2391) - 1)</f>
        <v>technology</v>
      </c>
      <c r="R2391" s="5" t="str">
        <f>RIGHT(N2391, LEN(N2391) - SEARCH("/",N2391))</f>
        <v>web</v>
      </c>
      <c r="S2391" s="16">
        <f>(((J2391/60)/60)/24)+DATE(1970,1,1)+(-8/24)</f>
        <v>42179.320046296292</v>
      </c>
      <c r="T2391" s="16">
        <f>(((I2391/60)/60)/24)+DATE(1970,1,1)+(-8/24)</f>
        <v>42210.582638888889</v>
      </c>
    </row>
    <row r="2392" spans="1:20" ht="60" x14ac:dyDescent="0.25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2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7">
        <f>E2392/D2392</f>
        <v>0</v>
      </c>
      <c r="P2392" s="9">
        <f>IF(L2392 = 0, 0, E2392/L2392)</f>
        <v>0</v>
      </c>
      <c r="Q2392" s="5" t="str">
        <f>LEFT(N2392,SEARCH("/",N2392) - 1)</f>
        <v>technology</v>
      </c>
      <c r="R2392" s="5" t="str">
        <f>RIGHT(N2392, LEN(N2392) - SEARCH("/",N2392))</f>
        <v>web</v>
      </c>
      <c r="S2392" s="16">
        <f>(((J2392/60)/60)/24)+DATE(1970,1,1)+(-8/24)</f>
        <v>41967.928981481477</v>
      </c>
      <c r="T2392" s="16">
        <f>(((I2392/60)/60)/24)+DATE(1970,1,1)+(-8/24)</f>
        <v>42007.928981481477</v>
      </c>
    </row>
    <row r="2393" spans="1:20" ht="30" x14ac:dyDescent="0.2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2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7">
        <f>E2393/D2393</f>
        <v>1.25E-3</v>
      </c>
      <c r="P2393" s="9">
        <f>IF(L2393 = 0, 0, E2393/L2393)</f>
        <v>25</v>
      </c>
      <c r="Q2393" s="5" t="str">
        <f>LEFT(N2393,SEARCH("/",N2393) - 1)</f>
        <v>technology</v>
      </c>
      <c r="R2393" s="5" t="str">
        <f>RIGHT(N2393, LEN(N2393) - SEARCH("/",N2393))</f>
        <v>web</v>
      </c>
      <c r="S2393" s="16">
        <f>(((J2393/60)/60)/24)+DATE(1970,1,1)+(-8/24)</f>
        <v>42064.461157407401</v>
      </c>
      <c r="T2393" s="16">
        <f>(((I2393/60)/60)/24)+DATE(1970,1,1)+(-8/24)</f>
        <v>42094.419490740744</v>
      </c>
    </row>
    <row r="2394" spans="1:20" ht="60" x14ac:dyDescent="0.25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2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7">
        <f>E2394/D2394</f>
        <v>0</v>
      </c>
      <c r="P2394" s="9">
        <f>IF(L2394 = 0, 0, E2394/L2394)</f>
        <v>0</v>
      </c>
      <c r="Q2394" s="5" t="str">
        <f>LEFT(N2394,SEARCH("/",N2394) - 1)</f>
        <v>technology</v>
      </c>
      <c r="R2394" s="5" t="str">
        <f>RIGHT(N2394, LEN(N2394) - SEARCH("/",N2394))</f>
        <v>web</v>
      </c>
      <c r="S2394" s="16">
        <f>(((J2394/60)/60)/24)+DATE(1970,1,1)+(-8/24)</f>
        <v>42275.787303240737</v>
      </c>
      <c r="T2394" s="16">
        <f>(((I2394/60)/60)/24)+DATE(1970,1,1)+(-8/24)</f>
        <v>42305.787303240737</v>
      </c>
    </row>
    <row r="2395" spans="1:20" ht="60" x14ac:dyDescent="0.2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2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7">
        <f>E2395/D2395</f>
        <v>5.0000000000000001E-4</v>
      </c>
      <c r="P2395" s="9">
        <f>IF(L2395 = 0, 0, E2395/L2395)</f>
        <v>50</v>
      </c>
      <c r="Q2395" s="5" t="str">
        <f>LEFT(N2395,SEARCH("/",N2395) - 1)</f>
        <v>technology</v>
      </c>
      <c r="R2395" s="5" t="str">
        <f>RIGHT(N2395, LEN(N2395) - SEARCH("/",N2395))</f>
        <v>web</v>
      </c>
      <c r="S2395" s="16">
        <f>(((J2395/60)/60)/24)+DATE(1970,1,1)+(-8/24)</f>
        <v>42194.315011574072</v>
      </c>
      <c r="T2395" s="16">
        <f>(((I2395/60)/60)/24)+DATE(1970,1,1)+(-8/24)</f>
        <v>42224.315011574072</v>
      </c>
    </row>
    <row r="2396" spans="1:20" ht="60" x14ac:dyDescent="0.25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2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7">
        <f>E2396/D2396</f>
        <v>5.9999999999999995E-4</v>
      </c>
      <c r="P2396" s="9">
        <f>IF(L2396 = 0, 0, E2396/L2396)</f>
        <v>1.5</v>
      </c>
      <c r="Q2396" s="5" t="str">
        <f>LEFT(N2396,SEARCH("/",N2396) - 1)</f>
        <v>technology</v>
      </c>
      <c r="R2396" s="5" t="str">
        <f>RIGHT(N2396, LEN(N2396) - SEARCH("/",N2396))</f>
        <v>web</v>
      </c>
      <c r="S2396" s="16">
        <f>(((J2396/60)/60)/24)+DATE(1970,1,1)+(-8/24)</f>
        <v>42031.02885416666</v>
      </c>
      <c r="T2396" s="16">
        <f>(((I2396/60)/60)/24)+DATE(1970,1,1)+(-8/24)</f>
        <v>42061.02885416666</v>
      </c>
    </row>
    <row r="2397" spans="1:20" ht="45" x14ac:dyDescent="0.2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2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7">
        <f>E2397/D2397</f>
        <v>0</v>
      </c>
      <c r="P2397" s="9">
        <f>IF(L2397 = 0, 0, E2397/L2397)</f>
        <v>0</v>
      </c>
      <c r="Q2397" s="5" t="str">
        <f>LEFT(N2397,SEARCH("/",N2397) - 1)</f>
        <v>technology</v>
      </c>
      <c r="R2397" s="5" t="str">
        <f>RIGHT(N2397, LEN(N2397) - SEARCH("/",N2397))</f>
        <v>web</v>
      </c>
      <c r="S2397" s="16">
        <f>(((J2397/60)/60)/24)+DATE(1970,1,1)+(-8/24)</f>
        <v>42716.788043981483</v>
      </c>
      <c r="T2397" s="16">
        <f>(((I2397/60)/60)/24)+DATE(1970,1,1)+(-8/24)</f>
        <v>42745.039583333331</v>
      </c>
    </row>
    <row r="2398" spans="1:20" ht="45" x14ac:dyDescent="0.25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2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7">
        <f>E2398/D2398</f>
        <v>2E-3</v>
      </c>
      <c r="P2398" s="9">
        <f>IF(L2398 = 0, 0, E2398/L2398)</f>
        <v>10</v>
      </c>
      <c r="Q2398" s="5" t="str">
        <f>LEFT(N2398,SEARCH("/",N2398) - 1)</f>
        <v>technology</v>
      </c>
      <c r="R2398" s="5" t="str">
        <f>RIGHT(N2398, LEN(N2398) - SEARCH("/",N2398))</f>
        <v>web</v>
      </c>
      <c r="S2398" s="16">
        <f>(((J2398/60)/60)/24)+DATE(1970,1,1)+(-8/24)</f>
        <v>42262.515717592592</v>
      </c>
      <c r="T2398" s="16">
        <f>(((I2398/60)/60)/24)+DATE(1970,1,1)+(-8/24)</f>
        <v>42292.515717592592</v>
      </c>
    </row>
    <row r="2399" spans="1:20" ht="60" x14ac:dyDescent="0.2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2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7">
        <f>E2399/D2399</f>
        <v>0</v>
      </c>
      <c r="P2399" s="9">
        <f>IF(L2399 = 0, 0, E2399/L2399)</f>
        <v>0</v>
      </c>
      <c r="Q2399" s="5" t="str">
        <f>LEFT(N2399,SEARCH("/",N2399) - 1)</f>
        <v>technology</v>
      </c>
      <c r="R2399" s="5" t="str">
        <f>RIGHT(N2399, LEN(N2399) - SEARCH("/",N2399))</f>
        <v>web</v>
      </c>
      <c r="S2399" s="16">
        <f>(((J2399/60)/60)/24)+DATE(1970,1,1)+(-8/24)</f>
        <v>41976.551574074074</v>
      </c>
      <c r="T2399" s="16">
        <f>(((I2399/60)/60)/24)+DATE(1970,1,1)+(-8/24)</f>
        <v>42006.551574074074</v>
      </c>
    </row>
    <row r="2400" spans="1:20" ht="60" x14ac:dyDescent="0.25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2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7">
        <f>E2400/D2400</f>
        <v>0</v>
      </c>
      <c r="P2400" s="9">
        <f>IF(L2400 = 0, 0, E2400/L2400)</f>
        <v>0</v>
      </c>
      <c r="Q2400" s="5" t="str">
        <f>LEFT(N2400,SEARCH("/",N2400) - 1)</f>
        <v>technology</v>
      </c>
      <c r="R2400" s="5" t="str">
        <f>RIGHT(N2400, LEN(N2400) - SEARCH("/",N2400))</f>
        <v>web</v>
      </c>
      <c r="S2400" s="16">
        <f>(((J2400/60)/60)/24)+DATE(1970,1,1)+(-8/24)</f>
        <v>42157.583148148151</v>
      </c>
      <c r="T2400" s="16">
        <f>(((I2400/60)/60)/24)+DATE(1970,1,1)+(-8/24)</f>
        <v>42187.583148148151</v>
      </c>
    </row>
    <row r="2401" spans="1:20" ht="45" x14ac:dyDescent="0.2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2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7">
        <f>E2401/D2401</f>
        <v>0</v>
      </c>
      <c r="P2401" s="9">
        <f>IF(L2401 = 0, 0, E2401/L2401)</f>
        <v>0</v>
      </c>
      <c r="Q2401" s="5" t="str">
        <f>LEFT(N2401,SEARCH("/",N2401) - 1)</f>
        <v>technology</v>
      </c>
      <c r="R2401" s="5" t="str">
        <f>RIGHT(N2401, LEN(N2401) - SEARCH("/",N2401))</f>
        <v>web</v>
      </c>
      <c r="S2401" s="16">
        <f>(((J2401/60)/60)/24)+DATE(1970,1,1)+(-8/24)</f>
        <v>41956.519745370366</v>
      </c>
      <c r="T2401" s="16">
        <f>(((I2401/60)/60)/24)+DATE(1970,1,1)+(-8/24)</f>
        <v>41991.519745370366</v>
      </c>
    </row>
    <row r="2402" spans="1:20" ht="60" x14ac:dyDescent="0.25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2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7">
        <f>E2402/D2402</f>
        <v>0</v>
      </c>
      <c r="P2402" s="9">
        <f>IF(L2402 = 0, 0, E2402/L2402)</f>
        <v>0</v>
      </c>
      <c r="Q2402" s="5" t="str">
        <f>LEFT(N2402,SEARCH("/",N2402) - 1)</f>
        <v>technology</v>
      </c>
      <c r="R2402" s="5" t="str">
        <f>RIGHT(N2402, LEN(N2402) - SEARCH("/",N2402))</f>
        <v>web</v>
      </c>
      <c r="S2402" s="16">
        <f>(((J2402/60)/60)/24)+DATE(1970,1,1)+(-8/24)</f>
        <v>42443.934768518513</v>
      </c>
      <c r="T2402" s="16">
        <f>(((I2402/60)/60)/24)+DATE(1970,1,1)+(-8/24)</f>
        <v>42473.934768518513</v>
      </c>
    </row>
    <row r="2403" spans="1:20" ht="60" x14ac:dyDescent="0.2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2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7">
        <f>E2403/D2403</f>
        <v>7.1785714285714283E-3</v>
      </c>
      <c r="P2403" s="9">
        <f>IF(L2403 = 0, 0, E2403/L2403)</f>
        <v>22.333333333333332</v>
      </c>
      <c r="Q2403" s="5" t="str">
        <f>LEFT(N2403,SEARCH("/",N2403) - 1)</f>
        <v>food</v>
      </c>
      <c r="R2403" s="5" t="str">
        <f>RIGHT(N2403, LEN(N2403) - SEARCH("/",N2403))</f>
        <v>food trucks</v>
      </c>
      <c r="S2403" s="16">
        <f>(((J2403/60)/60)/24)+DATE(1970,1,1)+(-8/24)</f>
        <v>42374.489537037036</v>
      </c>
      <c r="T2403" s="16">
        <f>(((I2403/60)/60)/24)+DATE(1970,1,1)+(-8/24)</f>
        <v>42434.489537037036</v>
      </c>
    </row>
    <row r="2404" spans="1:20" ht="30" x14ac:dyDescent="0.25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2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7">
        <f>E2404/D2404</f>
        <v>4.3333333333333331E-3</v>
      </c>
      <c r="P2404" s="9">
        <f>IF(L2404 = 0, 0, E2404/L2404)</f>
        <v>52</v>
      </c>
      <c r="Q2404" s="5" t="str">
        <f>LEFT(N2404,SEARCH("/",N2404) - 1)</f>
        <v>food</v>
      </c>
      <c r="R2404" s="5" t="str">
        <f>RIGHT(N2404, LEN(N2404) - SEARCH("/",N2404))</f>
        <v>food trucks</v>
      </c>
      <c r="S2404" s="16">
        <f>(((J2404/60)/60)/24)+DATE(1970,1,1)+(-8/24)</f>
        <v>42107.34642361111</v>
      </c>
      <c r="T2404" s="16">
        <f>(((I2404/60)/60)/24)+DATE(1970,1,1)+(-8/24)</f>
        <v>42137.34642361111</v>
      </c>
    </row>
    <row r="2405" spans="1:20" ht="45" x14ac:dyDescent="0.2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2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7">
        <f>E2405/D2405</f>
        <v>0.16833333333333333</v>
      </c>
      <c r="P2405" s="9">
        <f>IF(L2405 = 0, 0, E2405/L2405)</f>
        <v>16.833333333333332</v>
      </c>
      <c r="Q2405" s="5" t="str">
        <f>LEFT(N2405,SEARCH("/",N2405) - 1)</f>
        <v>food</v>
      </c>
      <c r="R2405" s="5" t="str">
        <f>RIGHT(N2405, LEN(N2405) - SEARCH("/",N2405))</f>
        <v>food trucks</v>
      </c>
      <c r="S2405" s="16">
        <f>(((J2405/60)/60)/24)+DATE(1970,1,1)+(-8/24)</f>
        <v>42399.549282407403</v>
      </c>
      <c r="T2405" s="16">
        <f>(((I2405/60)/60)/24)+DATE(1970,1,1)+(-8/24)</f>
        <v>42459.507615740738</v>
      </c>
    </row>
    <row r="2406" spans="1:20" ht="60" x14ac:dyDescent="0.25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2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7">
        <f>E2406/D2406</f>
        <v>0</v>
      </c>
      <c r="P2406" s="9">
        <f>IF(L2406 = 0, 0, E2406/L2406)</f>
        <v>0</v>
      </c>
      <c r="Q2406" s="5" t="str">
        <f>LEFT(N2406,SEARCH("/",N2406) - 1)</f>
        <v>food</v>
      </c>
      <c r="R2406" s="5" t="str">
        <f>RIGHT(N2406, LEN(N2406) - SEARCH("/",N2406))</f>
        <v>food trucks</v>
      </c>
      <c r="S2406" s="16">
        <f>(((J2406/60)/60)/24)+DATE(1970,1,1)+(-8/24)</f>
        <v>42341.706099537034</v>
      </c>
      <c r="T2406" s="16">
        <f>(((I2406/60)/60)/24)+DATE(1970,1,1)+(-8/24)</f>
        <v>42371.706099537034</v>
      </c>
    </row>
    <row r="2407" spans="1:20" ht="45" x14ac:dyDescent="0.2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2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7">
        <f>E2407/D2407</f>
        <v>0.22520000000000001</v>
      </c>
      <c r="P2407" s="9">
        <f>IF(L2407 = 0, 0, E2407/L2407)</f>
        <v>56.3</v>
      </c>
      <c r="Q2407" s="5" t="str">
        <f>LEFT(N2407,SEARCH("/",N2407) - 1)</f>
        <v>food</v>
      </c>
      <c r="R2407" s="5" t="str">
        <f>RIGHT(N2407, LEN(N2407) - SEARCH("/",N2407))</f>
        <v>food trucks</v>
      </c>
      <c r="S2407" s="16">
        <f>(((J2407/60)/60)/24)+DATE(1970,1,1)+(-8/24)</f>
        <v>42595.252025462956</v>
      </c>
      <c r="T2407" s="16">
        <f>(((I2407/60)/60)/24)+DATE(1970,1,1)+(-8/24)</f>
        <v>42616.252025462956</v>
      </c>
    </row>
    <row r="2408" spans="1:20" ht="45" x14ac:dyDescent="0.25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2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7">
        <f>E2408/D2408</f>
        <v>0.41384615384615386</v>
      </c>
      <c r="P2408" s="9">
        <f>IF(L2408 = 0, 0, E2408/L2408)</f>
        <v>84.0625</v>
      </c>
      <c r="Q2408" s="5" t="str">
        <f>LEFT(N2408,SEARCH("/",N2408) - 1)</f>
        <v>food</v>
      </c>
      <c r="R2408" s="5" t="str">
        <f>RIGHT(N2408, LEN(N2408) - SEARCH("/",N2408))</f>
        <v>food trucks</v>
      </c>
      <c r="S2408" s="16">
        <f>(((J2408/60)/60)/24)+DATE(1970,1,1)+(-8/24)</f>
        <v>41982.777662037035</v>
      </c>
      <c r="T2408" s="16">
        <f>(((I2408/60)/60)/24)+DATE(1970,1,1)+(-8/24)</f>
        <v>42022.777662037035</v>
      </c>
    </row>
    <row r="2409" spans="1:20" ht="60" x14ac:dyDescent="0.2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2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7">
        <f>E2409/D2409</f>
        <v>0.25259090909090909</v>
      </c>
      <c r="P2409" s="9">
        <f>IF(L2409 = 0, 0, E2409/L2409)</f>
        <v>168.39393939393941</v>
      </c>
      <c r="Q2409" s="5" t="str">
        <f>LEFT(N2409,SEARCH("/",N2409) - 1)</f>
        <v>food</v>
      </c>
      <c r="R2409" s="5" t="str">
        <f>RIGHT(N2409, LEN(N2409) - SEARCH("/",N2409))</f>
        <v>food trucks</v>
      </c>
      <c r="S2409" s="16">
        <f>(((J2409/60)/60)/24)+DATE(1970,1,1)+(-8/24)</f>
        <v>42082.242222222216</v>
      </c>
      <c r="T2409" s="16">
        <f>(((I2409/60)/60)/24)+DATE(1970,1,1)+(-8/24)</f>
        <v>42104.916666666664</v>
      </c>
    </row>
    <row r="2410" spans="1:20" ht="45" x14ac:dyDescent="0.25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2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7">
        <f>E2410/D2410</f>
        <v>2E-3</v>
      </c>
      <c r="P2410" s="9">
        <f>IF(L2410 = 0, 0, E2410/L2410)</f>
        <v>15</v>
      </c>
      <c r="Q2410" s="5" t="str">
        <f>LEFT(N2410,SEARCH("/",N2410) - 1)</f>
        <v>food</v>
      </c>
      <c r="R2410" s="5" t="str">
        <f>RIGHT(N2410, LEN(N2410) - SEARCH("/",N2410))</f>
        <v>food trucks</v>
      </c>
      <c r="S2410" s="16">
        <f>(((J2410/60)/60)/24)+DATE(1970,1,1)+(-8/24)</f>
        <v>41918.80737268518</v>
      </c>
      <c r="T2410" s="16">
        <f>(((I2410/60)/60)/24)+DATE(1970,1,1)+(-8/24)</f>
        <v>41948.849039351851</v>
      </c>
    </row>
    <row r="2411" spans="1:20" ht="45" x14ac:dyDescent="0.2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2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7">
        <f>E2411/D2411</f>
        <v>1.84E-2</v>
      </c>
      <c r="P2411" s="9">
        <f>IF(L2411 = 0, 0, E2411/L2411)</f>
        <v>76.666666666666671</v>
      </c>
      <c r="Q2411" s="5" t="str">
        <f>LEFT(N2411,SEARCH("/",N2411) - 1)</f>
        <v>food</v>
      </c>
      <c r="R2411" s="5" t="str">
        <f>RIGHT(N2411, LEN(N2411) - SEARCH("/",N2411))</f>
        <v>food trucks</v>
      </c>
      <c r="S2411" s="16">
        <f>(((J2411/60)/60)/24)+DATE(1970,1,1)+(-8/24)</f>
        <v>42204.542534722219</v>
      </c>
      <c r="T2411" s="16">
        <f>(((I2411/60)/60)/24)+DATE(1970,1,1)+(-8/24)</f>
        <v>42234.542534722219</v>
      </c>
    </row>
    <row r="2412" spans="1:20" ht="60" x14ac:dyDescent="0.25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2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7">
        <f>E2412/D2412</f>
        <v>0</v>
      </c>
      <c r="P2412" s="9">
        <f>IF(L2412 = 0, 0, E2412/L2412)</f>
        <v>0</v>
      </c>
      <c r="Q2412" s="5" t="str">
        <f>LEFT(N2412,SEARCH("/",N2412) - 1)</f>
        <v>food</v>
      </c>
      <c r="R2412" s="5" t="str">
        <f>RIGHT(N2412, LEN(N2412) - SEARCH("/",N2412))</f>
        <v>food trucks</v>
      </c>
      <c r="S2412" s="16">
        <f>(((J2412/60)/60)/24)+DATE(1970,1,1)+(-8/24)</f>
        <v>42224.074942129628</v>
      </c>
      <c r="T2412" s="16">
        <f>(((I2412/60)/60)/24)+DATE(1970,1,1)+(-8/24)</f>
        <v>42254.074942129628</v>
      </c>
    </row>
    <row r="2413" spans="1:20" ht="60" x14ac:dyDescent="0.2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2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7">
        <f>E2413/D2413</f>
        <v>6.0400000000000002E-3</v>
      </c>
      <c r="P2413" s="9">
        <f>IF(L2413 = 0, 0, E2413/L2413)</f>
        <v>50.333333333333336</v>
      </c>
      <c r="Q2413" s="5" t="str">
        <f>LEFT(N2413,SEARCH("/",N2413) - 1)</f>
        <v>food</v>
      </c>
      <c r="R2413" s="5" t="str">
        <f>RIGHT(N2413, LEN(N2413) - SEARCH("/",N2413))</f>
        <v>food trucks</v>
      </c>
      <c r="S2413" s="16">
        <f>(((J2413/60)/60)/24)+DATE(1970,1,1)+(-8/24)</f>
        <v>42211.399097222216</v>
      </c>
      <c r="T2413" s="16">
        <f>(((I2413/60)/60)/24)+DATE(1970,1,1)+(-8/24)</f>
        <v>42241.399097222216</v>
      </c>
    </row>
    <row r="2414" spans="1:20" ht="60" x14ac:dyDescent="0.25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2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7">
        <f>E2414/D2414</f>
        <v>0</v>
      </c>
      <c r="P2414" s="9">
        <f>IF(L2414 = 0, 0, E2414/L2414)</f>
        <v>0</v>
      </c>
      <c r="Q2414" s="5" t="str">
        <f>LEFT(N2414,SEARCH("/",N2414) - 1)</f>
        <v>food</v>
      </c>
      <c r="R2414" s="5" t="str">
        <f>RIGHT(N2414, LEN(N2414) - SEARCH("/",N2414))</f>
        <v>food trucks</v>
      </c>
      <c r="S2414" s="16">
        <f>(((J2414/60)/60)/24)+DATE(1970,1,1)+(-8/24)</f>
        <v>42655.403622685182</v>
      </c>
      <c r="T2414" s="16">
        <f>(((I2414/60)/60)/24)+DATE(1970,1,1)+(-8/24)</f>
        <v>42700.445289351854</v>
      </c>
    </row>
    <row r="2415" spans="1:20" ht="45" x14ac:dyDescent="0.2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2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7">
        <f>E2415/D2415</f>
        <v>8.3333333333333332E-3</v>
      </c>
      <c r="P2415" s="9">
        <f>IF(L2415 = 0, 0, E2415/L2415)</f>
        <v>8.3333333333333339</v>
      </c>
      <c r="Q2415" s="5" t="str">
        <f>LEFT(N2415,SEARCH("/",N2415) - 1)</f>
        <v>food</v>
      </c>
      <c r="R2415" s="5" t="str">
        <f>RIGHT(N2415, LEN(N2415) - SEARCH("/",N2415))</f>
        <v>food trucks</v>
      </c>
      <c r="S2415" s="16">
        <f>(((J2415/60)/60)/24)+DATE(1970,1,1)+(-8/24)</f>
        <v>41759.776412037034</v>
      </c>
      <c r="T2415" s="16">
        <f>(((I2415/60)/60)/24)+DATE(1970,1,1)+(-8/24)</f>
        <v>41790.645833333328</v>
      </c>
    </row>
    <row r="2416" spans="1:20" ht="60" x14ac:dyDescent="0.25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2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7">
        <f>E2416/D2416</f>
        <v>3.0666666666666665E-2</v>
      </c>
      <c r="P2416" s="9">
        <f>IF(L2416 = 0, 0, E2416/L2416)</f>
        <v>35.384615384615387</v>
      </c>
      <c r="Q2416" s="5" t="str">
        <f>LEFT(N2416,SEARCH("/",N2416) - 1)</f>
        <v>food</v>
      </c>
      <c r="R2416" s="5" t="str">
        <f>RIGHT(N2416, LEN(N2416) - SEARCH("/",N2416))</f>
        <v>food trucks</v>
      </c>
      <c r="S2416" s="16">
        <f>(((J2416/60)/60)/24)+DATE(1970,1,1)+(-8/24)</f>
        <v>42198.361805555549</v>
      </c>
      <c r="T2416" s="16">
        <f>(((I2416/60)/60)/24)+DATE(1970,1,1)+(-8/24)</f>
        <v>42237.832638888889</v>
      </c>
    </row>
    <row r="2417" spans="1:20" ht="45" x14ac:dyDescent="0.2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2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7">
        <f>E2417/D2417</f>
        <v>5.5833333333333334E-3</v>
      </c>
      <c r="P2417" s="9">
        <f>IF(L2417 = 0, 0, E2417/L2417)</f>
        <v>55.833333333333336</v>
      </c>
      <c r="Q2417" s="5" t="str">
        <f>LEFT(N2417,SEARCH("/",N2417) - 1)</f>
        <v>food</v>
      </c>
      <c r="R2417" s="5" t="str">
        <f>RIGHT(N2417, LEN(N2417) - SEARCH("/",N2417))</f>
        <v>food trucks</v>
      </c>
      <c r="S2417" s="16">
        <f>(((J2417/60)/60)/24)+DATE(1970,1,1)+(-8/24)</f>
        <v>42536.529467592591</v>
      </c>
      <c r="T2417" s="16">
        <f>(((I2417/60)/60)/24)+DATE(1970,1,1)+(-8/24)</f>
        <v>42566.529467592591</v>
      </c>
    </row>
    <row r="2418" spans="1:20" ht="60" x14ac:dyDescent="0.25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2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7">
        <f>E2418/D2418</f>
        <v>2.5000000000000001E-4</v>
      </c>
      <c r="P2418" s="9">
        <f>IF(L2418 = 0, 0, E2418/L2418)</f>
        <v>5</v>
      </c>
      <c r="Q2418" s="5" t="str">
        <f>LEFT(N2418,SEARCH("/",N2418) - 1)</f>
        <v>food</v>
      </c>
      <c r="R2418" s="5" t="str">
        <f>RIGHT(N2418, LEN(N2418) - SEARCH("/",N2418))</f>
        <v>food trucks</v>
      </c>
      <c r="S2418" s="16">
        <f>(((J2418/60)/60)/24)+DATE(1970,1,1)+(-8/24)</f>
        <v>42019.404432870368</v>
      </c>
      <c r="T2418" s="16">
        <f>(((I2418/60)/60)/24)+DATE(1970,1,1)+(-8/24)</f>
        <v>42077.291666666664</v>
      </c>
    </row>
    <row r="2419" spans="1:20" ht="60" x14ac:dyDescent="0.2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2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7">
        <f>E2419/D2419</f>
        <v>0</v>
      </c>
      <c r="P2419" s="9">
        <f>IF(L2419 = 0, 0, E2419/L2419)</f>
        <v>0</v>
      </c>
      <c r="Q2419" s="5" t="str">
        <f>LEFT(N2419,SEARCH("/",N2419) - 1)</f>
        <v>food</v>
      </c>
      <c r="R2419" s="5" t="str">
        <f>RIGHT(N2419, LEN(N2419) - SEARCH("/",N2419))</f>
        <v>food trucks</v>
      </c>
      <c r="S2419" s="16">
        <f>(((J2419/60)/60)/24)+DATE(1970,1,1)+(-8/24)</f>
        <v>41831.550775462958</v>
      </c>
      <c r="T2419" s="16">
        <f>(((I2419/60)/60)/24)+DATE(1970,1,1)+(-8/24)</f>
        <v>41861.550775462958</v>
      </c>
    </row>
    <row r="2420" spans="1:20" x14ac:dyDescent="0.25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2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7">
        <f>E2420/D2420</f>
        <v>2.0000000000000001E-4</v>
      </c>
      <c r="P2420" s="9">
        <f>IF(L2420 = 0, 0, E2420/L2420)</f>
        <v>1</v>
      </c>
      <c r="Q2420" s="5" t="str">
        <f>LEFT(N2420,SEARCH("/",N2420) - 1)</f>
        <v>food</v>
      </c>
      <c r="R2420" s="5" t="str">
        <f>RIGHT(N2420, LEN(N2420) - SEARCH("/",N2420))</f>
        <v>food trucks</v>
      </c>
      <c r="S2420" s="16">
        <f>(((J2420/60)/60)/24)+DATE(1970,1,1)+(-8/24)</f>
        <v>42027.523657407401</v>
      </c>
      <c r="T2420" s="16">
        <f>(((I2420/60)/60)/24)+DATE(1970,1,1)+(-8/24)</f>
        <v>42087.481990740744</v>
      </c>
    </row>
    <row r="2421" spans="1:20" ht="60" x14ac:dyDescent="0.2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2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7">
        <f>E2421/D2421</f>
        <v>0</v>
      </c>
      <c r="P2421" s="9">
        <f>IF(L2421 = 0, 0, E2421/L2421)</f>
        <v>0</v>
      </c>
      <c r="Q2421" s="5" t="str">
        <f>LEFT(N2421,SEARCH("/",N2421) - 1)</f>
        <v>food</v>
      </c>
      <c r="R2421" s="5" t="str">
        <f>RIGHT(N2421, LEN(N2421) - SEARCH("/",N2421))</f>
        <v>food trucks</v>
      </c>
      <c r="S2421" s="16">
        <f>(((J2421/60)/60)/24)+DATE(1970,1,1)+(-8/24)</f>
        <v>41993.404965277768</v>
      </c>
      <c r="T2421" s="16">
        <f>(((I2421/60)/60)/24)+DATE(1970,1,1)+(-8/24)</f>
        <v>42053.404965277768</v>
      </c>
    </row>
    <row r="2422" spans="1:20" ht="45" x14ac:dyDescent="0.25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2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7">
        <f>E2422/D2422</f>
        <v>0.14825133372851215</v>
      </c>
      <c r="P2422" s="9">
        <f>IF(L2422 = 0, 0, E2422/L2422)</f>
        <v>69.472222222222229</v>
      </c>
      <c r="Q2422" s="5" t="str">
        <f>LEFT(N2422,SEARCH("/",N2422) - 1)</f>
        <v>food</v>
      </c>
      <c r="R2422" s="5" t="str">
        <f>RIGHT(N2422, LEN(N2422) - SEARCH("/",N2422))</f>
        <v>food trucks</v>
      </c>
      <c r="S2422" s="16">
        <f>(((J2422/60)/60)/24)+DATE(1970,1,1)+(-8/24)</f>
        <v>41892.695543981477</v>
      </c>
      <c r="T2422" s="16">
        <f>(((I2422/60)/60)/24)+DATE(1970,1,1)+(-8/24)</f>
        <v>41952.737210648142</v>
      </c>
    </row>
    <row r="2423" spans="1:20" ht="30" x14ac:dyDescent="0.25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2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7">
        <f>E2423/D2423</f>
        <v>1.6666666666666666E-4</v>
      </c>
      <c r="P2423" s="9">
        <f>IF(L2423 = 0, 0, E2423/L2423)</f>
        <v>1</v>
      </c>
      <c r="Q2423" s="5" t="str">
        <f>LEFT(N2423,SEARCH("/",N2423) - 1)</f>
        <v>food</v>
      </c>
      <c r="R2423" s="5" t="str">
        <f>RIGHT(N2423, LEN(N2423) - SEARCH("/",N2423))</f>
        <v>food trucks</v>
      </c>
      <c r="S2423" s="16">
        <f>(((J2423/60)/60)/24)+DATE(1970,1,1)+(-8/24)</f>
        <v>42026.354120370372</v>
      </c>
      <c r="T2423" s="16">
        <f>(((I2423/60)/60)/24)+DATE(1970,1,1)+(-8/24)</f>
        <v>42056.354120370372</v>
      </c>
    </row>
    <row r="2424" spans="1:20" ht="30" x14ac:dyDescent="0.25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2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7">
        <f>E2424/D2424</f>
        <v>2E-3</v>
      </c>
      <c r="P2424" s="9">
        <f>IF(L2424 = 0, 0, E2424/L2424)</f>
        <v>1</v>
      </c>
      <c r="Q2424" s="5" t="str">
        <f>LEFT(N2424,SEARCH("/",N2424) - 1)</f>
        <v>food</v>
      </c>
      <c r="R2424" s="5" t="str">
        <f>RIGHT(N2424, LEN(N2424) - SEARCH("/",N2424))</f>
        <v>food trucks</v>
      </c>
      <c r="S2424" s="16">
        <f>(((J2424/60)/60)/24)+DATE(1970,1,1)+(-8/24)</f>
        <v>42044.391620370363</v>
      </c>
      <c r="T2424" s="16">
        <f>(((I2424/60)/60)/24)+DATE(1970,1,1)+(-8/24)</f>
        <v>42074.349953703706</v>
      </c>
    </row>
    <row r="2425" spans="1:20" ht="45" x14ac:dyDescent="0.2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2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7">
        <f>E2425/D2425</f>
        <v>1.3333333333333334E-4</v>
      </c>
      <c r="P2425" s="9">
        <f>IF(L2425 = 0, 0, E2425/L2425)</f>
        <v>8</v>
      </c>
      <c r="Q2425" s="5" t="str">
        <f>LEFT(N2425,SEARCH("/",N2425) - 1)</f>
        <v>food</v>
      </c>
      <c r="R2425" s="5" t="str">
        <f>RIGHT(N2425, LEN(N2425) - SEARCH("/",N2425))</f>
        <v>food trucks</v>
      </c>
      <c r="S2425" s="16">
        <f>(((J2425/60)/60)/24)+DATE(1970,1,1)+(-8/24)</f>
        <v>41974.371412037035</v>
      </c>
      <c r="T2425" s="16">
        <f>(((I2425/60)/60)/24)+DATE(1970,1,1)+(-8/24)</f>
        <v>42004.371412037035</v>
      </c>
    </row>
    <row r="2426" spans="1:20" ht="30" x14ac:dyDescent="0.25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2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7">
        <f>E2426/D2426</f>
        <v>1.24E-2</v>
      </c>
      <c r="P2426" s="9">
        <f>IF(L2426 = 0, 0, E2426/L2426)</f>
        <v>34.444444444444443</v>
      </c>
      <c r="Q2426" s="5" t="str">
        <f>LEFT(N2426,SEARCH("/",N2426) - 1)</f>
        <v>food</v>
      </c>
      <c r="R2426" s="5" t="str">
        <f>RIGHT(N2426, LEN(N2426) - SEARCH("/",N2426))</f>
        <v>food trucks</v>
      </c>
      <c r="S2426" s="16">
        <f>(((J2426/60)/60)/24)+DATE(1970,1,1)+(-8/24)</f>
        <v>41909.559120370366</v>
      </c>
      <c r="T2426" s="16">
        <f>(((I2426/60)/60)/24)+DATE(1970,1,1)+(-8/24)</f>
        <v>41939.559120370366</v>
      </c>
    </row>
    <row r="2427" spans="1:20" ht="60" x14ac:dyDescent="0.2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2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7">
        <f>E2427/D2427</f>
        <v>2.8571428571428574E-4</v>
      </c>
      <c r="P2427" s="9">
        <f>IF(L2427 = 0, 0, E2427/L2427)</f>
        <v>1</v>
      </c>
      <c r="Q2427" s="5" t="str">
        <f>LEFT(N2427,SEARCH("/",N2427) - 1)</f>
        <v>food</v>
      </c>
      <c r="R2427" s="5" t="str">
        <f>RIGHT(N2427, LEN(N2427) - SEARCH("/",N2427))</f>
        <v>food trucks</v>
      </c>
      <c r="S2427" s="16">
        <f>(((J2427/60)/60)/24)+DATE(1970,1,1)+(-8/24)</f>
        <v>42502.580428240741</v>
      </c>
      <c r="T2427" s="16">
        <f>(((I2427/60)/60)/24)+DATE(1970,1,1)+(-8/24)</f>
        <v>42517.586111111108</v>
      </c>
    </row>
    <row r="2428" spans="1:20" ht="45" x14ac:dyDescent="0.25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2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7">
        <f>E2428/D2428</f>
        <v>0</v>
      </c>
      <c r="P2428" s="9">
        <f>IF(L2428 = 0, 0, E2428/L2428)</f>
        <v>0</v>
      </c>
      <c r="Q2428" s="5" t="str">
        <f>LEFT(N2428,SEARCH("/",N2428) - 1)</f>
        <v>food</v>
      </c>
      <c r="R2428" s="5" t="str">
        <f>RIGHT(N2428, LEN(N2428) - SEARCH("/",N2428))</f>
        <v>food trucks</v>
      </c>
      <c r="S2428" s="16">
        <f>(((J2428/60)/60)/24)+DATE(1970,1,1)+(-8/24)</f>
        <v>42163.836712962955</v>
      </c>
      <c r="T2428" s="16">
        <f>(((I2428/60)/60)/24)+DATE(1970,1,1)+(-8/24)</f>
        <v>42223.836712962955</v>
      </c>
    </row>
    <row r="2429" spans="1:20" ht="30" x14ac:dyDescent="0.2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2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7">
        <f>E2429/D2429</f>
        <v>2.0000000000000002E-5</v>
      </c>
      <c r="P2429" s="9">
        <f>IF(L2429 = 0, 0, E2429/L2429)</f>
        <v>1</v>
      </c>
      <c r="Q2429" s="5" t="str">
        <f>LEFT(N2429,SEARCH("/",N2429) - 1)</f>
        <v>food</v>
      </c>
      <c r="R2429" s="5" t="str">
        <f>RIGHT(N2429, LEN(N2429) - SEARCH("/",N2429))</f>
        <v>food trucks</v>
      </c>
      <c r="S2429" s="16">
        <f>(((J2429/60)/60)/24)+DATE(1970,1,1)+(-8/24)</f>
        <v>42411.98533564814</v>
      </c>
      <c r="T2429" s="16">
        <f>(((I2429/60)/60)/24)+DATE(1970,1,1)+(-8/24)</f>
        <v>42451.943668981483</v>
      </c>
    </row>
    <row r="2430" spans="1:20" ht="45" x14ac:dyDescent="0.25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2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7">
        <f>E2430/D2430</f>
        <v>2.8571428571428571E-5</v>
      </c>
      <c r="P2430" s="9">
        <f>IF(L2430 = 0, 0, E2430/L2430)</f>
        <v>1</v>
      </c>
      <c r="Q2430" s="5" t="str">
        <f>LEFT(N2430,SEARCH("/",N2430) - 1)</f>
        <v>food</v>
      </c>
      <c r="R2430" s="5" t="str">
        <f>RIGHT(N2430, LEN(N2430) - SEARCH("/",N2430))</f>
        <v>food trucks</v>
      </c>
      <c r="S2430" s="16">
        <f>(((J2430/60)/60)/24)+DATE(1970,1,1)+(-8/24)</f>
        <v>42045.450821759259</v>
      </c>
      <c r="T2430" s="16">
        <f>(((I2430/60)/60)/24)+DATE(1970,1,1)+(-8/24)</f>
        <v>42075.409155092588</v>
      </c>
    </row>
    <row r="2431" spans="1:20" ht="45" x14ac:dyDescent="0.2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2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7">
        <f>E2431/D2431</f>
        <v>1.4321428571428572E-2</v>
      </c>
      <c r="P2431" s="9">
        <f>IF(L2431 = 0, 0, E2431/L2431)</f>
        <v>501.25</v>
      </c>
      <c r="Q2431" s="5" t="str">
        <f>LEFT(N2431,SEARCH("/",N2431) - 1)</f>
        <v>food</v>
      </c>
      <c r="R2431" s="5" t="str">
        <f>RIGHT(N2431, LEN(N2431) - SEARCH("/",N2431))</f>
        <v>food trucks</v>
      </c>
      <c r="S2431" s="16">
        <f>(((J2431/60)/60)/24)+DATE(1970,1,1)+(-8/24)</f>
        <v>42734.545902777776</v>
      </c>
      <c r="T2431" s="16">
        <f>(((I2431/60)/60)/24)+DATE(1970,1,1)+(-8/24)</f>
        <v>42771.363888888889</v>
      </c>
    </row>
    <row r="2432" spans="1:20" ht="60" x14ac:dyDescent="0.25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2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7">
        <f>E2432/D2432</f>
        <v>7.0000000000000001E-3</v>
      </c>
      <c r="P2432" s="9">
        <f>IF(L2432 = 0, 0, E2432/L2432)</f>
        <v>10.5</v>
      </c>
      <c r="Q2432" s="5" t="str">
        <f>LEFT(N2432,SEARCH("/",N2432) - 1)</f>
        <v>food</v>
      </c>
      <c r="R2432" s="5" t="str">
        <f>RIGHT(N2432, LEN(N2432) - SEARCH("/",N2432))</f>
        <v>food trucks</v>
      </c>
      <c r="S2432" s="16">
        <f>(((J2432/60)/60)/24)+DATE(1970,1,1)+(-8/24)</f>
        <v>42381.797499999993</v>
      </c>
      <c r="T2432" s="16">
        <f>(((I2432/60)/60)/24)+DATE(1970,1,1)+(-8/24)</f>
        <v>42411.797499999993</v>
      </c>
    </row>
    <row r="2433" spans="1:20" ht="30" x14ac:dyDescent="0.2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2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7">
        <f>E2433/D2433</f>
        <v>2.0000000000000002E-5</v>
      </c>
      <c r="P2433" s="9">
        <f>IF(L2433 = 0, 0, E2433/L2433)</f>
        <v>1</v>
      </c>
      <c r="Q2433" s="5" t="str">
        <f>LEFT(N2433,SEARCH("/",N2433) - 1)</f>
        <v>food</v>
      </c>
      <c r="R2433" s="5" t="str">
        <f>RIGHT(N2433, LEN(N2433) - SEARCH("/",N2433))</f>
        <v>food trucks</v>
      </c>
      <c r="S2433" s="16">
        <f>(((J2433/60)/60)/24)+DATE(1970,1,1)+(-8/24)</f>
        <v>42488.766354166662</v>
      </c>
      <c r="T2433" s="16">
        <f>(((I2433/60)/60)/24)+DATE(1970,1,1)+(-8/24)</f>
        <v>42548.766354166662</v>
      </c>
    </row>
    <row r="2434" spans="1:20" ht="45" x14ac:dyDescent="0.25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2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7">
        <f>E2434/D2434</f>
        <v>1.4285714285714287E-4</v>
      </c>
      <c r="P2434" s="9">
        <f>IF(L2434 = 0, 0, E2434/L2434)</f>
        <v>1</v>
      </c>
      <c r="Q2434" s="5" t="str">
        <f>LEFT(N2434,SEARCH("/",N2434) - 1)</f>
        <v>food</v>
      </c>
      <c r="R2434" s="5" t="str">
        <f>RIGHT(N2434, LEN(N2434) - SEARCH("/",N2434))</f>
        <v>food trucks</v>
      </c>
      <c r="S2434" s="16">
        <f>(((J2434/60)/60)/24)+DATE(1970,1,1)+(-8/24)</f>
        <v>42040.885381944441</v>
      </c>
      <c r="T2434" s="16">
        <f>(((I2434/60)/60)/24)+DATE(1970,1,1)+(-8/24)</f>
        <v>42070.885381944441</v>
      </c>
    </row>
    <row r="2435" spans="1:20" ht="60" x14ac:dyDescent="0.2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2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7">
        <f>E2435/D2435</f>
        <v>0</v>
      </c>
      <c r="P2435" s="9">
        <f>IF(L2435 = 0, 0, E2435/L2435)</f>
        <v>0</v>
      </c>
      <c r="Q2435" s="5" t="str">
        <f>LEFT(N2435,SEARCH("/",N2435) - 1)</f>
        <v>food</v>
      </c>
      <c r="R2435" s="5" t="str">
        <f>RIGHT(N2435, LEN(N2435) - SEARCH("/",N2435))</f>
        <v>food trucks</v>
      </c>
      <c r="S2435" s="16">
        <f>(((J2435/60)/60)/24)+DATE(1970,1,1)+(-8/24)</f>
        <v>42397.566469907404</v>
      </c>
      <c r="T2435" s="16">
        <f>(((I2435/60)/60)/24)+DATE(1970,1,1)+(-8/24)</f>
        <v>42427.566469907404</v>
      </c>
    </row>
    <row r="2436" spans="1:20" ht="60" x14ac:dyDescent="0.25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2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7">
        <f>E2436/D2436</f>
        <v>1.2999999999999999E-3</v>
      </c>
      <c r="P2436" s="9">
        <f>IF(L2436 = 0, 0, E2436/L2436)</f>
        <v>13</v>
      </c>
      <c r="Q2436" s="5" t="str">
        <f>LEFT(N2436,SEARCH("/",N2436) - 1)</f>
        <v>food</v>
      </c>
      <c r="R2436" s="5" t="str">
        <f>RIGHT(N2436, LEN(N2436) - SEARCH("/",N2436))</f>
        <v>food trucks</v>
      </c>
      <c r="S2436" s="16">
        <f>(((J2436/60)/60)/24)+DATE(1970,1,1)+(-8/24)</f>
        <v>42179.852708333325</v>
      </c>
      <c r="T2436" s="16">
        <f>(((I2436/60)/60)/24)+DATE(1970,1,1)+(-8/24)</f>
        <v>42219.852708333325</v>
      </c>
    </row>
    <row r="2437" spans="1:20" ht="45" x14ac:dyDescent="0.2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2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7">
        <f>E2437/D2437</f>
        <v>4.8960000000000002E-3</v>
      </c>
      <c r="P2437" s="9">
        <f>IF(L2437 = 0, 0, E2437/L2437)</f>
        <v>306</v>
      </c>
      <c r="Q2437" s="5" t="str">
        <f>LEFT(N2437,SEARCH("/",N2437) - 1)</f>
        <v>food</v>
      </c>
      <c r="R2437" s="5" t="str">
        <f>RIGHT(N2437, LEN(N2437) - SEARCH("/",N2437))</f>
        <v>food trucks</v>
      </c>
      <c r="S2437" s="16">
        <f>(((J2437/60)/60)/24)+DATE(1970,1,1)+(-8/24)</f>
        <v>42251.944282407399</v>
      </c>
      <c r="T2437" s="16">
        <f>(((I2437/60)/60)/24)+DATE(1970,1,1)+(-8/24)</f>
        <v>42281.944282407399</v>
      </c>
    </row>
    <row r="2438" spans="1:20" ht="60" x14ac:dyDescent="0.25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2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7">
        <f>E2438/D2438</f>
        <v>3.8461538461538462E-4</v>
      </c>
      <c r="P2438" s="9">
        <f>IF(L2438 = 0, 0, E2438/L2438)</f>
        <v>22.5</v>
      </c>
      <c r="Q2438" s="5" t="str">
        <f>LEFT(N2438,SEARCH("/",N2438) - 1)</f>
        <v>food</v>
      </c>
      <c r="R2438" s="5" t="str">
        <f>RIGHT(N2438, LEN(N2438) - SEARCH("/",N2438))</f>
        <v>food trucks</v>
      </c>
      <c r="S2438" s="16">
        <f>(((J2438/60)/60)/24)+DATE(1970,1,1)+(-8/24)</f>
        <v>42338.282060185178</v>
      </c>
      <c r="T2438" s="16">
        <f>(((I2438/60)/60)/24)+DATE(1970,1,1)+(-8/24)</f>
        <v>42398.282060185178</v>
      </c>
    </row>
    <row r="2439" spans="1:20" ht="45" x14ac:dyDescent="0.2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2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7">
        <f>E2439/D2439</f>
        <v>0</v>
      </c>
      <c r="P2439" s="9">
        <f>IF(L2439 = 0, 0, E2439/L2439)</f>
        <v>0</v>
      </c>
      <c r="Q2439" s="5" t="str">
        <f>LEFT(N2439,SEARCH("/",N2439) - 1)</f>
        <v>food</v>
      </c>
      <c r="R2439" s="5" t="str">
        <f>RIGHT(N2439, LEN(N2439) - SEARCH("/",N2439))</f>
        <v>food trucks</v>
      </c>
      <c r="S2439" s="16">
        <f>(((J2439/60)/60)/24)+DATE(1970,1,1)+(-8/24)</f>
        <v>42031.631805555553</v>
      </c>
      <c r="T2439" s="16">
        <f>(((I2439/60)/60)/24)+DATE(1970,1,1)+(-8/24)</f>
        <v>42080.416666666664</v>
      </c>
    </row>
    <row r="2440" spans="1:20" ht="60" x14ac:dyDescent="0.25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2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7">
        <f>E2440/D2440</f>
        <v>3.3333333333333335E-3</v>
      </c>
      <c r="P2440" s="9">
        <f>IF(L2440 = 0, 0, E2440/L2440)</f>
        <v>50</v>
      </c>
      <c r="Q2440" s="5" t="str">
        <f>LEFT(N2440,SEARCH("/",N2440) - 1)</f>
        <v>food</v>
      </c>
      <c r="R2440" s="5" t="str">
        <f>RIGHT(N2440, LEN(N2440) - SEARCH("/",N2440))</f>
        <v>food trucks</v>
      </c>
      <c r="S2440" s="16">
        <f>(((J2440/60)/60)/24)+DATE(1970,1,1)+(-8/24)</f>
        <v>42285.581736111104</v>
      </c>
      <c r="T2440" s="16">
        <f>(((I2440/60)/60)/24)+DATE(1970,1,1)+(-8/24)</f>
        <v>42345.623402777775</v>
      </c>
    </row>
    <row r="2441" spans="1:20" ht="60" x14ac:dyDescent="0.2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2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7">
        <f>E2441/D2441</f>
        <v>0</v>
      </c>
      <c r="P2441" s="9">
        <f>IF(L2441 = 0, 0, E2441/L2441)</f>
        <v>0</v>
      </c>
      <c r="Q2441" s="5" t="str">
        <f>LEFT(N2441,SEARCH("/",N2441) - 1)</f>
        <v>food</v>
      </c>
      <c r="R2441" s="5" t="str">
        <f>RIGHT(N2441, LEN(N2441) - SEARCH("/",N2441))</f>
        <v>food trucks</v>
      </c>
      <c r="S2441" s="16">
        <f>(((J2441/60)/60)/24)+DATE(1970,1,1)+(-8/24)</f>
        <v>42265.485289351847</v>
      </c>
      <c r="T2441" s="16">
        <f>(((I2441/60)/60)/24)+DATE(1970,1,1)+(-8/24)</f>
        <v>42295.485289351847</v>
      </c>
    </row>
    <row r="2442" spans="1:20" ht="30" x14ac:dyDescent="0.25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2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7">
        <f>E2442/D2442</f>
        <v>2E-3</v>
      </c>
      <c r="P2442" s="9">
        <f>IF(L2442 = 0, 0, E2442/L2442)</f>
        <v>5</v>
      </c>
      <c r="Q2442" s="5" t="str">
        <f>LEFT(N2442,SEARCH("/",N2442) - 1)</f>
        <v>food</v>
      </c>
      <c r="R2442" s="5" t="str">
        <f>RIGHT(N2442, LEN(N2442) - SEARCH("/",N2442))</f>
        <v>food trucks</v>
      </c>
      <c r="S2442" s="16">
        <f>(((J2442/60)/60)/24)+DATE(1970,1,1)+(-8/24)</f>
        <v>42383.566122685181</v>
      </c>
      <c r="T2442" s="16">
        <f>(((I2442/60)/60)/24)+DATE(1970,1,1)+(-8/24)</f>
        <v>42413.566122685181</v>
      </c>
    </row>
    <row r="2443" spans="1:20" ht="30" x14ac:dyDescent="0.25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2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7">
        <f>E2443/D2443</f>
        <v>1.0788</v>
      </c>
      <c r="P2443" s="9">
        <f>IF(L2443 = 0, 0, E2443/L2443)</f>
        <v>74.22935779816514</v>
      </c>
      <c r="Q2443" s="5" t="str">
        <f>LEFT(N2443,SEARCH("/",N2443) - 1)</f>
        <v>food</v>
      </c>
      <c r="R2443" s="5" t="str">
        <f>RIGHT(N2443, LEN(N2443) - SEARCH("/",N2443))</f>
        <v>small batch</v>
      </c>
      <c r="S2443" s="16">
        <f>(((J2443/60)/60)/24)+DATE(1970,1,1)+(-8/24)</f>
        <v>42186.792291666665</v>
      </c>
      <c r="T2443" s="16">
        <f>(((I2443/60)/60)/24)+DATE(1970,1,1)+(-8/24)</f>
        <v>42207.874305555553</v>
      </c>
    </row>
    <row r="2444" spans="1:20" ht="30" x14ac:dyDescent="0.25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2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7">
        <f>E2444/D2444</f>
        <v>1.2594166666666666</v>
      </c>
      <c r="P2444" s="9">
        <f>IF(L2444 = 0, 0, E2444/L2444)</f>
        <v>81.252688172043008</v>
      </c>
      <c r="Q2444" s="5" t="str">
        <f>LEFT(N2444,SEARCH("/",N2444) - 1)</f>
        <v>food</v>
      </c>
      <c r="R2444" s="5" t="str">
        <f>RIGHT(N2444, LEN(N2444) - SEARCH("/",N2444))</f>
        <v>small batch</v>
      </c>
      <c r="S2444" s="16">
        <f>(((J2444/60)/60)/24)+DATE(1970,1,1)+(-8/24)</f>
        <v>42052.333657407398</v>
      </c>
      <c r="T2444" s="16">
        <f>(((I2444/60)/60)/24)+DATE(1970,1,1)+(-8/24)</f>
        <v>42082.291990740741</v>
      </c>
    </row>
    <row r="2445" spans="1:20" ht="60" x14ac:dyDescent="0.25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2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7">
        <f>E2445/D2445</f>
        <v>2.0251494999999999</v>
      </c>
      <c r="P2445" s="9">
        <f>IF(L2445 = 0, 0, E2445/L2445)</f>
        <v>130.23469453376205</v>
      </c>
      <c r="Q2445" s="5" t="str">
        <f>LEFT(N2445,SEARCH("/",N2445) - 1)</f>
        <v>food</v>
      </c>
      <c r="R2445" s="5" t="str">
        <f>RIGHT(N2445, LEN(N2445) - SEARCH("/",N2445))</f>
        <v>small batch</v>
      </c>
      <c r="S2445" s="16">
        <f>(((J2445/60)/60)/24)+DATE(1970,1,1)+(-8/24)</f>
        <v>41836.291921296295</v>
      </c>
      <c r="T2445" s="16">
        <f>(((I2445/60)/60)/24)+DATE(1970,1,1)+(-8/24)</f>
        <v>41866.291921296295</v>
      </c>
    </row>
    <row r="2446" spans="1:20" ht="60" x14ac:dyDescent="0.25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2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7">
        <f>E2446/D2446</f>
        <v>1.0860000000000001</v>
      </c>
      <c r="P2446" s="9">
        <f>IF(L2446 = 0, 0, E2446/L2446)</f>
        <v>53.409836065573771</v>
      </c>
      <c r="Q2446" s="5" t="str">
        <f>LEFT(N2446,SEARCH("/",N2446) - 1)</f>
        <v>food</v>
      </c>
      <c r="R2446" s="5" t="str">
        <f>RIGHT(N2446, LEN(N2446) - SEARCH("/",N2446))</f>
        <v>small batch</v>
      </c>
      <c r="S2446" s="16">
        <f>(((J2446/60)/60)/24)+DATE(1970,1,1)+(-8/24)</f>
        <v>42485.42119212963</v>
      </c>
      <c r="T2446" s="16">
        <f>(((I2446/60)/60)/24)+DATE(1970,1,1)+(-8/24)</f>
        <v>42515.42119212963</v>
      </c>
    </row>
    <row r="2447" spans="1:20" ht="60" x14ac:dyDescent="0.25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2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7">
        <f>E2447/D2447</f>
        <v>1.728</v>
      </c>
      <c r="P2447" s="9">
        <f>IF(L2447 = 0, 0, E2447/L2447)</f>
        <v>75.130434782608702</v>
      </c>
      <c r="Q2447" s="5" t="str">
        <f>LEFT(N2447,SEARCH("/",N2447) - 1)</f>
        <v>food</v>
      </c>
      <c r="R2447" s="5" t="str">
        <f>RIGHT(N2447, LEN(N2447) - SEARCH("/",N2447))</f>
        <v>small batch</v>
      </c>
      <c r="S2447" s="16">
        <f>(((J2447/60)/60)/24)+DATE(1970,1,1)+(-8/24)</f>
        <v>42242.856724537036</v>
      </c>
      <c r="T2447" s="16">
        <f>(((I2447/60)/60)/24)+DATE(1970,1,1)+(-8/24)</f>
        <v>42272.856724537036</v>
      </c>
    </row>
    <row r="2448" spans="1:20" ht="60" x14ac:dyDescent="0.25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2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7">
        <f>E2448/D2448</f>
        <v>1.6798</v>
      </c>
      <c r="P2448" s="9">
        <f>IF(L2448 = 0, 0, E2448/L2448)</f>
        <v>75.666666666666671</v>
      </c>
      <c r="Q2448" s="5" t="str">
        <f>LEFT(N2448,SEARCH("/",N2448) - 1)</f>
        <v>food</v>
      </c>
      <c r="R2448" s="5" t="str">
        <f>RIGHT(N2448, LEN(N2448) - SEARCH("/",N2448))</f>
        <v>small batch</v>
      </c>
      <c r="S2448" s="16">
        <f>(((J2448/60)/60)/24)+DATE(1970,1,1)+(-8/24)</f>
        <v>42670.269340277773</v>
      </c>
      <c r="T2448" s="16">
        <f>(((I2448/60)/60)/24)+DATE(1970,1,1)+(-8/24)</f>
        <v>42700.311006944445</v>
      </c>
    </row>
    <row r="2449" spans="1:20" ht="60" x14ac:dyDescent="0.25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2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7">
        <f>E2449/D2449</f>
        <v>4.2720000000000002</v>
      </c>
      <c r="P2449" s="9">
        <f>IF(L2449 = 0, 0, E2449/L2449)</f>
        <v>31.691394658753708</v>
      </c>
      <c r="Q2449" s="5" t="str">
        <f>LEFT(N2449,SEARCH("/",N2449) - 1)</f>
        <v>food</v>
      </c>
      <c r="R2449" s="5" t="str">
        <f>RIGHT(N2449, LEN(N2449) - SEARCH("/",N2449))</f>
        <v>small batch</v>
      </c>
      <c r="S2449" s="16">
        <f>(((J2449/60)/60)/24)+DATE(1970,1,1)+(-8/24)</f>
        <v>42654.13649305555</v>
      </c>
      <c r="T2449" s="16">
        <f>(((I2449/60)/60)/24)+DATE(1970,1,1)+(-8/24)</f>
        <v>42685.833333333336</v>
      </c>
    </row>
    <row r="2450" spans="1:20" ht="60" x14ac:dyDescent="0.25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2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7">
        <f>E2450/D2450</f>
        <v>1.075</v>
      </c>
      <c r="P2450" s="9">
        <f>IF(L2450 = 0, 0, E2450/L2450)</f>
        <v>47.777777777777779</v>
      </c>
      <c r="Q2450" s="5" t="str">
        <f>LEFT(N2450,SEARCH("/",N2450) - 1)</f>
        <v>food</v>
      </c>
      <c r="R2450" s="5" t="str">
        <f>RIGHT(N2450, LEN(N2450) - SEARCH("/",N2450))</f>
        <v>small batch</v>
      </c>
      <c r="S2450" s="16">
        <f>(((J2450/60)/60)/24)+DATE(1970,1,1)+(-8/24)</f>
        <v>42606.982789351845</v>
      </c>
      <c r="T2450" s="16">
        <f>(((I2450/60)/60)/24)+DATE(1970,1,1)+(-8/24)</f>
        <v>42612.9</v>
      </c>
    </row>
    <row r="2451" spans="1:20" ht="45" x14ac:dyDescent="0.25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2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7">
        <f>E2451/D2451</f>
        <v>1.08</v>
      </c>
      <c r="P2451" s="9">
        <f>IF(L2451 = 0, 0, E2451/L2451)</f>
        <v>90</v>
      </c>
      <c r="Q2451" s="5" t="str">
        <f>LEFT(N2451,SEARCH("/",N2451) - 1)</f>
        <v>food</v>
      </c>
      <c r="R2451" s="5" t="str">
        <f>RIGHT(N2451, LEN(N2451) - SEARCH("/",N2451))</f>
        <v>small batch</v>
      </c>
      <c r="S2451" s="16">
        <f>(((J2451/60)/60)/24)+DATE(1970,1,1)+(-8/24)</f>
        <v>41942.809201388889</v>
      </c>
      <c r="T2451" s="16">
        <f>(((I2451/60)/60)/24)+DATE(1970,1,1)+(-8/24)</f>
        <v>41972.850868055553</v>
      </c>
    </row>
    <row r="2452" spans="1:20" ht="60" x14ac:dyDescent="0.25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2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7">
        <f>E2452/D2452</f>
        <v>1.0153353333333335</v>
      </c>
      <c r="P2452" s="9">
        <f>IF(L2452 = 0, 0, E2452/L2452)</f>
        <v>149.31401960784314</v>
      </c>
      <c r="Q2452" s="5" t="str">
        <f>LEFT(N2452,SEARCH("/",N2452) - 1)</f>
        <v>food</v>
      </c>
      <c r="R2452" s="5" t="str">
        <f>RIGHT(N2452, LEN(N2452) - SEARCH("/",N2452))</f>
        <v>small batch</v>
      </c>
      <c r="S2452" s="16">
        <f>(((J2452/60)/60)/24)+DATE(1970,1,1)+(-8/24)</f>
        <v>41901.739074074074</v>
      </c>
      <c r="T2452" s="16">
        <f>(((I2452/60)/60)/24)+DATE(1970,1,1)+(-8/24)</f>
        <v>41939.799305555556</v>
      </c>
    </row>
    <row r="2453" spans="1:20" ht="60" x14ac:dyDescent="0.25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2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7">
        <f>E2453/D2453</f>
        <v>1.1545000000000001</v>
      </c>
      <c r="P2453" s="9">
        <f>IF(L2453 = 0, 0, E2453/L2453)</f>
        <v>62.06989247311828</v>
      </c>
      <c r="Q2453" s="5" t="str">
        <f>LEFT(N2453,SEARCH("/",N2453) - 1)</f>
        <v>food</v>
      </c>
      <c r="R2453" s="5" t="str">
        <f>RIGHT(N2453, LEN(N2453) - SEARCH("/",N2453))</f>
        <v>small batch</v>
      </c>
      <c r="S2453" s="16">
        <f>(((J2453/60)/60)/24)+DATE(1970,1,1)+(-8/24)</f>
        <v>42779.575115740743</v>
      </c>
      <c r="T2453" s="16">
        <f>(((I2453/60)/60)/24)+DATE(1970,1,1)+(-8/24)</f>
        <v>42799.575115740743</v>
      </c>
    </row>
    <row r="2454" spans="1:20" ht="60" x14ac:dyDescent="0.25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2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7">
        <f>E2454/D2454</f>
        <v>1.335</v>
      </c>
      <c r="P2454" s="9">
        <f>IF(L2454 = 0, 0, E2454/L2454)</f>
        <v>53.4</v>
      </c>
      <c r="Q2454" s="5" t="str">
        <f>LEFT(N2454,SEARCH("/",N2454) - 1)</f>
        <v>food</v>
      </c>
      <c r="R2454" s="5" t="str">
        <f>RIGHT(N2454, LEN(N2454) - SEARCH("/",N2454))</f>
        <v>small batch</v>
      </c>
      <c r="S2454" s="16">
        <f>(((J2454/60)/60)/24)+DATE(1970,1,1)+(-8/24)</f>
        <v>42338.510416666664</v>
      </c>
      <c r="T2454" s="16">
        <f>(((I2454/60)/60)/24)+DATE(1970,1,1)+(-8/24)</f>
        <v>42367.624999999993</v>
      </c>
    </row>
    <row r="2455" spans="1:20" ht="60" x14ac:dyDescent="0.25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2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7">
        <f>E2455/D2455</f>
        <v>1.5469999999999999</v>
      </c>
      <c r="P2455" s="9">
        <f>IF(L2455 = 0, 0, E2455/L2455)</f>
        <v>69.268656716417908</v>
      </c>
      <c r="Q2455" s="5" t="str">
        <f>LEFT(N2455,SEARCH("/",N2455) - 1)</f>
        <v>food</v>
      </c>
      <c r="R2455" s="5" t="str">
        <f>RIGHT(N2455, LEN(N2455) - SEARCH("/",N2455))</f>
        <v>small batch</v>
      </c>
      <c r="S2455" s="16">
        <f>(((J2455/60)/60)/24)+DATE(1970,1,1)+(-8/24)</f>
        <v>42738.358900462961</v>
      </c>
      <c r="T2455" s="16">
        <f>(((I2455/60)/60)/24)+DATE(1970,1,1)+(-8/24)</f>
        <v>42768.358900462961</v>
      </c>
    </row>
    <row r="2456" spans="1:20" ht="45" x14ac:dyDescent="0.25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2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7">
        <f>E2456/D2456</f>
        <v>1.0084571428571429</v>
      </c>
      <c r="P2456" s="9">
        <f>IF(L2456 = 0, 0, E2456/L2456)</f>
        <v>271.50769230769231</v>
      </c>
      <c r="Q2456" s="5" t="str">
        <f>LEFT(N2456,SEARCH("/",N2456) - 1)</f>
        <v>food</v>
      </c>
      <c r="R2456" s="5" t="str">
        <f>RIGHT(N2456, LEN(N2456) - SEARCH("/",N2456))</f>
        <v>small batch</v>
      </c>
      <c r="S2456" s="16">
        <f>(((J2456/60)/60)/24)+DATE(1970,1,1)+(-8/24)</f>
        <v>42769.86814814814</v>
      </c>
      <c r="T2456" s="16">
        <f>(((I2456/60)/60)/24)+DATE(1970,1,1)+(-8/24)</f>
        <v>42804.86814814814</v>
      </c>
    </row>
    <row r="2457" spans="1:20" ht="45" x14ac:dyDescent="0.25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2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7">
        <f>E2457/D2457</f>
        <v>1.82</v>
      </c>
      <c r="P2457" s="9">
        <f>IF(L2457 = 0, 0, E2457/L2457)</f>
        <v>34.125</v>
      </c>
      <c r="Q2457" s="5" t="str">
        <f>LEFT(N2457,SEARCH("/",N2457) - 1)</f>
        <v>food</v>
      </c>
      <c r="R2457" s="5" t="str">
        <f>RIGHT(N2457, LEN(N2457) - SEARCH("/",N2457))</f>
        <v>small batch</v>
      </c>
      <c r="S2457" s="16">
        <f>(((J2457/60)/60)/24)+DATE(1970,1,1)+(-8/24)</f>
        <v>42452.448495370372</v>
      </c>
      <c r="T2457" s="16">
        <f>(((I2457/60)/60)/24)+DATE(1970,1,1)+(-8/24)</f>
        <v>42480.448495370372</v>
      </c>
    </row>
    <row r="2458" spans="1:20" ht="45" x14ac:dyDescent="0.25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2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7">
        <f>E2458/D2458</f>
        <v>1.8086666666666666</v>
      </c>
      <c r="P2458" s="9">
        <f>IF(L2458 = 0, 0, E2458/L2458)</f>
        <v>40.492537313432834</v>
      </c>
      <c r="Q2458" s="5" t="str">
        <f>LEFT(N2458,SEARCH("/",N2458) - 1)</f>
        <v>food</v>
      </c>
      <c r="R2458" s="5" t="str">
        <f>RIGHT(N2458, LEN(N2458) - SEARCH("/",N2458))</f>
        <v>small batch</v>
      </c>
      <c r="S2458" s="16">
        <f>(((J2458/60)/60)/24)+DATE(1970,1,1)+(-8/24)</f>
        <v>42761.627766203703</v>
      </c>
      <c r="T2458" s="16">
        <f>(((I2458/60)/60)/24)+DATE(1970,1,1)+(-8/24)</f>
        <v>42791.627766203703</v>
      </c>
    </row>
    <row r="2459" spans="1:20" ht="45" x14ac:dyDescent="0.25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2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7">
        <f>E2459/D2459</f>
        <v>1.0230434782608695</v>
      </c>
      <c r="P2459" s="9">
        <f>IF(L2459 = 0, 0, E2459/L2459)</f>
        <v>189.75806451612902</v>
      </c>
      <c r="Q2459" s="5" t="str">
        <f>LEFT(N2459,SEARCH("/",N2459) - 1)</f>
        <v>food</v>
      </c>
      <c r="R2459" s="5" t="str">
        <f>RIGHT(N2459, LEN(N2459) - SEARCH("/",N2459))</f>
        <v>small batch</v>
      </c>
      <c r="S2459" s="16">
        <f>(((J2459/60)/60)/24)+DATE(1970,1,1)+(-8/24)</f>
        <v>42423.269166666665</v>
      </c>
      <c r="T2459" s="16">
        <f>(((I2459/60)/60)/24)+DATE(1970,1,1)+(-8/24)</f>
        <v>42453.227500000001</v>
      </c>
    </row>
    <row r="2460" spans="1:20" ht="60" x14ac:dyDescent="0.25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2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7">
        <f>E2460/D2460</f>
        <v>1.1017999999999999</v>
      </c>
      <c r="P2460" s="9">
        <f>IF(L2460 = 0, 0, E2460/L2460)</f>
        <v>68.862499999999997</v>
      </c>
      <c r="Q2460" s="5" t="str">
        <f>LEFT(N2460,SEARCH("/",N2460) - 1)</f>
        <v>food</v>
      </c>
      <c r="R2460" s="5" t="str">
        <f>RIGHT(N2460, LEN(N2460) - SEARCH("/",N2460))</f>
        <v>small batch</v>
      </c>
      <c r="S2460" s="16">
        <f>(((J2460/60)/60)/24)+DATE(1970,1,1)+(-8/24)</f>
        <v>42495.538402777776</v>
      </c>
      <c r="T2460" s="16">
        <f>(((I2460/60)/60)/24)+DATE(1970,1,1)+(-8/24)</f>
        <v>42530.458333333336</v>
      </c>
    </row>
    <row r="2461" spans="1:20" ht="60" x14ac:dyDescent="0.25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2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7">
        <f>E2461/D2461</f>
        <v>1.0225</v>
      </c>
      <c r="P2461" s="9">
        <f>IF(L2461 = 0, 0, E2461/L2461)</f>
        <v>108.77659574468085</v>
      </c>
      <c r="Q2461" s="5" t="str">
        <f>LEFT(N2461,SEARCH("/",N2461) - 1)</f>
        <v>food</v>
      </c>
      <c r="R2461" s="5" t="str">
        <f>RIGHT(N2461, LEN(N2461) - SEARCH("/",N2461))</f>
        <v>small batch</v>
      </c>
      <c r="S2461" s="16">
        <f>(((J2461/60)/60)/24)+DATE(1970,1,1)+(-8/24)</f>
        <v>42407.304224537038</v>
      </c>
      <c r="T2461" s="16">
        <f>(((I2461/60)/60)/24)+DATE(1970,1,1)+(-8/24)</f>
        <v>42452.262557870366</v>
      </c>
    </row>
    <row r="2462" spans="1:20" ht="60" x14ac:dyDescent="0.25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2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7">
        <f>E2462/D2462</f>
        <v>1.0078823529411765</v>
      </c>
      <c r="P2462" s="9">
        <f>IF(L2462 = 0, 0, E2462/L2462)</f>
        <v>125.98529411764706</v>
      </c>
      <c r="Q2462" s="5" t="str">
        <f>LEFT(N2462,SEARCH("/",N2462) - 1)</f>
        <v>food</v>
      </c>
      <c r="R2462" s="5" t="str">
        <f>RIGHT(N2462, LEN(N2462) - SEARCH("/",N2462))</f>
        <v>small batch</v>
      </c>
      <c r="S2462" s="16">
        <f>(((J2462/60)/60)/24)+DATE(1970,1,1)+(-8/24)</f>
        <v>42703.853784722225</v>
      </c>
      <c r="T2462" s="16">
        <f>(((I2462/60)/60)/24)+DATE(1970,1,1)+(-8/24)</f>
        <v>42737.845138888886</v>
      </c>
    </row>
    <row r="2463" spans="1:20" ht="60" x14ac:dyDescent="0.25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2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7">
        <f>E2463/D2463</f>
        <v>1.038</v>
      </c>
      <c r="P2463" s="9">
        <f>IF(L2463 = 0, 0, E2463/L2463)</f>
        <v>90.523255813953483</v>
      </c>
      <c r="Q2463" s="5" t="str">
        <f>LEFT(N2463,SEARCH("/",N2463) - 1)</f>
        <v>music</v>
      </c>
      <c r="R2463" s="5" t="str">
        <f>RIGHT(N2463, LEN(N2463) - SEARCH("/",N2463))</f>
        <v>indie rock</v>
      </c>
      <c r="S2463" s="16">
        <f>(((J2463/60)/60)/24)+DATE(1970,1,1)+(-8/24)</f>
        <v>40783.679363425923</v>
      </c>
      <c r="T2463" s="16">
        <f>(((I2463/60)/60)/24)+DATE(1970,1,1)+(-8/24)</f>
        <v>40816.791666666664</v>
      </c>
    </row>
    <row r="2464" spans="1:20" ht="60" x14ac:dyDescent="0.25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2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7">
        <f>E2464/D2464</f>
        <v>1.1070833333333334</v>
      </c>
      <c r="P2464" s="9">
        <f>IF(L2464 = 0, 0, E2464/L2464)</f>
        <v>28.880434782608695</v>
      </c>
      <c r="Q2464" s="5" t="str">
        <f>LEFT(N2464,SEARCH("/",N2464) - 1)</f>
        <v>music</v>
      </c>
      <c r="R2464" s="5" t="str">
        <f>RIGHT(N2464, LEN(N2464) - SEARCH("/",N2464))</f>
        <v>indie rock</v>
      </c>
      <c r="S2464" s="16">
        <f>(((J2464/60)/60)/24)+DATE(1970,1,1)+(-8/24)</f>
        <v>41088.852962962963</v>
      </c>
      <c r="T2464" s="16">
        <f>(((I2464/60)/60)/24)+DATE(1970,1,1)+(-8/24)</f>
        <v>41108.852962962963</v>
      </c>
    </row>
    <row r="2465" spans="1:20" ht="30" x14ac:dyDescent="0.25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2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7">
        <f>E2465/D2465</f>
        <v>1.1625000000000001</v>
      </c>
      <c r="P2465" s="9">
        <f>IF(L2465 = 0, 0, E2465/L2465)</f>
        <v>31</v>
      </c>
      <c r="Q2465" s="5" t="str">
        <f>LEFT(N2465,SEARCH("/",N2465) - 1)</f>
        <v>music</v>
      </c>
      <c r="R2465" s="5" t="str">
        <f>RIGHT(N2465, LEN(N2465) - SEARCH("/",N2465))</f>
        <v>indie rock</v>
      </c>
      <c r="S2465" s="16">
        <f>(((J2465/60)/60)/24)+DATE(1970,1,1)+(-8/24)</f>
        <v>41340.778067129628</v>
      </c>
      <c r="T2465" s="16">
        <f>(((I2465/60)/60)/24)+DATE(1970,1,1)+(-8/24)</f>
        <v>41380.458333333328</v>
      </c>
    </row>
    <row r="2466" spans="1:20" ht="45" x14ac:dyDescent="0.25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2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7">
        <f>E2466/D2466</f>
        <v>1.111</v>
      </c>
      <c r="P2466" s="9">
        <f>IF(L2466 = 0, 0, E2466/L2466)</f>
        <v>51.674418604651166</v>
      </c>
      <c r="Q2466" s="5" t="str">
        <f>LEFT(N2466,SEARCH("/",N2466) - 1)</f>
        <v>music</v>
      </c>
      <c r="R2466" s="5" t="str">
        <f>RIGHT(N2466, LEN(N2466) - SEARCH("/",N2466))</f>
        <v>indie rock</v>
      </c>
      <c r="S2466" s="16">
        <f>(((J2466/60)/60)/24)+DATE(1970,1,1)+(-8/24)</f>
        <v>42248.567094907405</v>
      </c>
      <c r="T2466" s="16">
        <f>(((I2466/60)/60)/24)+DATE(1970,1,1)+(-8/24)</f>
        <v>42277.478472222218</v>
      </c>
    </row>
    <row r="2467" spans="1:20" ht="45" x14ac:dyDescent="0.25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2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7">
        <f>E2467/D2467</f>
        <v>1.8014285714285714</v>
      </c>
      <c r="P2467" s="9">
        <f>IF(L2467 = 0, 0, E2467/L2467)</f>
        <v>26.270833333333332</v>
      </c>
      <c r="Q2467" s="5" t="str">
        <f>LEFT(N2467,SEARCH("/",N2467) - 1)</f>
        <v>music</v>
      </c>
      <c r="R2467" s="5" t="str">
        <f>RIGHT(N2467, LEN(N2467) - SEARCH("/",N2467))</f>
        <v>indie rock</v>
      </c>
      <c r="S2467" s="16">
        <f>(((J2467/60)/60)/24)+DATE(1970,1,1)+(-8/24)</f>
        <v>41145.385972222219</v>
      </c>
      <c r="T2467" s="16">
        <f>(((I2467/60)/60)/24)+DATE(1970,1,1)+(-8/24)</f>
        <v>41175.385972222219</v>
      </c>
    </row>
    <row r="2468" spans="1:20" ht="45" x14ac:dyDescent="0.25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2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7">
        <f>E2468/D2468</f>
        <v>1</v>
      </c>
      <c r="P2468" s="9">
        <f>IF(L2468 = 0, 0, E2468/L2468)</f>
        <v>48.07692307692308</v>
      </c>
      <c r="Q2468" s="5" t="str">
        <f>LEFT(N2468,SEARCH("/",N2468) - 1)</f>
        <v>music</v>
      </c>
      <c r="R2468" s="5" t="str">
        <f>RIGHT(N2468, LEN(N2468) - SEARCH("/",N2468))</f>
        <v>indie rock</v>
      </c>
      <c r="S2468" s="16">
        <f>(((J2468/60)/60)/24)+DATE(1970,1,1)+(-8/24)</f>
        <v>41372.769131944442</v>
      </c>
      <c r="T2468" s="16">
        <f>(((I2468/60)/60)/24)+DATE(1970,1,1)+(-8/24)</f>
        <v>41402.769131944442</v>
      </c>
    </row>
    <row r="2469" spans="1:20" ht="45" x14ac:dyDescent="0.25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2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7">
        <f>E2469/D2469</f>
        <v>1.1850000000000001</v>
      </c>
      <c r="P2469" s="9">
        <f>IF(L2469 = 0, 0, E2469/L2469)</f>
        <v>27.558139534883722</v>
      </c>
      <c r="Q2469" s="5" t="str">
        <f>LEFT(N2469,SEARCH("/",N2469) - 1)</f>
        <v>music</v>
      </c>
      <c r="R2469" s="5" t="str">
        <f>RIGHT(N2469, LEN(N2469) - SEARCH("/",N2469))</f>
        <v>indie rock</v>
      </c>
      <c r="S2469" s="16">
        <f>(((J2469/60)/60)/24)+DATE(1970,1,1)+(-8/24)</f>
        <v>41025.540868055556</v>
      </c>
      <c r="T2469" s="16">
        <f>(((I2469/60)/60)/24)+DATE(1970,1,1)+(-8/24)</f>
        <v>41039.375</v>
      </c>
    </row>
    <row r="2470" spans="1:20" ht="45" x14ac:dyDescent="0.25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2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7">
        <f>E2470/D2470</f>
        <v>1.0721700000000001</v>
      </c>
      <c r="P2470" s="9">
        <f>IF(L2470 = 0, 0, E2470/L2470)</f>
        <v>36.97137931034483</v>
      </c>
      <c r="Q2470" s="5" t="str">
        <f>LEFT(N2470,SEARCH("/",N2470) - 1)</f>
        <v>music</v>
      </c>
      <c r="R2470" s="5" t="str">
        <f>RIGHT(N2470, LEN(N2470) - SEARCH("/",N2470))</f>
        <v>indie rock</v>
      </c>
      <c r="S2470" s="16">
        <f>(((J2470/60)/60)/24)+DATE(1970,1,1)+(-8/24)</f>
        <v>41173.820844907401</v>
      </c>
      <c r="T2470" s="16">
        <f>(((I2470/60)/60)/24)+DATE(1970,1,1)+(-8/24)</f>
        <v>41209.875</v>
      </c>
    </row>
    <row r="2471" spans="1:20" ht="60" x14ac:dyDescent="0.25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2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7">
        <f>E2471/D2471</f>
        <v>1.1366666666666667</v>
      </c>
      <c r="P2471" s="9">
        <f>IF(L2471 = 0, 0, E2471/L2471)</f>
        <v>29.021276595744681</v>
      </c>
      <c r="Q2471" s="5" t="str">
        <f>LEFT(N2471,SEARCH("/",N2471) - 1)</f>
        <v>music</v>
      </c>
      <c r="R2471" s="5" t="str">
        <f>RIGHT(N2471, LEN(N2471) - SEARCH("/",N2471))</f>
        <v>indie rock</v>
      </c>
      <c r="S2471" s="16">
        <f>(((J2471/60)/60)/24)+DATE(1970,1,1)+(-8/24)</f>
        <v>40557.096400462957</v>
      </c>
      <c r="T2471" s="16">
        <f>(((I2471/60)/60)/24)+DATE(1970,1,1)+(-8/24)</f>
        <v>40582.096400462957</v>
      </c>
    </row>
    <row r="2472" spans="1:20" ht="45" x14ac:dyDescent="0.25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2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7">
        <f>E2472/D2472</f>
        <v>1.0316400000000001</v>
      </c>
      <c r="P2472" s="9">
        <f>IF(L2472 = 0, 0, E2472/L2472)</f>
        <v>28.65666666666667</v>
      </c>
      <c r="Q2472" s="5" t="str">
        <f>LEFT(N2472,SEARCH("/",N2472) - 1)</f>
        <v>music</v>
      </c>
      <c r="R2472" s="5" t="str">
        <f>RIGHT(N2472, LEN(N2472) - SEARCH("/",N2472))</f>
        <v>indie rock</v>
      </c>
      <c r="S2472" s="16">
        <f>(((J2472/60)/60)/24)+DATE(1970,1,1)+(-8/24)</f>
        <v>41022.741377314815</v>
      </c>
      <c r="T2472" s="16">
        <f>(((I2472/60)/60)/24)+DATE(1970,1,1)+(-8/24)</f>
        <v>41052.741377314815</v>
      </c>
    </row>
    <row r="2473" spans="1:20" ht="60" x14ac:dyDescent="0.25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2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7">
        <f>E2473/D2473</f>
        <v>1.28</v>
      </c>
      <c r="P2473" s="9">
        <f>IF(L2473 = 0, 0, E2473/L2473)</f>
        <v>37.647058823529413</v>
      </c>
      <c r="Q2473" s="5" t="str">
        <f>LEFT(N2473,SEARCH("/",N2473) - 1)</f>
        <v>music</v>
      </c>
      <c r="R2473" s="5" t="str">
        <f>RIGHT(N2473, LEN(N2473) - SEARCH("/",N2473))</f>
        <v>indie rock</v>
      </c>
      <c r="S2473" s="16">
        <f>(((J2473/60)/60)/24)+DATE(1970,1,1)+(-8/24)</f>
        <v>40893.659629629627</v>
      </c>
      <c r="T2473" s="16">
        <f>(((I2473/60)/60)/24)+DATE(1970,1,1)+(-8/24)</f>
        <v>40933.659629629627</v>
      </c>
    </row>
    <row r="2474" spans="1:20" ht="60" x14ac:dyDescent="0.25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2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7">
        <f>E2474/D2474</f>
        <v>1.3576026666666667</v>
      </c>
      <c r="P2474" s="9">
        <f>IF(L2474 = 0, 0, E2474/L2474)</f>
        <v>97.904038461538462</v>
      </c>
      <c r="Q2474" s="5" t="str">
        <f>LEFT(N2474,SEARCH("/",N2474) - 1)</f>
        <v>music</v>
      </c>
      <c r="R2474" s="5" t="str">
        <f>RIGHT(N2474, LEN(N2474) - SEARCH("/",N2474))</f>
        <v>indie rock</v>
      </c>
      <c r="S2474" s="16">
        <f>(((J2474/60)/60)/24)+DATE(1970,1,1)+(-8/24)</f>
        <v>40353.782175925924</v>
      </c>
      <c r="T2474" s="16">
        <f>(((I2474/60)/60)/24)+DATE(1970,1,1)+(-8/24)</f>
        <v>40424.710416666661</v>
      </c>
    </row>
    <row r="2475" spans="1:20" ht="45" x14ac:dyDescent="0.25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2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7">
        <f>E2475/D2475</f>
        <v>1</v>
      </c>
      <c r="P2475" s="9">
        <f>IF(L2475 = 0, 0, E2475/L2475)</f>
        <v>42.553191489361701</v>
      </c>
      <c r="Q2475" s="5" t="str">
        <f>LEFT(N2475,SEARCH("/",N2475) - 1)</f>
        <v>music</v>
      </c>
      <c r="R2475" s="5" t="str">
        <f>RIGHT(N2475, LEN(N2475) - SEARCH("/",N2475))</f>
        <v>indie rock</v>
      </c>
      <c r="S2475" s="16">
        <f>(((J2475/60)/60)/24)+DATE(1970,1,1)+(-8/24)</f>
        <v>41193.415150462963</v>
      </c>
      <c r="T2475" s="16">
        <f>(((I2475/60)/60)/24)+DATE(1970,1,1)+(-8/24)</f>
        <v>41223.456817129627</v>
      </c>
    </row>
    <row r="2476" spans="1:20" ht="60" x14ac:dyDescent="0.25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2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7">
        <f>E2476/D2476</f>
        <v>1.0000360000000001</v>
      </c>
      <c r="P2476" s="9">
        <f>IF(L2476 = 0, 0, E2476/L2476)</f>
        <v>131.58368421052631</v>
      </c>
      <c r="Q2476" s="5" t="str">
        <f>LEFT(N2476,SEARCH("/",N2476) - 1)</f>
        <v>music</v>
      </c>
      <c r="R2476" s="5" t="str">
        <f>RIGHT(N2476, LEN(N2476) - SEARCH("/",N2476))</f>
        <v>indie rock</v>
      </c>
      <c r="S2476" s="16">
        <f>(((J2476/60)/60)/24)+DATE(1970,1,1)+(-8/24)</f>
        <v>40416.67796296296</v>
      </c>
      <c r="T2476" s="16">
        <f>(((I2476/60)/60)/24)+DATE(1970,1,1)+(-8/24)</f>
        <v>40461.67796296296</v>
      </c>
    </row>
    <row r="2477" spans="1:20" ht="30" x14ac:dyDescent="0.25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2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7">
        <f>E2477/D2477</f>
        <v>1.0471999999999999</v>
      </c>
      <c r="P2477" s="9">
        <f>IF(L2477 = 0, 0, E2477/L2477)</f>
        <v>32.320987654320987</v>
      </c>
      <c r="Q2477" s="5" t="str">
        <f>LEFT(N2477,SEARCH("/",N2477) - 1)</f>
        <v>music</v>
      </c>
      <c r="R2477" s="5" t="str">
        <f>RIGHT(N2477, LEN(N2477) - SEARCH("/",N2477))</f>
        <v>indie rock</v>
      </c>
      <c r="S2477" s="16">
        <f>(((J2477/60)/60)/24)+DATE(1970,1,1)+(-8/24)</f>
        <v>40309.954340277778</v>
      </c>
      <c r="T2477" s="16">
        <f>(((I2477/60)/60)/24)+DATE(1970,1,1)+(-8/24)</f>
        <v>40369.583333333328</v>
      </c>
    </row>
    <row r="2478" spans="1:20" ht="45" x14ac:dyDescent="0.25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2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7">
        <f>E2478/D2478</f>
        <v>1.050225</v>
      </c>
      <c r="P2478" s="9">
        <f>IF(L2478 = 0, 0, E2478/L2478)</f>
        <v>61.103999999999999</v>
      </c>
      <c r="Q2478" s="5" t="str">
        <f>LEFT(N2478,SEARCH("/",N2478) - 1)</f>
        <v>music</v>
      </c>
      <c r="R2478" s="5" t="str">
        <f>RIGHT(N2478, LEN(N2478) - SEARCH("/",N2478))</f>
        <v>indie rock</v>
      </c>
      <c r="S2478" s="16">
        <f>(((J2478/60)/60)/24)+DATE(1970,1,1)+(-8/24)</f>
        <v>41912.995023148142</v>
      </c>
      <c r="T2478" s="16">
        <f>(((I2478/60)/60)/24)+DATE(1970,1,1)+(-8/24)</f>
        <v>41946.036689814813</v>
      </c>
    </row>
    <row r="2479" spans="1:20" ht="30" x14ac:dyDescent="0.25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2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7">
        <f>E2479/D2479</f>
        <v>1.7133333333333334</v>
      </c>
      <c r="P2479" s="9">
        <f>IF(L2479 = 0, 0, E2479/L2479)</f>
        <v>31.341463414634145</v>
      </c>
      <c r="Q2479" s="5" t="str">
        <f>LEFT(N2479,SEARCH("/",N2479) - 1)</f>
        <v>music</v>
      </c>
      <c r="R2479" s="5" t="str">
        <f>RIGHT(N2479, LEN(N2479) - SEARCH("/",N2479))</f>
        <v>indie rock</v>
      </c>
      <c r="S2479" s="16">
        <f>(((J2479/60)/60)/24)+DATE(1970,1,1)+(-8/24)</f>
        <v>41088.358159722222</v>
      </c>
      <c r="T2479" s="16">
        <f>(((I2479/60)/60)/24)+DATE(1970,1,1)+(-8/24)</f>
        <v>41133.358159722222</v>
      </c>
    </row>
    <row r="2480" spans="1:20" ht="60" x14ac:dyDescent="0.25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2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7">
        <f>E2480/D2480</f>
        <v>1.2749999999999999</v>
      </c>
      <c r="P2480" s="9">
        <f>IF(L2480 = 0, 0, E2480/L2480)</f>
        <v>129.1139240506329</v>
      </c>
      <c r="Q2480" s="5" t="str">
        <f>LEFT(N2480,SEARCH("/",N2480) - 1)</f>
        <v>music</v>
      </c>
      <c r="R2480" s="5" t="str">
        <f>RIGHT(N2480, LEN(N2480) - SEARCH("/",N2480))</f>
        <v>indie rock</v>
      </c>
      <c r="S2480" s="16">
        <f>(((J2480/60)/60)/24)+DATE(1970,1,1)+(-8/24)</f>
        <v>41257.617048611108</v>
      </c>
      <c r="T2480" s="16">
        <f>(((I2480/60)/60)/24)+DATE(1970,1,1)+(-8/24)</f>
        <v>41287.617048611108</v>
      </c>
    </row>
    <row r="2481" spans="1:20" ht="45" x14ac:dyDescent="0.25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2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7">
        <f>E2481/D2481</f>
        <v>1.3344333333333334</v>
      </c>
      <c r="P2481" s="9">
        <f>IF(L2481 = 0, 0, E2481/L2481)</f>
        <v>25.020624999999999</v>
      </c>
      <c r="Q2481" s="5" t="str">
        <f>LEFT(N2481,SEARCH("/",N2481) - 1)</f>
        <v>music</v>
      </c>
      <c r="R2481" s="5" t="str">
        <f>RIGHT(N2481, LEN(N2481) - SEARCH("/",N2481))</f>
        <v>indie rock</v>
      </c>
      <c r="S2481" s="16">
        <f>(((J2481/60)/60)/24)+DATE(1970,1,1)+(-8/24)</f>
        <v>41107.393449074072</v>
      </c>
      <c r="T2481" s="16">
        <f>(((I2481/60)/60)/24)+DATE(1970,1,1)+(-8/24)</f>
        <v>41117.75</v>
      </c>
    </row>
    <row r="2482" spans="1:20" ht="60" x14ac:dyDescent="0.25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2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7">
        <f>E2482/D2482</f>
        <v>1</v>
      </c>
      <c r="P2482" s="9">
        <f>IF(L2482 = 0, 0, E2482/L2482)</f>
        <v>250</v>
      </c>
      <c r="Q2482" s="5" t="str">
        <f>LEFT(N2482,SEARCH("/",N2482) - 1)</f>
        <v>music</v>
      </c>
      <c r="R2482" s="5" t="str">
        <f>RIGHT(N2482, LEN(N2482) - SEARCH("/",N2482))</f>
        <v>indie rock</v>
      </c>
      <c r="S2482" s="16">
        <f>(((J2482/60)/60)/24)+DATE(1970,1,1)+(-8/24)</f>
        <v>42227.602824074071</v>
      </c>
      <c r="T2482" s="16">
        <f>(((I2482/60)/60)/24)+DATE(1970,1,1)+(-8/24)</f>
        <v>42287.602824074071</v>
      </c>
    </row>
    <row r="2483" spans="1:20" ht="60" x14ac:dyDescent="0.25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2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7">
        <f>E2483/D2483</f>
        <v>1.1291099999999998</v>
      </c>
      <c r="P2483" s="9">
        <f>IF(L2483 = 0, 0, E2483/L2483)</f>
        <v>47.541473684210523</v>
      </c>
      <c r="Q2483" s="5" t="str">
        <f>LEFT(N2483,SEARCH("/",N2483) - 1)</f>
        <v>music</v>
      </c>
      <c r="R2483" s="5" t="str">
        <f>RIGHT(N2483, LEN(N2483) - SEARCH("/",N2483))</f>
        <v>indie rock</v>
      </c>
      <c r="S2483" s="16">
        <f>(((J2483/60)/60)/24)+DATE(1970,1,1)+(-8/24)</f>
        <v>40999.312592592592</v>
      </c>
      <c r="T2483" s="16">
        <f>(((I2483/60)/60)/24)+DATE(1970,1,1)+(-8/24)</f>
        <v>41029.312592592592</v>
      </c>
    </row>
    <row r="2484" spans="1:20" ht="60" x14ac:dyDescent="0.25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2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7">
        <f>E2484/D2484</f>
        <v>1.0009999999999999</v>
      </c>
      <c r="P2484" s="9">
        <f>IF(L2484 = 0, 0, E2484/L2484)</f>
        <v>40.04</v>
      </c>
      <c r="Q2484" s="5" t="str">
        <f>LEFT(N2484,SEARCH("/",N2484) - 1)</f>
        <v>music</v>
      </c>
      <c r="R2484" s="5" t="str">
        <f>RIGHT(N2484, LEN(N2484) - SEARCH("/",N2484))</f>
        <v>indie rock</v>
      </c>
      <c r="S2484" s="16">
        <f>(((J2484/60)/60)/24)+DATE(1970,1,1)+(-8/24)</f>
        <v>40711.448877314811</v>
      </c>
      <c r="T2484" s="16">
        <f>(((I2484/60)/60)/24)+DATE(1970,1,1)+(-8/24)</f>
        <v>40756.448877314811</v>
      </c>
    </row>
    <row r="2485" spans="1:20" ht="45" x14ac:dyDescent="0.25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2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7">
        <f>E2485/D2485</f>
        <v>1.1372727272727272</v>
      </c>
      <c r="P2485" s="9">
        <f>IF(L2485 = 0, 0, E2485/L2485)</f>
        <v>65.84210526315789</v>
      </c>
      <c r="Q2485" s="5" t="str">
        <f>LEFT(N2485,SEARCH("/",N2485) - 1)</f>
        <v>music</v>
      </c>
      <c r="R2485" s="5" t="str">
        <f>RIGHT(N2485, LEN(N2485) - SEARCH("/",N2485))</f>
        <v>indie rock</v>
      </c>
      <c r="S2485" s="16">
        <f>(((J2485/60)/60)/24)+DATE(1970,1,1)+(-8/24)</f>
        <v>40970.416701388887</v>
      </c>
      <c r="T2485" s="16">
        <f>(((I2485/60)/60)/24)+DATE(1970,1,1)+(-8/24)</f>
        <v>41030.375034722223</v>
      </c>
    </row>
    <row r="2486" spans="1:20" ht="60" x14ac:dyDescent="0.25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2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7">
        <f>E2486/D2486</f>
        <v>1.1931742857142855</v>
      </c>
      <c r="P2486" s="9">
        <f>IF(L2486 = 0, 0, E2486/L2486)</f>
        <v>46.401222222222216</v>
      </c>
      <c r="Q2486" s="5" t="str">
        <f>LEFT(N2486,SEARCH("/",N2486) - 1)</f>
        <v>music</v>
      </c>
      <c r="R2486" s="5" t="str">
        <f>RIGHT(N2486, LEN(N2486) - SEARCH("/",N2486))</f>
        <v>indie rock</v>
      </c>
      <c r="S2486" s="16">
        <f>(((J2486/60)/60)/24)+DATE(1970,1,1)+(-8/24)</f>
        <v>40771.583368055552</v>
      </c>
      <c r="T2486" s="16">
        <f>(((I2486/60)/60)/24)+DATE(1970,1,1)+(-8/24)</f>
        <v>40801.583368055552</v>
      </c>
    </row>
    <row r="2487" spans="1:20" ht="60" x14ac:dyDescent="0.25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2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7">
        <f>E2487/D2487</f>
        <v>1.0325</v>
      </c>
      <c r="P2487" s="9">
        <f>IF(L2487 = 0, 0, E2487/L2487)</f>
        <v>50.365853658536587</v>
      </c>
      <c r="Q2487" s="5" t="str">
        <f>LEFT(N2487,SEARCH("/",N2487) - 1)</f>
        <v>music</v>
      </c>
      <c r="R2487" s="5" t="str">
        <f>RIGHT(N2487, LEN(N2487) - SEARCH("/",N2487))</f>
        <v>indie rock</v>
      </c>
      <c r="S2487" s="16">
        <f>(((J2487/60)/60)/24)+DATE(1970,1,1)+(-8/24)</f>
        <v>40793.665266203701</v>
      </c>
      <c r="T2487" s="16">
        <f>(((I2487/60)/60)/24)+DATE(1970,1,1)+(-8/24)</f>
        <v>40828.665266203701</v>
      </c>
    </row>
    <row r="2488" spans="1:20" ht="60" x14ac:dyDescent="0.25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2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7">
        <f>E2488/D2488</f>
        <v>2.6566666666666667</v>
      </c>
      <c r="P2488" s="9">
        <f>IF(L2488 = 0, 0, E2488/L2488)</f>
        <v>26.566666666666666</v>
      </c>
      <c r="Q2488" s="5" t="str">
        <f>LEFT(N2488,SEARCH("/",N2488) - 1)</f>
        <v>music</v>
      </c>
      <c r="R2488" s="5" t="str">
        <f>RIGHT(N2488, LEN(N2488) - SEARCH("/",N2488))</f>
        <v>indie rock</v>
      </c>
      <c r="S2488" s="16">
        <f>(((J2488/60)/60)/24)+DATE(1970,1,1)+(-8/24)</f>
        <v>40991.374722222223</v>
      </c>
      <c r="T2488" s="16">
        <f>(((I2488/60)/60)/24)+DATE(1970,1,1)+(-8/24)</f>
        <v>41021.374722222223</v>
      </c>
    </row>
    <row r="2489" spans="1:20" ht="45" x14ac:dyDescent="0.25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2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7">
        <f>E2489/D2489</f>
        <v>1.0005066666666667</v>
      </c>
      <c r="P2489" s="9">
        <f>IF(L2489 = 0, 0, E2489/L2489)</f>
        <v>39.493684210526318</v>
      </c>
      <c r="Q2489" s="5" t="str">
        <f>LEFT(N2489,SEARCH("/",N2489) - 1)</f>
        <v>music</v>
      </c>
      <c r="R2489" s="5" t="str">
        <f>RIGHT(N2489, LEN(N2489) - SEARCH("/",N2489))</f>
        <v>indie rock</v>
      </c>
      <c r="S2489" s="16">
        <f>(((J2489/60)/60)/24)+DATE(1970,1,1)+(-8/24)</f>
        <v>41025.749965277777</v>
      </c>
      <c r="T2489" s="16">
        <f>(((I2489/60)/60)/24)+DATE(1970,1,1)+(-8/24)</f>
        <v>41055.749965277777</v>
      </c>
    </row>
    <row r="2490" spans="1:20" ht="60" x14ac:dyDescent="0.25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2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7">
        <f>E2490/D2490</f>
        <v>1.0669999999999999</v>
      </c>
      <c r="P2490" s="9">
        <f>IF(L2490 = 0, 0, E2490/L2490)</f>
        <v>49.246153846153845</v>
      </c>
      <c r="Q2490" s="5" t="str">
        <f>LEFT(N2490,SEARCH("/",N2490) - 1)</f>
        <v>music</v>
      </c>
      <c r="R2490" s="5" t="str">
        <f>RIGHT(N2490, LEN(N2490) - SEARCH("/",N2490))</f>
        <v>indie rock</v>
      </c>
      <c r="S2490" s="16">
        <f>(((J2490/60)/60)/24)+DATE(1970,1,1)+(-8/24)</f>
        <v>40833.299861111111</v>
      </c>
      <c r="T2490" s="16">
        <f>(((I2490/60)/60)/24)+DATE(1970,1,1)+(-8/24)</f>
        <v>40863.341527777775</v>
      </c>
    </row>
    <row r="2491" spans="1:20" ht="60" x14ac:dyDescent="0.25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2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7">
        <f>E2491/D2491</f>
        <v>1.3367142857142857</v>
      </c>
      <c r="P2491" s="9">
        <f>IF(L2491 = 0, 0, E2491/L2491)</f>
        <v>62.38</v>
      </c>
      <c r="Q2491" s="5" t="str">
        <f>LEFT(N2491,SEARCH("/",N2491) - 1)</f>
        <v>music</v>
      </c>
      <c r="R2491" s="5" t="str">
        <f>RIGHT(N2491, LEN(N2491) - SEARCH("/",N2491))</f>
        <v>indie rock</v>
      </c>
      <c r="S2491" s="16">
        <f>(((J2491/60)/60)/24)+DATE(1970,1,1)+(-8/24)</f>
        <v>41373.356932870367</v>
      </c>
      <c r="T2491" s="16">
        <f>(((I2491/60)/60)/24)+DATE(1970,1,1)+(-8/24)</f>
        <v>41403.356932870367</v>
      </c>
    </row>
    <row r="2492" spans="1:20" ht="45" x14ac:dyDescent="0.25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2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7">
        <f>E2492/D2492</f>
        <v>1.214</v>
      </c>
      <c r="P2492" s="9">
        <f>IF(L2492 = 0, 0, E2492/L2492)</f>
        <v>37.9375</v>
      </c>
      <c r="Q2492" s="5" t="str">
        <f>LEFT(N2492,SEARCH("/",N2492) - 1)</f>
        <v>music</v>
      </c>
      <c r="R2492" s="5" t="str">
        <f>RIGHT(N2492, LEN(N2492) - SEARCH("/",N2492))</f>
        <v>indie rock</v>
      </c>
      <c r="S2492" s="16">
        <f>(((J2492/60)/60)/24)+DATE(1970,1,1)+(-8/24)</f>
        <v>41022.894398148142</v>
      </c>
      <c r="T2492" s="16">
        <f>(((I2492/60)/60)/24)+DATE(1970,1,1)+(-8/24)</f>
        <v>41082.894398148142</v>
      </c>
    </row>
    <row r="2493" spans="1:20" ht="60" x14ac:dyDescent="0.25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2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7">
        <f>E2493/D2493</f>
        <v>1.032</v>
      </c>
      <c r="P2493" s="9">
        <f>IF(L2493 = 0, 0, E2493/L2493)</f>
        <v>51.6</v>
      </c>
      <c r="Q2493" s="5" t="str">
        <f>LEFT(N2493,SEARCH("/",N2493) - 1)</f>
        <v>music</v>
      </c>
      <c r="R2493" s="5" t="str">
        <f>RIGHT(N2493, LEN(N2493) - SEARCH("/",N2493))</f>
        <v>indie rock</v>
      </c>
      <c r="S2493" s="16">
        <f>(((J2493/60)/60)/24)+DATE(1970,1,1)+(-8/24)</f>
        <v>40542.505949074075</v>
      </c>
      <c r="T2493" s="16">
        <f>(((I2493/60)/60)/24)+DATE(1970,1,1)+(-8/24)</f>
        <v>40558.743749999994</v>
      </c>
    </row>
    <row r="2494" spans="1:20" ht="30" x14ac:dyDescent="0.25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2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7">
        <f>E2494/D2494</f>
        <v>1.25</v>
      </c>
      <c r="P2494" s="9">
        <f>IF(L2494 = 0, 0, E2494/L2494)</f>
        <v>27.777777777777779</v>
      </c>
      <c r="Q2494" s="5" t="str">
        <f>LEFT(N2494,SEARCH("/",N2494) - 1)</f>
        <v>music</v>
      </c>
      <c r="R2494" s="5" t="str">
        <f>RIGHT(N2494, LEN(N2494) - SEARCH("/",N2494))</f>
        <v>indie rock</v>
      </c>
      <c r="S2494" s="16">
        <f>(((J2494/60)/60)/24)+DATE(1970,1,1)+(-8/24)</f>
        <v>41024.652638888889</v>
      </c>
      <c r="T2494" s="16">
        <f>(((I2494/60)/60)/24)+DATE(1970,1,1)+(-8/24)</f>
        <v>41076.082638888889</v>
      </c>
    </row>
    <row r="2495" spans="1:20" ht="60" x14ac:dyDescent="0.25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2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7">
        <f>E2495/D2495</f>
        <v>1.2869999999999999</v>
      </c>
      <c r="P2495" s="9">
        <f>IF(L2495 = 0, 0, E2495/L2495)</f>
        <v>99.382239382239376</v>
      </c>
      <c r="Q2495" s="5" t="str">
        <f>LEFT(N2495,SEARCH("/",N2495) - 1)</f>
        <v>music</v>
      </c>
      <c r="R2495" s="5" t="str">
        <f>RIGHT(N2495, LEN(N2495) - SEARCH("/",N2495))</f>
        <v>indie rock</v>
      </c>
      <c r="S2495" s="16">
        <f>(((J2495/60)/60)/24)+DATE(1970,1,1)+(-8/24)</f>
        <v>41347.834953703699</v>
      </c>
      <c r="T2495" s="16">
        <f>(((I2495/60)/60)/24)+DATE(1970,1,1)+(-8/24)</f>
        <v>41392.834953703699</v>
      </c>
    </row>
    <row r="2496" spans="1:20" ht="45" x14ac:dyDescent="0.25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2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7">
        <f>E2496/D2496</f>
        <v>1.0100533333333332</v>
      </c>
      <c r="P2496" s="9">
        <f>IF(L2496 = 0, 0, E2496/L2496)</f>
        <v>38.848205128205123</v>
      </c>
      <c r="Q2496" s="5" t="str">
        <f>LEFT(N2496,SEARCH("/",N2496) - 1)</f>
        <v>music</v>
      </c>
      <c r="R2496" s="5" t="str">
        <f>RIGHT(N2496, LEN(N2496) - SEARCH("/",N2496))</f>
        <v>indie rock</v>
      </c>
      <c r="S2496" s="16">
        <f>(((J2496/60)/60)/24)+DATE(1970,1,1)+(-8/24)</f>
        <v>41022.311851851846</v>
      </c>
      <c r="T2496" s="16">
        <f>(((I2496/60)/60)/24)+DATE(1970,1,1)+(-8/24)</f>
        <v>41052.311851851846</v>
      </c>
    </row>
    <row r="2497" spans="1:20" ht="45" x14ac:dyDescent="0.25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2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7">
        <f>E2497/D2497</f>
        <v>1.2753666666666665</v>
      </c>
      <c r="P2497" s="9">
        <f>IF(L2497 = 0, 0, E2497/L2497)</f>
        <v>45.548809523809524</v>
      </c>
      <c r="Q2497" s="5" t="str">
        <f>LEFT(N2497,SEARCH("/",N2497) - 1)</f>
        <v>music</v>
      </c>
      <c r="R2497" s="5" t="str">
        <f>RIGHT(N2497, LEN(N2497) - SEARCH("/",N2497))</f>
        <v>indie rock</v>
      </c>
      <c r="S2497" s="16">
        <f>(((J2497/60)/60)/24)+DATE(1970,1,1)+(-8/24)</f>
        <v>41036.613136574073</v>
      </c>
      <c r="T2497" s="16">
        <f>(((I2497/60)/60)/24)+DATE(1970,1,1)+(-8/24)</f>
        <v>41066.613136574073</v>
      </c>
    </row>
    <row r="2498" spans="1:20" ht="30" x14ac:dyDescent="0.25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2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7">
        <f>E2498/D2498</f>
        <v>1</v>
      </c>
      <c r="P2498" s="9">
        <f>IF(L2498 = 0, 0, E2498/L2498)</f>
        <v>600</v>
      </c>
      <c r="Q2498" s="5" t="str">
        <f>LEFT(N2498,SEARCH("/",N2498) - 1)</f>
        <v>music</v>
      </c>
      <c r="R2498" s="5" t="str">
        <f>RIGHT(N2498, LEN(N2498) - SEARCH("/",N2498))</f>
        <v>indie rock</v>
      </c>
      <c r="S2498" s="16">
        <f>(((J2498/60)/60)/24)+DATE(1970,1,1)+(-8/24)</f>
        <v>41327.663101851853</v>
      </c>
      <c r="T2498" s="16">
        <f>(((I2498/60)/60)/24)+DATE(1970,1,1)+(-8/24)</f>
        <v>41362.621435185181</v>
      </c>
    </row>
    <row r="2499" spans="1:20" ht="45" x14ac:dyDescent="0.25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2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7">
        <f>E2499/D2499</f>
        <v>1.127715</v>
      </c>
      <c r="P2499" s="9">
        <f>IF(L2499 = 0, 0, E2499/L2499)</f>
        <v>80.551071428571419</v>
      </c>
      <c r="Q2499" s="5" t="str">
        <f>LEFT(N2499,SEARCH("/",N2499) - 1)</f>
        <v>music</v>
      </c>
      <c r="R2499" s="5" t="str">
        <f>RIGHT(N2499, LEN(N2499) - SEARCH("/",N2499))</f>
        <v>indie rock</v>
      </c>
      <c r="S2499" s="16">
        <f>(((J2499/60)/60)/24)+DATE(1970,1,1)+(-8/24)</f>
        <v>40730.545578703699</v>
      </c>
      <c r="T2499" s="16">
        <f>(((I2499/60)/60)/24)+DATE(1970,1,1)+(-8/24)</f>
        <v>40760.545578703699</v>
      </c>
    </row>
    <row r="2500" spans="1:20" ht="45" x14ac:dyDescent="0.25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2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7">
        <f>E2500/D2500</f>
        <v>1.056</v>
      </c>
      <c r="P2500" s="9">
        <f>IF(L2500 = 0, 0, E2500/L2500)</f>
        <v>52.8</v>
      </c>
      <c r="Q2500" s="5" t="str">
        <f>LEFT(N2500,SEARCH("/",N2500) - 1)</f>
        <v>music</v>
      </c>
      <c r="R2500" s="5" t="str">
        <f>RIGHT(N2500, LEN(N2500) - SEARCH("/",N2500))</f>
        <v>indie rock</v>
      </c>
      <c r="S2500" s="16">
        <f>(((J2500/60)/60)/24)+DATE(1970,1,1)+(-8/24)</f>
        <v>42017.634108796294</v>
      </c>
      <c r="T2500" s="16">
        <f>(((I2500/60)/60)/24)+DATE(1970,1,1)+(-8/24)</f>
        <v>42031.634108796294</v>
      </c>
    </row>
    <row r="2501" spans="1:20" ht="60" x14ac:dyDescent="0.25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2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7">
        <f>E2501/D2501</f>
        <v>2.0262500000000001</v>
      </c>
      <c r="P2501" s="9">
        <f>IF(L2501 = 0, 0, E2501/L2501)</f>
        <v>47.676470588235297</v>
      </c>
      <c r="Q2501" s="5" t="str">
        <f>LEFT(N2501,SEARCH("/",N2501) - 1)</f>
        <v>music</v>
      </c>
      <c r="R2501" s="5" t="str">
        <f>RIGHT(N2501, LEN(N2501) - SEARCH("/",N2501))</f>
        <v>indie rock</v>
      </c>
      <c r="S2501" s="16">
        <f>(((J2501/60)/60)/24)+DATE(1970,1,1)+(-8/24)</f>
        <v>41226.315243055549</v>
      </c>
      <c r="T2501" s="16">
        <f>(((I2501/60)/60)/24)+DATE(1970,1,1)+(-8/24)</f>
        <v>41274.416666666664</v>
      </c>
    </row>
    <row r="2502" spans="1:20" ht="45" x14ac:dyDescent="0.25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2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7">
        <f>E2502/D2502</f>
        <v>1.1333333333333333</v>
      </c>
      <c r="P2502" s="9">
        <f>IF(L2502 = 0, 0, E2502/L2502)</f>
        <v>23.448275862068964</v>
      </c>
      <c r="Q2502" s="5" t="str">
        <f>LEFT(N2502,SEARCH("/",N2502) - 1)</f>
        <v>music</v>
      </c>
      <c r="R2502" s="5" t="str">
        <f>RIGHT(N2502, LEN(N2502) - SEARCH("/",N2502))</f>
        <v>indie rock</v>
      </c>
      <c r="S2502" s="16">
        <f>(((J2502/60)/60)/24)+DATE(1970,1,1)+(-8/24)</f>
        <v>41053.439525462964</v>
      </c>
      <c r="T2502" s="16">
        <f>(((I2502/60)/60)/24)+DATE(1970,1,1)+(-8/24)</f>
        <v>41083.439525462964</v>
      </c>
    </row>
    <row r="2503" spans="1:20" ht="60" x14ac:dyDescent="0.2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2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7">
        <f>E2503/D2503</f>
        <v>2.5545454545454545E-2</v>
      </c>
      <c r="P2503" s="9">
        <f>IF(L2503 = 0, 0, E2503/L2503)</f>
        <v>40.142857142857146</v>
      </c>
      <c r="Q2503" s="5" t="str">
        <f>LEFT(N2503,SEARCH("/",N2503) - 1)</f>
        <v>food</v>
      </c>
      <c r="R2503" s="5" t="str">
        <f>RIGHT(N2503, LEN(N2503) - SEARCH("/",N2503))</f>
        <v>restaurants</v>
      </c>
      <c r="S2503" s="16">
        <f>(((J2503/60)/60)/24)+DATE(1970,1,1)+(-8/24)</f>
        <v>42244.443333333329</v>
      </c>
      <c r="T2503" s="16">
        <f>(((I2503/60)/60)/24)+DATE(1970,1,1)+(-8/24)</f>
        <v>42274.443333333329</v>
      </c>
    </row>
    <row r="2504" spans="1:20" ht="60" x14ac:dyDescent="0.25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2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7">
        <f>E2504/D2504</f>
        <v>7.8181818181818181E-4</v>
      </c>
      <c r="P2504" s="9">
        <f>IF(L2504 = 0, 0, E2504/L2504)</f>
        <v>17.2</v>
      </c>
      <c r="Q2504" s="5" t="str">
        <f>LEFT(N2504,SEARCH("/",N2504) - 1)</f>
        <v>food</v>
      </c>
      <c r="R2504" s="5" t="str">
        <f>RIGHT(N2504, LEN(N2504) - SEARCH("/",N2504))</f>
        <v>restaurants</v>
      </c>
      <c r="S2504" s="16">
        <f>(((J2504/60)/60)/24)+DATE(1970,1,1)+(-8/24)</f>
        <v>41858.492106481477</v>
      </c>
      <c r="T2504" s="16">
        <f>(((I2504/60)/60)/24)+DATE(1970,1,1)+(-8/24)</f>
        <v>41903.492106481477</v>
      </c>
    </row>
    <row r="2505" spans="1:20" ht="60" x14ac:dyDescent="0.2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2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7">
        <f>E2505/D2505</f>
        <v>0</v>
      </c>
      <c r="P2505" s="9">
        <f>IF(L2505 = 0, 0, E2505/L2505)</f>
        <v>0</v>
      </c>
      <c r="Q2505" s="5" t="str">
        <f>LEFT(N2505,SEARCH("/",N2505) - 1)</f>
        <v>food</v>
      </c>
      <c r="R2505" s="5" t="str">
        <f>RIGHT(N2505, LEN(N2505) - SEARCH("/",N2505))</f>
        <v>restaurants</v>
      </c>
      <c r="S2505" s="16">
        <f>(((J2505/60)/60)/24)+DATE(1970,1,1)+(-8/24)</f>
        <v>42498.566064814811</v>
      </c>
      <c r="T2505" s="16">
        <f>(((I2505/60)/60)/24)+DATE(1970,1,1)+(-8/24)</f>
        <v>42528.54583333333</v>
      </c>
    </row>
    <row r="2506" spans="1:20" ht="45" x14ac:dyDescent="0.25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2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7">
        <f>E2506/D2506</f>
        <v>0</v>
      </c>
      <c r="P2506" s="9">
        <f>IF(L2506 = 0, 0, E2506/L2506)</f>
        <v>0</v>
      </c>
      <c r="Q2506" s="5" t="str">
        <f>LEFT(N2506,SEARCH("/",N2506) - 1)</f>
        <v>food</v>
      </c>
      <c r="R2506" s="5" t="str">
        <f>RIGHT(N2506, LEN(N2506) - SEARCH("/",N2506))</f>
        <v>restaurants</v>
      </c>
      <c r="S2506" s="16">
        <f>(((J2506/60)/60)/24)+DATE(1970,1,1)+(-8/24)</f>
        <v>41927.682106481479</v>
      </c>
      <c r="T2506" s="16">
        <f>(((I2506/60)/60)/24)+DATE(1970,1,1)+(-8/24)</f>
        <v>41957.723773148151</v>
      </c>
    </row>
    <row r="2507" spans="1:20" ht="60" x14ac:dyDescent="0.2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2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7">
        <f>E2507/D2507</f>
        <v>0</v>
      </c>
      <c r="P2507" s="9">
        <f>IF(L2507 = 0, 0, E2507/L2507)</f>
        <v>0</v>
      </c>
      <c r="Q2507" s="5" t="str">
        <f>LEFT(N2507,SEARCH("/",N2507) - 1)</f>
        <v>food</v>
      </c>
      <c r="R2507" s="5" t="str">
        <f>RIGHT(N2507, LEN(N2507) - SEARCH("/",N2507))</f>
        <v>restaurants</v>
      </c>
      <c r="S2507" s="16">
        <f>(((J2507/60)/60)/24)+DATE(1970,1,1)+(-8/24)</f>
        <v>42046.722407407404</v>
      </c>
      <c r="T2507" s="16">
        <f>(((I2507/60)/60)/24)+DATE(1970,1,1)+(-8/24)</f>
        <v>42076.68074074074</v>
      </c>
    </row>
    <row r="2508" spans="1:20" ht="60" x14ac:dyDescent="0.25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2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7">
        <f>E2508/D2508</f>
        <v>6.0000000000000001E-3</v>
      </c>
      <c r="P2508" s="9">
        <f>IF(L2508 = 0, 0, E2508/L2508)</f>
        <v>15</v>
      </c>
      <c r="Q2508" s="5" t="str">
        <f>LEFT(N2508,SEARCH("/",N2508) - 1)</f>
        <v>food</v>
      </c>
      <c r="R2508" s="5" t="str">
        <f>RIGHT(N2508, LEN(N2508) - SEARCH("/",N2508))</f>
        <v>restaurants</v>
      </c>
      <c r="S2508" s="16">
        <f>(((J2508/60)/60)/24)+DATE(1970,1,1)+(-8/24)</f>
        <v>42257.963761574072</v>
      </c>
      <c r="T2508" s="16">
        <f>(((I2508/60)/60)/24)+DATE(1970,1,1)+(-8/24)</f>
        <v>42280.541666666664</v>
      </c>
    </row>
    <row r="2509" spans="1:20" x14ac:dyDescent="0.25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2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7">
        <f>E2509/D2509</f>
        <v>0</v>
      </c>
      <c r="P2509" s="9">
        <f>IF(L2509 = 0, 0, E2509/L2509)</f>
        <v>0</v>
      </c>
      <c r="Q2509" s="5" t="str">
        <f>LEFT(N2509,SEARCH("/",N2509) - 1)</f>
        <v>food</v>
      </c>
      <c r="R2509" s="5" t="str">
        <f>RIGHT(N2509, LEN(N2509) - SEARCH("/",N2509))</f>
        <v>restaurants</v>
      </c>
      <c r="S2509" s="16">
        <f>(((J2509/60)/60)/24)+DATE(1970,1,1)+(-8/24)</f>
        <v>42104.739629629628</v>
      </c>
      <c r="T2509" s="16">
        <f>(((I2509/60)/60)/24)+DATE(1970,1,1)+(-8/24)</f>
        <v>42134.739629629628</v>
      </c>
    </row>
    <row r="2510" spans="1:20" ht="60" x14ac:dyDescent="0.25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2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7">
        <f>E2510/D2510</f>
        <v>0</v>
      </c>
      <c r="P2510" s="9">
        <f>IF(L2510 = 0, 0, E2510/L2510)</f>
        <v>0</v>
      </c>
      <c r="Q2510" s="5" t="str">
        <f>LEFT(N2510,SEARCH("/",N2510) - 1)</f>
        <v>food</v>
      </c>
      <c r="R2510" s="5" t="str">
        <f>RIGHT(N2510, LEN(N2510) - SEARCH("/",N2510))</f>
        <v>restaurants</v>
      </c>
      <c r="S2510" s="16">
        <f>(((J2510/60)/60)/24)+DATE(1970,1,1)+(-8/24)</f>
        <v>41835.618449074071</v>
      </c>
      <c r="T2510" s="16">
        <f>(((I2510/60)/60)/24)+DATE(1970,1,1)+(-8/24)</f>
        <v>41865.618449074071</v>
      </c>
    </row>
    <row r="2511" spans="1:20" ht="60" x14ac:dyDescent="0.2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2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7">
        <f>E2511/D2511</f>
        <v>1.0526315789473684E-2</v>
      </c>
      <c r="P2511" s="9">
        <f>IF(L2511 = 0, 0, E2511/L2511)</f>
        <v>35.714285714285715</v>
      </c>
      <c r="Q2511" s="5" t="str">
        <f>LEFT(N2511,SEARCH("/",N2511) - 1)</f>
        <v>food</v>
      </c>
      <c r="R2511" s="5" t="str">
        <f>RIGHT(N2511, LEN(N2511) - SEARCH("/",N2511))</f>
        <v>restaurants</v>
      </c>
      <c r="S2511" s="16">
        <f>(((J2511/60)/60)/24)+DATE(1970,1,1)+(-8/24)</f>
        <v>42058.476261574069</v>
      </c>
      <c r="T2511" s="16">
        <f>(((I2511/60)/60)/24)+DATE(1970,1,1)+(-8/24)</f>
        <v>42114.434594907405</v>
      </c>
    </row>
    <row r="2512" spans="1:20" ht="60" x14ac:dyDescent="0.25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2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7">
        <f>E2512/D2512</f>
        <v>1.5E-3</v>
      </c>
      <c r="P2512" s="9">
        <f>IF(L2512 = 0, 0, E2512/L2512)</f>
        <v>37.5</v>
      </c>
      <c r="Q2512" s="5" t="str">
        <f>LEFT(N2512,SEARCH("/",N2512) - 1)</f>
        <v>food</v>
      </c>
      <c r="R2512" s="5" t="str">
        <f>RIGHT(N2512, LEN(N2512) - SEARCH("/",N2512))</f>
        <v>restaurants</v>
      </c>
      <c r="S2512" s="16">
        <f>(((J2512/60)/60)/24)+DATE(1970,1,1)+(-8/24)</f>
        <v>42078.66402777777</v>
      </c>
      <c r="T2512" s="16">
        <f>(((I2512/60)/60)/24)+DATE(1970,1,1)+(-8/24)</f>
        <v>42138.66402777777</v>
      </c>
    </row>
    <row r="2513" spans="1:20" ht="45" x14ac:dyDescent="0.2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2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7">
        <f>E2513/D2513</f>
        <v>0</v>
      </c>
      <c r="P2513" s="9">
        <f>IF(L2513 = 0, 0, E2513/L2513)</f>
        <v>0</v>
      </c>
      <c r="Q2513" s="5" t="str">
        <f>LEFT(N2513,SEARCH("/",N2513) - 1)</f>
        <v>food</v>
      </c>
      <c r="R2513" s="5" t="str">
        <f>RIGHT(N2513, LEN(N2513) - SEARCH("/",N2513))</f>
        <v>restaurants</v>
      </c>
      <c r="S2513" s="16">
        <f>(((J2513/60)/60)/24)+DATE(1970,1,1)+(-8/24)</f>
        <v>42371.113576388881</v>
      </c>
      <c r="T2513" s="16">
        <f>(((I2513/60)/60)/24)+DATE(1970,1,1)+(-8/24)</f>
        <v>42401.113576388881</v>
      </c>
    </row>
    <row r="2514" spans="1:20" ht="45" x14ac:dyDescent="0.25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2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7">
        <f>E2514/D2514</f>
        <v>0</v>
      </c>
      <c r="P2514" s="9">
        <f>IF(L2514 = 0, 0, E2514/L2514)</f>
        <v>0</v>
      </c>
      <c r="Q2514" s="5" t="str">
        <f>LEFT(N2514,SEARCH("/",N2514) - 1)</f>
        <v>food</v>
      </c>
      <c r="R2514" s="5" t="str">
        <f>RIGHT(N2514, LEN(N2514) - SEARCH("/",N2514))</f>
        <v>restaurants</v>
      </c>
      <c r="S2514" s="16">
        <f>(((J2514/60)/60)/24)+DATE(1970,1,1)+(-8/24)</f>
        <v>41971.543530092589</v>
      </c>
      <c r="T2514" s="16">
        <f>(((I2514/60)/60)/24)+DATE(1970,1,1)+(-8/24)</f>
        <v>41986.543530092589</v>
      </c>
    </row>
    <row r="2515" spans="1:20" ht="60" x14ac:dyDescent="0.2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2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7">
        <f>E2515/D2515</f>
        <v>0</v>
      </c>
      <c r="P2515" s="9">
        <f>IF(L2515 = 0, 0, E2515/L2515)</f>
        <v>0</v>
      </c>
      <c r="Q2515" s="5" t="str">
        <f>LEFT(N2515,SEARCH("/",N2515) - 1)</f>
        <v>food</v>
      </c>
      <c r="R2515" s="5" t="str">
        <f>RIGHT(N2515, LEN(N2515) - SEARCH("/",N2515))</f>
        <v>restaurants</v>
      </c>
      <c r="S2515" s="16">
        <f>(((J2515/60)/60)/24)+DATE(1970,1,1)+(-8/24)</f>
        <v>42731.673483796294</v>
      </c>
      <c r="T2515" s="16">
        <f>(((I2515/60)/60)/24)+DATE(1970,1,1)+(-8/24)</f>
        <v>42791.673483796294</v>
      </c>
    </row>
    <row r="2516" spans="1:20" ht="60" x14ac:dyDescent="0.25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2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7">
        <f>E2516/D2516</f>
        <v>1.7500000000000002E-2</v>
      </c>
      <c r="P2516" s="9">
        <f>IF(L2516 = 0, 0, E2516/L2516)</f>
        <v>52.5</v>
      </c>
      <c r="Q2516" s="5" t="str">
        <f>LEFT(N2516,SEARCH("/",N2516) - 1)</f>
        <v>food</v>
      </c>
      <c r="R2516" s="5" t="str">
        <f>RIGHT(N2516, LEN(N2516) - SEARCH("/",N2516))</f>
        <v>restaurants</v>
      </c>
      <c r="S2516" s="16">
        <f>(((J2516/60)/60)/24)+DATE(1970,1,1)+(-8/24)</f>
        <v>41854.056446759256</v>
      </c>
      <c r="T2516" s="16">
        <f>(((I2516/60)/60)/24)+DATE(1970,1,1)+(-8/24)</f>
        <v>41871.056446759256</v>
      </c>
    </row>
    <row r="2517" spans="1:20" ht="60" x14ac:dyDescent="0.2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2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7">
        <f>E2517/D2517</f>
        <v>0.186</v>
      </c>
      <c r="P2517" s="9">
        <f>IF(L2517 = 0, 0, E2517/L2517)</f>
        <v>77.5</v>
      </c>
      <c r="Q2517" s="5" t="str">
        <f>LEFT(N2517,SEARCH("/",N2517) - 1)</f>
        <v>food</v>
      </c>
      <c r="R2517" s="5" t="str">
        <f>RIGHT(N2517, LEN(N2517) - SEARCH("/",N2517))</f>
        <v>restaurants</v>
      </c>
      <c r="S2517" s="16">
        <f>(((J2517/60)/60)/24)+DATE(1970,1,1)+(-8/24)</f>
        <v>42027.50640046296</v>
      </c>
      <c r="T2517" s="16">
        <f>(((I2517/60)/60)/24)+DATE(1970,1,1)+(-8/24)</f>
        <v>42057.50640046296</v>
      </c>
    </row>
    <row r="2518" spans="1:20" ht="60" x14ac:dyDescent="0.25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2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7">
        <f>E2518/D2518</f>
        <v>0</v>
      </c>
      <c r="P2518" s="9">
        <f>IF(L2518 = 0, 0, E2518/L2518)</f>
        <v>0</v>
      </c>
      <c r="Q2518" s="5" t="str">
        <f>LEFT(N2518,SEARCH("/",N2518) - 1)</f>
        <v>food</v>
      </c>
      <c r="R2518" s="5" t="str">
        <f>RIGHT(N2518, LEN(N2518) - SEARCH("/",N2518))</f>
        <v>restaurants</v>
      </c>
      <c r="S2518" s="16">
        <f>(((J2518/60)/60)/24)+DATE(1970,1,1)+(-8/24)</f>
        <v>41942.320046296292</v>
      </c>
      <c r="T2518" s="16">
        <f>(((I2518/60)/60)/24)+DATE(1970,1,1)+(-8/24)</f>
        <v>41972.361712962964</v>
      </c>
    </row>
    <row r="2519" spans="1:20" ht="60" x14ac:dyDescent="0.2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2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7">
        <f>E2519/D2519</f>
        <v>9.8166666666666666E-2</v>
      </c>
      <c r="P2519" s="9">
        <f>IF(L2519 = 0, 0, E2519/L2519)</f>
        <v>53.545454545454547</v>
      </c>
      <c r="Q2519" s="5" t="str">
        <f>LEFT(N2519,SEARCH("/",N2519) - 1)</f>
        <v>food</v>
      </c>
      <c r="R2519" s="5" t="str">
        <f>RIGHT(N2519, LEN(N2519) - SEARCH("/",N2519))</f>
        <v>restaurants</v>
      </c>
      <c r="S2519" s="16">
        <f>(((J2519/60)/60)/24)+DATE(1970,1,1)+(-8/24)</f>
        <v>42052.469097222223</v>
      </c>
      <c r="T2519" s="16">
        <f>(((I2519/60)/60)/24)+DATE(1970,1,1)+(-8/24)</f>
        <v>42082.427430555552</v>
      </c>
    </row>
    <row r="2520" spans="1:20" ht="45" x14ac:dyDescent="0.25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2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7">
        <f>E2520/D2520</f>
        <v>0</v>
      </c>
      <c r="P2520" s="9">
        <f>IF(L2520 = 0, 0, E2520/L2520)</f>
        <v>0</v>
      </c>
      <c r="Q2520" s="5" t="str">
        <f>LEFT(N2520,SEARCH("/",N2520) - 1)</f>
        <v>food</v>
      </c>
      <c r="R2520" s="5" t="str">
        <f>RIGHT(N2520, LEN(N2520) - SEARCH("/",N2520))</f>
        <v>restaurants</v>
      </c>
      <c r="S2520" s="16">
        <f>(((J2520/60)/60)/24)+DATE(1970,1,1)+(-8/24)</f>
        <v>41926.347546296296</v>
      </c>
      <c r="T2520" s="16">
        <f>(((I2520/60)/60)/24)+DATE(1970,1,1)+(-8/24)</f>
        <v>41956.38921296296</v>
      </c>
    </row>
    <row r="2521" spans="1:20" ht="45" x14ac:dyDescent="0.2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2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7">
        <f>E2521/D2521</f>
        <v>4.3333333333333331E-4</v>
      </c>
      <c r="P2521" s="9">
        <f>IF(L2521 = 0, 0, E2521/L2521)</f>
        <v>16.25</v>
      </c>
      <c r="Q2521" s="5" t="str">
        <f>LEFT(N2521,SEARCH("/",N2521) - 1)</f>
        <v>food</v>
      </c>
      <c r="R2521" s="5" t="str">
        <f>RIGHT(N2521, LEN(N2521) - SEARCH("/",N2521))</f>
        <v>restaurants</v>
      </c>
      <c r="S2521" s="16">
        <f>(((J2521/60)/60)/24)+DATE(1970,1,1)+(-8/24)</f>
        <v>41808.821805555555</v>
      </c>
      <c r="T2521" s="16">
        <f>(((I2521/60)/60)/24)+DATE(1970,1,1)+(-8/24)</f>
        <v>41838.821805555555</v>
      </c>
    </row>
    <row r="2522" spans="1:20" ht="60" x14ac:dyDescent="0.25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2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7">
        <f>E2522/D2522</f>
        <v>0</v>
      </c>
      <c r="P2522" s="9">
        <f>IF(L2522 = 0, 0, E2522/L2522)</f>
        <v>0</v>
      </c>
      <c r="Q2522" s="5" t="str">
        <f>LEFT(N2522,SEARCH("/",N2522) - 1)</f>
        <v>food</v>
      </c>
      <c r="R2522" s="5" t="str">
        <f>RIGHT(N2522, LEN(N2522) - SEARCH("/",N2522))</f>
        <v>restaurants</v>
      </c>
      <c r="S2522" s="16">
        <f>(((J2522/60)/60)/24)+DATE(1970,1,1)+(-8/24)</f>
        <v>42612.267187500001</v>
      </c>
      <c r="T2522" s="16">
        <f>(((I2522/60)/60)/24)+DATE(1970,1,1)+(-8/24)</f>
        <v>42658.472916666658</v>
      </c>
    </row>
    <row r="2523" spans="1:20" ht="60" x14ac:dyDescent="0.25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2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7">
        <f>E2523/D2523</f>
        <v>1.0948792000000001</v>
      </c>
      <c r="P2523" s="9">
        <f>IF(L2523 = 0, 0, E2523/L2523)</f>
        <v>103.68174242424243</v>
      </c>
      <c r="Q2523" s="5" t="str">
        <f>LEFT(N2523,SEARCH("/",N2523) - 1)</f>
        <v>music</v>
      </c>
      <c r="R2523" s="5" t="str">
        <f>RIGHT(N2523, LEN(N2523) - SEARCH("/",N2523))</f>
        <v>classical music</v>
      </c>
      <c r="S2523" s="16">
        <f>(((J2523/60)/60)/24)+DATE(1970,1,1)+(-8/24)</f>
        <v>42269.63450231481</v>
      </c>
      <c r="T2523" s="16">
        <f>(((I2523/60)/60)/24)+DATE(1970,1,1)+(-8/24)</f>
        <v>42290.63450231481</v>
      </c>
    </row>
    <row r="2524" spans="1:20" ht="60" x14ac:dyDescent="0.25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2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7">
        <f>E2524/D2524</f>
        <v>1</v>
      </c>
      <c r="P2524" s="9">
        <f>IF(L2524 = 0, 0, E2524/L2524)</f>
        <v>185.18518518518519</v>
      </c>
      <c r="Q2524" s="5" t="str">
        <f>LEFT(N2524,SEARCH("/",N2524) - 1)</f>
        <v>music</v>
      </c>
      <c r="R2524" s="5" t="str">
        <f>RIGHT(N2524, LEN(N2524) - SEARCH("/",N2524))</f>
        <v>classical music</v>
      </c>
      <c r="S2524" s="16">
        <f>(((J2524/60)/60)/24)+DATE(1970,1,1)+(-8/24)</f>
        <v>42460.240277777775</v>
      </c>
      <c r="T2524" s="16">
        <f>(((I2524/60)/60)/24)+DATE(1970,1,1)+(-8/24)</f>
        <v>42482.286111111105</v>
      </c>
    </row>
    <row r="2525" spans="1:20" ht="45" x14ac:dyDescent="0.25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2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7">
        <f>E2525/D2525</f>
        <v>1.5644444444444445</v>
      </c>
      <c r="P2525" s="9">
        <f>IF(L2525 = 0, 0, E2525/L2525)</f>
        <v>54.153846153846153</v>
      </c>
      <c r="Q2525" s="5" t="str">
        <f>LEFT(N2525,SEARCH("/",N2525) - 1)</f>
        <v>music</v>
      </c>
      <c r="R2525" s="5" t="str">
        <f>RIGHT(N2525, LEN(N2525) - SEARCH("/",N2525))</f>
        <v>classical music</v>
      </c>
      <c r="S2525" s="16">
        <f>(((J2525/60)/60)/24)+DATE(1970,1,1)+(-8/24)</f>
        <v>41930.642268518517</v>
      </c>
      <c r="T2525" s="16">
        <f>(((I2525/60)/60)/24)+DATE(1970,1,1)+(-8/24)</f>
        <v>41960.683935185189</v>
      </c>
    </row>
    <row r="2526" spans="1:20" ht="45" x14ac:dyDescent="0.25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2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7">
        <f>E2526/D2526</f>
        <v>1.016</v>
      </c>
      <c r="P2526" s="9">
        <f>IF(L2526 = 0, 0, E2526/L2526)</f>
        <v>177.2093023255814</v>
      </c>
      <c r="Q2526" s="5" t="str">
        <f>LEFT(N2526,SEARCH("/",N2526) - 1)</f>
        <v>music</v>
      </c>
      <c r="R2526" s="5" t="str">
        <f>RIGHT(N2526, LEN(N2526) - SEARCH("/",N2526))</f>
        <v>classical music</v>
      </c>
      <c r="S2526" s="16">
        <f>(((J2526/60)/60)/24)+DATE(1970,1,1)+(-8/24)</f>
        <v>41961.474039351851</v>
      </c>
      <c r="T2526" s="16">
        <f>(((I2526/60)/60)/24)+DATE(1970,1,1)+(-8/24)</f>
        <v>41993.854166666664</v>
      </c>
    </row>
    <row r="2527" spans="1:20" ht="45" x14ac:dyDescent="0.25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2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7">
        <f>E2527/D2527</f>
        <v>1.00325</v>
      </c>
      <c r="P2527" s="9">
        <f>IF(L2527 = 0, 0, E2527/L2527)</f>
        <v>100.325</v>
      </c>
      <c r="Q2527" s="5" t="str">
        <f>LEFT(N2527,SEARCH("/",N2527) - 1)</f>
        <v>music</v>
      </c>
      <c r="R2527" s="5" t="str">
        <f>RIGHT(N2527, LEN(N2527) - SEARCH("/",N2527))</f>
        <v>classical music</v>
      </c>
      <c r="S2527" s="16">
        <f>(((J2527/60)/60)/24)+DATE(1970,1,1)+(-8/24)</f>
        <v>41058.511238425926</v>
      </c>
      <c r="T2527" s="16">
        <f>(((I2527/60)/60)/24)+DATE(1970,1,1)+(-8/24)</f>
        <v>41088.511238425926</v>
      </c>
    </row>
    <row r="2528" spans="1:20" ht="45" x14ac:dyDescent="0.25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2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7">
        <f>E2528/D2528</f>
        <v>1.1294999999999999</v>
      </c>
      <c r="P2528" s="9">
        <f>IF(L2528 = 0, 0, E2528/L2528)</f>
        <v>136.90909090909091</v>
      </c>
      <c r="Q2528" s="5" t="str">
        <f>LEFT(N2528,SEARCH("/",N2528) - 1)</f>
        <v>music</v>
      </c>
      <c r="R2528" s="5" t="str">
        <f>RIGHT(N2528, LEN(N2528) - SEARCH("/",N2528))</f>
        <v>classical music</v>
      </c>
      <c r="S2528" s="16">
        <f>(((J2528/60)/60)/24)+DATE(1970,1,1)+(-8/24)</f>
        <v>41952.757800925923</v>
      </c>
      <c r="T2528" s="16">
        <f>(((I2528/60)/60)/24)+DATE(1970,1,1)+(-8/24)</f>
        <v>41980.874305555553</v>
      </c>
    </row>
    <row r="2529" spans="1:20" ht="45" x14ac:dyDescent="0.25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2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7">
        <f>E2529/D2529</f>
        <v>1.02125</v>
      </c>
      <c r="P2529" s="9">
        <f>IF(L2529 = 0, 0, E2529/L2529)</f>
        <v>57.535211267605632</v>
      </c>
      <c r="Q2529" s="5" t="str">
        <f>LEFT(N2529,SEARCH("/",N2529) - 1)</f>
        <v>music</v>
      </c>
      <c r="R2529" s="5" t="str">
        <f>RIGHT(N2529, LEN(N2529) - SEARCH("/",N2529))</f>
        <v>classical music</v>
      </c>
      <c r="S2529" s="16">
        <f>(((J2529/60)/60)/24)+DATE(1970,1,1)+(-8/24)</f>
        <v>41546.417719907404</v>
      </c>
      <c r="T2529" s="16">
        <f>(((I2529/60)/60)/24)+DATE(1970,1,1)+(-8/24)</f>
        <v>41564.832638888889</v>
      </c>
    </row>
    <row r="2530" spans="1:20" ht="60" x14ac:dyDescent="0.25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2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7">
        <f>E2530/D2530</f>
        <v>1.0724974999999999</v>
      </c>
      <c r="P2530" s="9">
        <f>IF(L2530 = 0, 0, E2530/L2530)</f>
        <v>52.962839506172834</v>
      </c>
      <c r="Q2530" s="5" t="str">
        <f>LEFT(N2530,SEARCH("/",N2530) - 1)</f>
        <v>music</v>
      </c>
      <c r="R2530" s="5" t="str">
        <f>RIGHT(N2530, LEN(N2530) - SEARCH("/",N2530))</f>
        <v>classical music</v>
      </c>
      <c r="S2530" s="16">
        <f>(((J2530/60)/60)/24)+DATE(1970,1,1)+(-8/24)</f>
        <v>42217.501192129632</v>
      </c>
      <c r="T2530" s="16">
        <f>(((I2530/60)/60)/24)+DATE(1970,1,1)+(-8/24)</f>
        <v>42236.124999999993</v>
      </c>
    </row>
    <row r="2531" spans="1:20" ht="30" x14ac:dyDescent="0.25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2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7">
        <f>E2531/D2531</f>
        <v>1.0428333333333333</v>
      </c>
      <c r="P2531" s="9">
        <f>IF(L2531 = 0, 0, E2531/L2531)</f>
        <v>82.328947368421055</v>
      </c>
      <c r="Q2531" s="5" t="str">
        <f>LEFT(N2531,SEARCH("/",N2531) - 1)</f>
        <v>music</v>
      </c>
      <c r="R2531" s="5" t="str">
        <f>RIGHT(N2531, LEN(N2531) - SEARCH("/",N2531))</f>
        <v>classical music</v>
      </c>
      <c r="S2531" s="16">
        <f>(((J2531/60)/60)/24)+DATE(1970,1,1)+(-8/24)</f>
        <v>40947.747395833328</v>
      </c>
      <c r="T2531" s="16">
        <f>(((I2531/60)/60)/24)+DATE(1970,1,1)+(-8/24)</f>
        <v>40992.705729166664</v>
      </c>
    </row>
    <row r="2532" spans="1:20" ht="45" x14ac:dyDescent="0.25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2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7">
        <f>E2532/D2532</f>
        <v>1</v>
      </c>
      <c r="P2532" s="9">
        <f>IF(L2532 = 0, 0, E2532/L2532)</f>
        <v>135.41666666666666</v>
      </c>
      <c r="Q2532" s="5" t="str">
        <f>LEFT(N2532,SEARCH("/",N2532) - 1)</f>
        <v>music</v>
      </c>
      <c r="R2532" s="5" t="str">
        <f>RIGHT(N2532, LEN(N2532) - SEARCH("/",N2532))</f>
        <v>classical music</v>
      </c>
      <c r="S2532" s="16">
        <f>(((J2532/60)/60)/24)+DATE(1970,1,1)+(-8/24)</f>
        <v>42081.531307870369</v>
      </c>
      <c r="T2532" s="16">
        <f>(((I2532/60)/60)/24)+DATE(1970,1,1)+(-8/24)</f>
        <v>42113.868055555555</v>
      </c>
    </row>
    <row r="2533" spans="1:20" ht="60" x14ac:dyDescent="0.25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2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7">
        <f>E2533/D2533</f>
        <v>1.004</v>
      </c>
      <c r="P2533" s="9">
        <f>IF(L2533 = 0, 0, E2533/L2533)</f>
        <v>74.06557377049181</v>
      </c>
      <c r="Q2533" s="5" t="str">
        <f>LEFT(N2533,SEARCH("/",N2533) - 1)</f>
        <v>music</v>
      </c>
      <c r="R2533" s="5" t="str">
        <f>RIGHT(N2533, LEN(N2533) - SEARCH("/",N2533))</f>
        <v>classical music</v>
      </c>
      <c r="S2533" s="16">
        <f>(((J2533/60)/60)/24)+DATE(1970,1,1)+(-8/24)</f>
        <v>42208.346689814811</v>
      </c>
      <c r="T2533" s="16">
        <f>(((I2533/60)/60)/24)+DATE(1970,1,1)+(-8/24)</f>
        <v>42230.832638888889</v>
      </c>
    </row>
    <row r="2534" spans="1:20" ht="60" x14ac:dyDescent="0.25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2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7">
        <f>E2534/D2534</f>
        <v>1.26125</v>
      </c>
      <c r="P2534" s="9">
        <f>IF(L2534 = 0, 0, E2534/L2534)</f>
        <v>84.083333333333329</v>
      </c>
      <c r="Q2534" s="5" t="str">
        <f>LEFT(N2534,SEARCH("/",N2534) - 1)</f>
        <v>music</v>
      </c>
      <c r="R2534" s="5" t="str">
        <f>RIGHT(N2534, LEN(N2534) - SEARCH("/",N2534))</f>
        <v>classical music</v>
      </c>
      <c r="S2534" s="16">
        <f>(((J2534/60)/60)/24)+DATE(1970,1,1)+(-8/24)</f>
        <v>41107.515810185185</v>
      </c>
      <c r="T2534" s="16">
        <f>(((I2534/60)/60)/24)+DATE(1970,1,1)+(-8/24)</f>
        <v>41137.515810185185</v>
      </c>
    </row>
    <row r="2535" spans="1:20" ht="60" x14ac:dyDescent="0.25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2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7">
        <f>E2535/D2535</f>
        <v>1.1066666666666667</v>
      </c>
      <c r="P2535" s="9">
        <f>IF(L2535 = 0, 0, E2535/L2535)</f>
        <v>61.029411764705884</v>
      </c>
      <c r="Q2535" s="5" t="str">
        <f>LEFT(N2535,SEARCH("/",N2535) - 1)</f>
        <v>music</v>
      </c>
      <c r="R2535" s="5" t="str">
        <f>RIGHT(N2535, LEN(N2535) - SEARCH("/",N2535))</f>
        <v>classical music</v>
      </c>
      <c r="S2535" s="16">
        <f>(((J2535/60)/60)/24)+DATE(1970,1,1)+(-8/24)</f>
        <v>41304.417951388888</v>
      </c>
      <c r="T2535" s="16">
        <f>(((I2535/60)/60)/24)+DATE(1970,1,1)+(-8/24)</f>
        <v>41334.417453703703</v>
      </c>
    </row>
    <row r="2536" spans="1:20" ht="75" x14ac:dyDescent="0.25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2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7">
        <f>E2536/D2536</f>
        <v>1.05</v>
      </c>
      <c r="P2536" s="9">
        <f>IF(L2536 = 0, 0, E2536/L2536)</f>
        <v>150</v>
      </c>
      <c r="Q2536" s="5" t="str">
        <f>LEFT(N2536,SEARCH("/",N2536) - 1)</f>
        <v>music</v>
      </c>
      <c r="R2536" s="5" t="str">
        <f>RIGHT(N2536, LEN(N2536) - SEARCH("/",N2536))</f>
        <v>classical music</v>
      </c>
      <c r="S2536" s="16">
        <f>(((J2536/60)/60)/24)+DATE(1970,1,1)+(-8/24)</f>
        <v>40127.367037037038</v>
      </c>
      <c r="T2536" s="16">
        <f>(((I2536/60)/60)/24)+DATE(1970,1,1)+(-8/24)</f>
        <v>40178.916666666664</v>
      </c>
    </row>
    <row r="2537" spans="1:20" x14ac:dyDescent="0.25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2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7">
        <f>E2537/D2537</f>
        <v>1.03775</v>
      </c>
      <c r="P2537" s="9">
        <f>IF(L2537 = 0, 0, E2537/L2537)</f>
        <v>266.08974358974359</v>
      </c>
      <c r="Q2537" s="5" t="str">
        <f>LEFT(N2537,SEARCH("/",N2537) - 1)</f>
        <v>music</v>
      </c>
      <c r="R2537" s="5" t="str">
        <f>RIGHT(N2537, LEN(N2537) - SEARCH("/",N2537))</f>
        <v>classical music</v>
      </c>
      <c r="S2537" s="16">
        <f>(((J2537/60)/60)/24)+DATE(1970,1,1)+(-8/24)</f>
        <v>41943.457696759258</v>
      </c>
      <c r="T2537" s="16">
        <f>(((I2537/60)/60)/24)+DATE(1970,1,1)+(-8/24)</f>
        <v>41974.499363425923</v>
      </c>
    </row>
    <row r="2538" spans="1:20" ht="60" x14ac:dyDescent="0.25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2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7">
        <f>E2538/D2538</f>
        <v>1.1599999999999999</v>
      </c>
      <c r="P2538" s="9">
        <f>IF(L2538 = 0, 0, E2538/L2538)</f>
        <v>7.25</v>
      </c>
      <c r="Q2538" s="5" t="str">
        <f>LEFT(N2538,SEARCH("/",N2538) - 1)</f>
        <v>music</v>
      </c>
      <c r="R2538" s="5" t="str">
        <f>RIGHT(N2538, LEN(N2538) - SEARCH("/",N2538))</f>
        <v>classical music</v>
      </c>
      <c r="S2538" s="16">
        <f>(((J2538/60)/60)/24)+DATE(1970,1,1)+(-8/24)</f>
        <v>41463.77275462963</v>
      </c>
      <c r="T2538" s="16">
        <f>(((I2538/60)/60)/24)+DATE(1970,1,1)+(-8/24)</f>
        <v>41484.77275462963</v>
      </c>
    </row>
    <row r="2539" spans="1:20" ht="45" x14ac:dyDescent="0.25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2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7">
        <f>E2539/D2539</f>
        <v>1.1000000000000001</v>
      </c>
      <c r="P2539" s="9">
        <f>IF(L2539 = 0, 0, E2539/L2539)</f>
        <v>100</v>
      </c>
      <c r="Q2539" s="5" t="str">
        <f>LEFT(N2539,SEARCH("/",N2539) - 1)</f>
        <v>music</v>
      </c>
      <c r="R2539" s="5" t="str">
        <f>RIGHT(N2539, LEN(N2539) - SEARCH("/",N2539))</f>
        <v>classical music</v>
      </c>
      <c r="S2539" s="16">
        <f>(((J2539/60)/60)/24)+DATE(1970,1,1)+(-8/24)</f>
        <v>40696.315451388888</v>
      </c>
      <c r="T2539" s="16">
        <f>(((I2539/60)/60)/24)+DATE(1970,1,1)+(-8/24)</f>
        <v>40756.315451388888</v>
      </c>
    </row>
    <row r="2540" spans="1:20" ht="45" x14ac:dyDescent="0.25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2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7">
        <f>E2540/D2540</f>
        <v>1.130176111111111</v>
      </c>
      <c r="P2540" s="9">
        <f>IF(L2540 = 0, 0, E2540/L2540)</f>
        <v>109.96308108108107</v>
      </c>
      <c r="Q2540" s="5" t="str">
        <f>LEFT(N2540,SEARCH("/",N2540) - 1)</f>
        <v>music</v>
      </c>
      <c r="R2540" s="5" t="str">
        <f>RIGHT(N2540, LEN(N2540) - SEARCH("/",N2540))</f>
        <v>classical music</v>
      </c>
      <c r="S2540" s="16">
        <f>(((J2540/60)/60)/24)+DATE(1970,1,1)+(-8/24)</f>
        <v>41298.176631944443</v>
      </c>
      <c r="T2540" s="16">
        <f>(((I2540/60)/60)/24)+DATE(1970,1,1)+(-8/24)</f>
        <v>41328.874305555553</v>
      </c>
    </row>
    <row r="2541" spans="1:20" ht="60" x14ac:dyDescent="0.25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2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7">
        <f>E2541/D2541</f>
        <v>1.0024999999999999</v>
      </c>
      <c r="P2541" s="9">
        <f>IF(L2541 = 0, 0, E2541/L2541)</f>
        <v>169.91525423728814</v>
      </c>
      <c r="Q2541" s="5" t="str">
        <f>LEFT(N2541,SEARCH("/",N2541) - 1)</f>
        <v>music</v>
      </c>
      <c r="R2541" s="5" t="str">
        <f>RIGHT(N2541, LEN(N2541) - SEARCH("/",N2541))</f>
        <v>classical music</v>
      </c>
      <c r="S2541" s="16">
        <f>(((J2541/60)/60)/24)+DATE(1970,1,1)+(-8/24)</f>
        <v>41977.568888888891</v>
      </c>
      <c r="T2541" s="16">
        <f>(((I2541/60)/60)/24)+DATE(1970,1,1)+(-8/24)</f>
        <v>42037.568888888891</v>
      </c>
    </row>
    <row r="2542" spans="1:20" ht="60" x14ac:dyDescent="0.25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2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7">
        <f>E2542/D2542</f>
        <v>1.034</v>
      </c>
      <c r="P2542" s="9">
        <f>IF(L2542 = 0, 0, E2542/L2542)</f>
        <v>95.740740740740748</v>
      </c>
      <c r="Q2542" s="5" t="str">
        <f>LEFT(N2542,SEARCH("/",N2542) - 1)</f>
        <v>music</v>
      </c>
      <c r="R2542" s="5" t="str">
        <f>RIGHT(N2542, LEN(N2542) - SEARCH("/",N2542))</f>
        <v>classical music</v>
      </c>
      <c r="S2542" s="16">
        <f>(((J2542/60)/60)/24)+DATE(1970,1,1)+(-8/24)</f>
        <v>40785.341678240737</v>
      </c>
      <c r="T2542" s="16">
        <f>(((I2542/60)/60)/24)+DATE(1970,1,1)+(-8/24)</f>
        <v>40845.341678240737</v>
      </c>
    </row>
    <row r="2543" spans="1:20" ht="60" x14ac:dyDescent="0.25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2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7">
        <f>E2543/D2543</f>
        <v>1.0702857142857143</v>
      </c>
      <c r="P2543" s="9">
        <f>IF(L2543 = 0, 0, E2543/L2543)</f>
        <v>59.460317460317462</v>
      </c>
      <c r="Q2543" s="5" t="str">
        <f>LEFT(N2543,SEARCH("/",N2543) - 1)</f>
        <v>music</v>
      </c>
      <c r="R2543" s="5" t="str">
        <f>RIGHT(N2543, LEN(N2543) - SEARCH("/",N2543))</f>
        <v>classical music</v>
      </c>
      <c r="S2543" s="16">
        <f>(((J2543/60)/60)/24)+DATE(1970,1,1)+(-8/24)</f>
        <v>41483.115949074068</v>
      </c>
      <c r="T2543" s="16">
        <f>(((I2543/60)/60)/24)+DATE(1970,1,1)+(-8/24)</f>
        <v>41543.115949074068</v>
      </c>
    </row>
    <row r="2544" spans="1:20" ht="45" x14ac:dyDescent="0.25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2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7">
        <f>E2544/D2544</f>
        <v>1.0357142857142858</v>
      </c>
      <c r="P2544" s="9">
        <f>IF(L2544 = 0, 0, E2544/L2544)</f>
        <v>55.769230769230766</v>
      </c>
      <c r="Q2544" s="5" t="str">
        <f>LEFT(N2544,SEARCH("/",N2544) - 1)</f>
        <v>music</v>
      </c>
      <c r="R2544" s="5" t="str">
        <f>RIGHT(N2544, LEN(N2544) - SEARCH("/",N2544))</f>
        <v>classical music</v>
      </c>
      <c r="S2544" s="16">
        <f>(((J2544/60)/60)/24)+DATE(1970,1,1)+(-8/24)</f>
        <v>41509.093252314815</v>
      </c>
      <c r="T2544" s="16">
        <f>(((I2544/60)/60)/24)+DATE(1970,1,1)+(-8/24)</f>
        <v>41547.832638888889</v>
      </c>
    </row>
    <row r="2545" spans="1:20" ht="60" x14ac:dyDescent="0.25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2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7">
        <f>E2545/D2545</f>
        <v>1.5640000000000001</v>
      </c>
      <c r="P2545" s="9">
        <f>IF(L2545 = 0, 0, E2545/L2545)</f>
        <v>30.076923076923077</v>
      </c>
      <c r="Q2545" s="5" t="str">
        <f>LEFT(N2545,SEARCH("/",N2545) - 1)</f>
        <v>music</v>
      </c>
      <c r="R2545" s="5" t="str">
        <f>RIGHT(N2545, LEN(N2545) - SEARCH("/",N2545))</f>
        <v>classical music</v>
      </c>
      <c r="S2545" s="16">
        <f>(((J2545/60)/60)/24)+DATE(1970,1,1)+(-8/24)</f>
        <v>40513.774282407401</v>
      </c>
      <c r="T2545" s="16">
        <f>(((I2545/60)/60)/24)+DATE(1970,1,1)+(-8/24)</f>
        <v>40544.791666666664</v>
      </c>
    </row>
    <row r="2546" spans="1:20" ht="45" x14ac:dyDescent="0.25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2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7">
        <f>E2546/D2546</f>
        <v>1.0082</v>
      </c>
      <c r="P2546" s="9">
        <f>IF(L2546 = 0, 0, E2546/L2546)</f>
        <v>88.438596491228068</v>
      </c>
      <c r="Q2546" s="5" t="str">
        <f>LEFT(N2546,SEARCH("/",N2546) - 1)</f>
        <v>music</v>
      </c>
      <c r="R2546" s="5" t="str">
        <f>RIGHT(N2546, LEN(N2546) - SEARCH("/",N2546))</f>
        <v>classical music</v>
      </c>
      <c r="S2546" s="16">
        <f>(((J2546/60)/60)/24)+DATE(1970,1,1)+(-8/24)</f>
        <v>41068.1871412037</v>
      </c>
      <c r="T2546" s="16">
        <f>(((I2546/60)/60)/24)+DATE(1970,1,1)+(-8/24)</f>
        <v>41098.1871412037</v>
      </c>
    </row>
    <row r="2547" spans="1:20" ht="45" x14ac:dyDescent="0.25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2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7">
        <f>E2547/D2547</f>
        <v>1.9530000000000001</v>
      </c>
      <c r="P2547" s="9">
        <f>IF(L2547 = 0, 0, E2547/L2547)</f>
        <v>64.032786885245898</v>
      </c>
      <c r="Q2547" s="5" t="str">
        <f>LEFT(N2547,SEARCH("/",N2547) - 1)</f>
        <v>music</v>
      </c>
      <c r="R2547" s="5" t="str">
        <f>RIGHT(N2547, LEN(N2547) - SEARCH("/",N2547))</f>
        <v>classical music</v>
      </c>
      <c r="S2547" s="16">
        <f>(((J2547/60)/60)/24)+DATE(1970,1,1)+(-8/24)</f>
        <v>42026.804837962954</v>
      </c>
      <c r="T2547" s="16">
        <f>(((I2547/60)/60)/24)+DATE(1970,1,1)+(-8/24)</f>
        <v>42061.687499999993</v>
      </c>
    </row>
    <row r="2548" spans="1:20" ht="45" x14ac:dyDescent="0.25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2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7">
        <f>E2548/D2548</f>
        <v>1.1171428571428572</v>
      </c>
      <c r="P2548" s="9">
        <f>IF(L2548 = 0, 0, E2548/L2548)</f>
        <v>60.153846153846153</v>
      </c>
      <c r="Q2548" s="5" t="str">
        <f>LEFT(N2548,SEARCH("/",N2548) - 1)</f>
        <v>music</v>
      </c>
      <c r="R2548" s="5" t="str">
        <f>RIGHT(N2548, LEN(N2548) - SEARCH("/",N2548))</f>
        <v>classical music</v>
      </c>
      <c r="S2548" s="16">
        <f>(((J2548/60)/60)/24)+DATE(1970,1,1)+(-8/24)</f>
        <v>41524.525219907402</v>
      </c>
      <c r="T2548" s="16">
        <f>(((I2548/60)/60)/24)+DATE(1970,1,1)+(-8/24)</f>
        <v>41551.875</v>
      </c>
    </row>
    <row r="2549" spans="1:20" ht="60" x14ac:dyDescent="0.25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2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7">
        <f>E2549/D2549</f>
        <v>1.1985454545454546</v>
      </c>
      <c r="P2549" s="9">
        <f>IF(L2549 = 0, 0, E2549/L2549)</f>
        <v>49.194029850746269</v>
      </c>
      <c r="Q2549" s="5" t="str">
        <f>LEFT(N2549,SEARCH("/",N2549) - 1)</f>
        <v>music</v>
      </c>
      <c r="R2549" s="5" t="str">
        <f>RIGHT(N2549, LEN(N2549) - SEARCH("/",N2549))</f>
        <v>classical music</v>
      </c>
      <c r="S2549" s="16">
        <f>(((J2549/60)/60)/24)+DATE(1970,1,1)+(-8/24)</f>
        <v>40973.439849537033</v>
      </c>
      <c r="T2549" s="16">
        <f>(((I2549/60)/60)/24)+DATE(1970,1,1)+(-8/24)</f>
        <v>41003.398182870369</v>
      </c>
    </row>
    <row r="2550" spans="1:20" ht="60" x14ac:dyDescent="0.25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2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7">
        <f>E2550/D2550</f>
        <v>1.0185</v>
      </c>
      <c r="P2550" s="9">
        <f>IF(L2550 = 0, 0, E2550/L2550)</f>
        <v>165.16216216216216</v>
      </c>
      <c r="Q2550" s="5" t="str">
        <f>LEFT(N2550,SEARCH("/",N2550) - 1)</f>
        <v>music</v>
      </c>
      <c r="R2550" s="5" t="str">
        <f>RIGHT(N2550, LEN(N2550) - SEARCH("/",N2550))</f>
        <v>classical music</v>
      </c>
      <c r="S2550" s="16">
        <f>(((J2550/60)/60)/24)+DATE(1970,1,1)+(-8/24)</f>
        <v>42618.292094907411</v>
      </c>
      <c r="T2550" s="16">
        <f>(((I2550/60)/60)/24)+DATE(1970,1,1)+(-8/24)</f>
        <v>42642.852083333331</v>
      </c>
    </row>
    <row r="2551" spans="1:20" ht="45" x14ac:dyDescent="0.25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2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7">
        <f>E2551/D2551</f>
        <v>1.0280254777070064</v>
      </c>
      <c r="P2551" s="9">
        <f>IF(L2551 = 0, 0, E2551/L2551)</f>
        <v>43.621621621621621</v>
      </c>
      <c r="Q2551" s="5" t="str">
        <f>LEFT(N2551,SEARCH("/",N2551) - 1)</f>
        <v>music</v>
      </c>
      <c r="R2551" s="5" t="str">
        <f>RIGHT(N2551, LEN(N2551) - SEARCH("/",N2551))</f>
        <v>classical music</v>
      </c>
      <c r="S2551" s="16">
        <f>(((J2551/60)/60)/24)+DATE(1970,1,1)+(-8/24)</f>
        <v>41390.424421296295</v>
      </c>
      <c r="T2551" s="16">
        <f>(((I2551/60)/60)/24)+DATE(1970,1,1)+(-8/24)</f>
        <v>41425.375</v>
      </c>
    </row>
    <row r="2552" spans="1:20" ht="60" x14ac:dyDescent="0.25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2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7">
        <f>E2552/D2552</f>
        <v>1.0084615384615385</v>
      </c>
      <c r="P2552" s="9">
        <f>IF(L2552 = 0, 0, E2552/L2552)</f>
        <v>43.7</v>
      </c>
      <c r="Q2552" s="5" t="str">
        <f>LEFT(N2552,SEARCH("/",N2552) - 1)</f>
        <v>music</v>
      </c>
      <c r="R2552" s="5" t="str">
        <f>RIGHT(N2552, LEN(N2552) - SEARCH("/",N2552))</f>
        <v>classical music</v>
      </c>
      <c r="S2552" s="16">
        <f>(((J2552/60)/60)/24)+DATE(1970,1,1)+(-8/24)</f>
        <v>42228.300995370366</v>
      </c>
      <c r="T2552" s="16">
        <f>(((I2552/60)/60)/24)+DATE(1970,1,1)+(-8/24)</f>
        <v>42284.832638888889</v>
      </c>
    </row>
    <row r="2553" spans="1:20" ht="45" x14ac:dyDescent="0.25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2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7">
        <f>E2553/D2553</f>
        <v>1.0273469387755103</v>
      </c>
      <c r="P2553" s="9">
        <f>IF(L2553 = 0, 0, E2553/L2553)</f>
        <v>67.419642857142861</v>
      </c>
      <c r="Q2553" s="5" t="str">
        <f>LEFT(N2553,SEARCH("/",N2553) - 1)</f>
        <v>music</v>
      </c>
      <c r="R2553" s="5" t="str">
        <f>RIGHT(N2553, LEN(N2553) - SEARCH("/",N2553))</f>
        <v>classical music</v>
      </c>
      <c r="S2553" s="16">
        <f>(((J2553/60)/60)/24)+DATE(1970,1,1)+(-8/24)</f>
        <v>40960.918807870366</v>
      </c>
      <c r="T2553" s="16">
        <f>(((I2553/60)/60)/24)+DATE(1970,1,1)+(-8/24)</f>
        <v>40989.533333333333</v>
      </c>
    </row>
    <row r="2554" spans="1:20" ht="60" x14ac:dyDescent="0.25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2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7">
        <f>E2554/D2554</f>
        <v>1.0649999999999999</v>
      </c>
      <c r="P2554" s="9">
        <f>IF(L2554 = 0, 0, E2554/L2554)</f>
        <v>177.5</v>
      </c>
      <c r="Q2554" s="5" t="str">
        <f>LEFT(N2554,SEARCH("/",N2554) - 1)</f>
        <v>music</v>
      </c>
      <c r="R2554" s="5" t="str">
        <f>RIGHT(N2554, LEN(N2554) - SEARCH("/",N2554))</f>
        <v>classical music</v>
      </c>
      <c r="S2554" s="16">
        <f>(((J2554/60)/60)/24)+DATE(1970,1,1)+(-8/24)</f>
        <v>42769.476631944439</v>
      </c>
      <c r="T2554" s="16">
        <f>(((I2554/60)/60)/24)+DATE(1970,1,1)+(-8/24)</f>
        <v>42799.476631944439</v>
      </c>
    </row>
    <row r="2555" spans="1:20" ht="45" x14ac:dyDescent="0.25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2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7">
        <f>E2555/D2555</f>
        <v>1.5553333333333332</v>
      </c>
      <c r="P2555" s="9">
        <f>IF(L2555 = 0, 0, E2555/L2555)</f>
        <v>38.883333333333333</v>
      </c>
      <c r="Q2555" s="5" t="str">
        <f>LEFT(N2555,SEARCH("/",N2555) - 1)</f>
        <v>music</v>
      </c>
      <c r="R2555" s="5" t="str">
        <f>RIGHT(N2555, LEN(N2555) - SEARCH("/",N2555))</f>
        <v>classical music</v>
      </c>
      <c r="S2555" s="16">
        <f>(((J2555/60)/60)/24)+DATE(1970,1,1)+(-8/24)</f>
        <v>41112.86582175926</v>
      </c>
      <c r="T2555" s="16">
        <f>(((I2555/60)/60)/24)+DATE(1970,1,1)+(-8/24)</f>
        <v>41172.86582175926</v>
      </c>
    </row>
    <row r="2556" spans="1:20" ht="60" x14ac:dyDescent="0.25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2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7">
        <f>E2556/D2556</f>
        <v>1.228</v>
      </c>
      <c r="P2556" s="9">
        <f>IF(L2556 = 0, 0, E2556/L2556)</f>
        <v>54.985074626865675</v>
      </c>
      <c r="Q2556" s="5" t="str">
        <f>LEFT(N2556,SEARCH("/",N2556) - 1)</f>
        <v>music</v>
      </c>
      <c r="R2556" s="5" t="str">
        <f>RIGHT(N2556, LEN(N2556) - SEARCH("/",N2556))</f>
        <v>classical music</v>
      </c>
      <c r="S2556" s="16">
        <f>(((J2556/60)/60)/24)+DATE(1970,1,1)+(-8/24)</f>
        <v>42124.744942129626</v>
      </c>
      <c r="T2556" s="16">
        <f>(((I2556/60)/60)/24)+DATE(1970,1,1)+(-8/24)</f>
        <v>42155.832638888889</v>
      </c>
    </row>
    <row r="2557" spans="1:20" ht="60" x14ac:dyDescent="0.25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2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7">
        <f>E2557/D2557</f>
        <v>1.0734999999999999</v>
      </c>
      <c r="P2557" s="9">
        <f>IF(L2557 = 0, 0, E2557/L2557)</f>
        <v>61.342857142857142</v>
      </c>
      <c r="Q2557" s="5" t="str">
        <f>LEFT(N2557,SEARCH("/",N2557) - 1)</f>
        <v>music</v>
      </c>
      <c r="R2557" s="5" t="str">
        <f>RIGHT(N2557, LEN(N2557) - SEARCH("/",N2557))</f>
        <v>classical music</v>
      </c>
      <c r="S2557" s="16">
        <f>(((J2557/60)/60)/24)+DATE(1970,1,1)+(-8/24)</f>
        <v>41026.32167824074</v>
      </c>
      <c r="T2557" s="16">
        <f>(((I2557/60)/60)/24)+DATE(1970,1,1)+(-8/24)</f>
        <v>41057.32167824074</v>
      </c>
    </row>
    <row r="2558" spans="1:20" ht="60" x14ac:dyDescent="0.25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2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7">
        <f>E2558/D2558</f>
        <v>1.0550335570469798</v>
      </c>
      <c r="P2558" s="9">
        <f>IF(L2558 = 0, 0, E2558/L2558)</f>
        <v>23.117647058823529</v>
      </c>
      <c r="Q2558" s="5" t="str">
        <f>LEFT(N2558,SEARCH("/",N2558) - 1)</f>
        <v>music</v>
      </c>
      <c r="R2558" s="5" t="str">
        <f>RIGHT(N2558, LEN(N2558) - SEARCH("/",N2558))</f>
        <v>classical music</v>
      </c>
      <c r="S2558" s="16">
        <f>(((J2558/60)/60)/24)+DATE(1970,1,1)+(-8/24)</f>
        <v>41222.658067129625</v>
      </c>
      <c r="T2558" s="16">
        <f>(((I2558/60)/60)/24)+DATE(1970,1,1)+(-8/24)</f>
        <v>41267.658067129625</v>
      </c>
    </row>
    <row r="2559" spans="1:20" ht="30" x14ac:dyDescent="0.25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2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7">
        <f>E2559/D2559</f>
        <v>1.1844444444444444</v>
      </c>
      <c r="P2559" s="9">
        <f>IF(L2559 = 0, 0, E2559/L2559)</f>
        <v>29.611111111111111</v>
      </c>
      <c r="Q2559" s="5" t="str">
        <f>LEFT(N2559,SEARCH("/",N2559) - 1)</f>
        <v>music</v>
      </c>
      <c r="R2559" s="5" t="str">
        <f>RIGHT(N2559, LEN(N2559) - SEARCH("/",N2559))</f>
        <v>classical music</v>
      </c>
      <c r="S2559" s="16">
        <f>(((J2559/60)/60)/24)+DATE(1970,1,1)+(-8/24)</f>
        <v>41744.411874999998</v>
      </c>
      <c r="T2559" s="16">
        <f>(((I2559/60)/60)/24)+DATE(1970,1,1)+(-8/24)</f>
        <v>41774.411874999998</v>
      </c>
    </row>
    <row r="2560" spans="1:20" ht="45" x14ac:dyDescent="0.25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2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7">
        <f>E2560/D2560</f>
        <v>1.0888</v>
      </c>
      <c r="P2560" s="9">
        <f>IF(L2560 = 0, 0, E2560/L2560)</f>
        <v>75.611111111111114</v>
      </c>
      <c r="Q2560" s="5" t="str">
        <f>LEFT(N2560,SEARCH("/",N2560) - 1)</f>
        <v>music</v>
      </c>
      <c r="R2560" s="5" t="str">
        <f>RIGHT(N2560, LEN(N2560) - SEARCH("/",N2560))</f>
        <v>classical music</v>
      </c>
      <c r="S2560" s="16">
        <f>(((J2560/60)/60)/24)+DATE(1970,1,1)+(-8/24)</f>
        <v>42093.526689814818</v>
      </c>
      <c r="T2560" s="16">
        <f>(((I2560/60)/60)/24)+DATE(1970,1,1)+(-8/24)</f>
        <v>42125.249305555553</v>
      </c>
    </row>
    <row r="2561" spans="1:20" ht="60" x14ac:dyDescent="0.25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2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7">
        <f>E2561/D2561</f>
        <v>1.1125</v>
      </c>
      <c r="P2561" s="9">
        <f>IF(L2561 = 0, 0, E2561/L2561)</f>
        <v>35.6</v>
      </c>
      <c r="Q2561" s="5" t="str">
        <f>LEFT(N2561,SEARCH("/",N2561) - 1)</f>
        <v>music</v>
      </c>
      <c r="R2561" s="5" t="str">
        <f>RIGHT(N2561, LEN(N2561) - SEARCH("/",N2561))</f>
        <v>classical music</v>
      </c>
      <c r="S2561" s="16">
        <f>(((J2561/60)/60)/24)+DATE(1970,1,1)+(-8/24)</f>
        <v>40829.540324074071</v>
      </c>
      <c r="T2561" s="16">
        <f>(((I2561/60)/60)/24)+DATE(1970,1,1)+(-8/24)</f>
        <v>40862.484027777777</v>
      </c>
    </row>
    <row r="2562" spans="1:20" ht="60" x14ac:dyDescent="0.25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2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7">
        <f>E2562/D2562</f>
        <v>1.0009999999999999</v>
      </c>
      <c r="P2562" s="9">
        <f>IF(L2562 = 0, 0, E2562/L2562)</f>
        <v>143</v>
      </c>
      <c r="Q2562" s="5" t="str">
        <f>LEFT(N2562,SEARCH("/",N2562) - 1)</f>
        <v>music</v>
      </c>
      <c r="R2562" s="5" t="str">
        <f>RIGHT(N2562, LEN(N2562) - SEARCH("/",N2562))</f>
        <v>classical music</v>
      </c>
      <c r="S2562" s="16">
        <f>(((J2562/60)/60)/24)+DATE(1970,1,1)+(-8/24)</f>
        <v>42039.617754629631</v>
      </c>
      <c r="T2562" s="16">
        <f>(((I2562/60)/60)/24)+DATE(1970,1,1)+(-8/24)</f>
        <v>42069.617754629631</v>
      </c>
    </row>
    <row r="2563" spans="1:20" ht="60" x14ac:dyDescent="0.2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2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7">
        <f>E2563/D2563</f>
        <v>0</v>
      </c>
      <c r="P2563" s="9">
        <f>IF(L2563 = 0, 0, E2563/L2563)</f>
        <v>0</v>
      </c>
      <c r="Q2563" s="5" t="str">
        <f>LEFT(N2563,SEARCH("/",N2563) - 1)</f>
        <v>food</v>
      </c>
      <c r="R2563" s="5" t="str">
        <f>RIGHT(N2563, LEN(N2563) - SEARCH("/",N2563))</f>
        <v>food trucks</v>
      </c>
      <c r="S2563" s="16">
        <f>(((J2563/60)/60)/24)+DATE(1970,1,1)+(-8/24)</f>
        <v>42260.195474537039</v>
      </c>
      <c r="T2563" s="16">
        <f>(((I2563/60)/60)/24)+DATE(1970,1,1)+(-8/24)</f>
        <v>42290.195474537039</v>
      </c>
    </row>
    <row r="2564" spans="1:20" ht="60" x14ac:dyDescent="0.25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2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7">
        <f>E2564/D2564</f>
        <v>7.4999999999999997E-3</v>
      </c>
      <c r="P2564" s="9">
        <f>IF(L2564 = 0, 0, E2564/L2564)</f>
        <v>25</v>
      </c>
      <c r="Q2564" s="5" t="str">
        <f>LEFT(N2564,SEARCH("/",N2564) - 1)</f>
        <v>food</v>
      </c>
      <c r="R2564" s="5" t="str">
        <f>RIGHT(N2564, LEN(N2564) - SEARCH("/",N2564))</f>
        <v>food trucks</v>
      </c>
      <c r="S2564" s="16">
        <f>(((J2564/60)/60)/24)+DATE(1970,1,1)+(-8/24)</f>
        <v>42594.191423611112</v>
      </c>
      <c r="T2564" s="16">
        <f>(((I2564/60)/60)/24)+DATE(1970,1,1)+(-8/24)</f>
        <v>42654.191423611112</v>
      </c>
    </row>
    <row r="2565" spans="1:20" ht="30" x14ac:dyDescent="0.2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2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7">
        <f>E2565/D2565</f>
        <v>0</v>
      </c>
      <c r="P2565" s="9">
        <f>IF(L2565 = 0, 0, E2565/L2565)</f>
        <v>0</v>
      </c>
      <c r="Q2565" s="5" t="str">
        <f>LEFT(N2565,SEARCH("/",N2565) - 1)</f>
        <v>food</v>
      </c>
      <c r="R2565" s="5" t="str">
        <f>RIGHT(N2565, LEN(N2565) - SEARCH("/",N2565))</f>
        <v>food trucks</v>
      </c>
      <c r="S2565" s="16">
        <f>(((J2565/60)/60)/24)+DATE(1970,1,1)+(-8/24)</f>
        <v>42154.806145833332</v>
      </c>
      <c r="T2565" s="16">
        <f>(((I2565/60)/60)/24)+DATE(1970,1,1)+(-8/24)</f>
        <v>42214.806145833332</v>
      </c>
    </row>
    <row r="2566" spans="1:20" ht="45" x14ac:dyDescent="0.25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2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7">
        <f>E2566/D2566</f>
        <v>0</v>
      </c>
      <c r="P2566" s="9">
        <f>IF(L2566 = 0, 0, E2566/L2566)</f>
        <v>0</v>
      </c>
      <c r="Q2566" s="5" t="str">
        <f>LEFT(N2566,SEARCH("/",N2566) - 1)</f>
        <v>food</v>
      </c>
      <c r="R2566" s="5" t="str">
        <f>RIGHT(N2566, LEN(N2566) - SEARCH("/",N2566))</f>
        <v>food trucks</v>
      </c>
      <c r="S2566" s="16">
        <f>(((J2566/60)/60)/24)+DATE(1970,1,1)+(-8/24)</f>
        <v>41821.70716435185</v>
      </c>
      <c r="T2566" s="16">
        <f>(((I2566/60)/60)/24)+DATE(1970,1,1)+(-8/24)</f>
        <v>41851.70716435185</v>
      </c>
    </row>
    <row r="2567" spans="1:20" ht="45" x14ac:dyDescent="0.2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2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7">
        <f>E2567/D2567</f>
        <v>0.01</v>
      </c>
      <c r="P2567" s="9">
        <f>IF(L2567 = 0, 0, E2567/L2567)</f>
        <v>100</v>
      </c>
      <c r="Q2567" s="5" t="str">
        <f>LEFT(N2567,SEARCH("/",N2567) - 1)</f>
        <v>food</v>
      </c>
      <c r="R2567" s="5" t="str">
        <f>RIGHT(N2567, LEN(N2567) - SEARCH("/",N2567))</f>
        <v>food trucks</v>
      </c>
      <c r="S2567" s="16">
        <f>(((J2567/60)/60)/24)+DATE(1970,1,1)+(-8/24)</f>
        <v>42440.317002314812</v>
      </c>
      <c r="T2567" s="16">
        <f>(((I2567/60)/60)/24)+DATE(1970,1,1)+(-8/24)</f>
        <v>42499.534722222219</v>
      </c>
    </row>
    <row r="2568" spans="1:20" ht="45" x14ac:dyDescent="0.25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2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7">
        <f>E2568/D2568</f>
        <v>0</v>
      </c>
      <c r="P2568" s="9">
        <f>IF(L2568 = 0, 0, E2568/L2568)</f>
        <v>0</v>
      </c>
      <c r="Q2568" s="5" t="str">
        <f>LEFT(N2568,SEARCH("/",N2568) - 1)</f>
        <v>food</v>
      </c>
      <c r="R2568" s="5" t="str">
        <f>RIGHT(N2568, LEN(N2568) - SEARCH("/",N2568))</f>
        <v>food trucks</v>
      </c>
      <c r="S2568" s="16">
        <f>(((J2568/60)/60)/24)+DATE(1970,1,1)+(-8/24)</f>
        <v>41842.647546296292</v>
      </c>
      <c r="T2568" s="16">
        <f>(((I2568/60)/60)/24)+DATE(1970,1,1)+(-8/24)</f>
        <v>41872.647546296292</v>
      </c>
    </row>
    <row r="2569" spans="1:20" ht="45" x14ac:dyDescent="0.2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2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7">
        <f>E2569/D2569</f>
        <v>2.6666666666666666E-3</v>
      </c>
      <c r="P2569" s="9">
        <f>IF(L2569 = 0, 0, E2569/L2569)</f>
        <v>60</v>
      </c>
      <c r="Q2569" s="5" t="str">
        <f>LEFT(N2569,SEARCH("/",N2569) - 1)</f>
        <v>food</v>
      </c>
      <c r="R2569" s="5" t="str">
        <f>RIGHT(N2569, LEN(N2569) - SEARCH("/",N2569))</f>
        <v>food trucks</v>
      </c>
      <c r="S2569" s="16">
        <f>(((J2569/60)/60)/24)+DATE(1970,1,1)+(-8/24)</f>
        <v>42087.545578703699</v>
      </c>
      <c r="T2569" s="16">
        <f>(((I2569/60)/60)/24)+DATE(1970,1,1)+(-8/24)</f>
        <v>42117.545578703699</v>
      </c>
    </row>
    <row r="2570" spans="1:20" ht="60" x14ac:dyDescent="0.25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2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7">
        <f>E2570/D2570</f>
        <v>5.0000000000000001E-3</v>
      </c>
      <c r="P2570" s="9">
        <f>IF(L2570 = 0, 0, E2570/L2570)</f>
        <v>50</v>
      </c>
      <c r="Q2570" s="5" t="str">
        <f>LEFT(N2570,SEARCH("/",N2570) - 1)</f>
        <v>food</v>
      </c>
      <c r="R2570" s="5" t="str">
        <f>RIGHT(N2570, LEN(N2570) - SEARCH("/",N2570))</f>
        <v>food trucks</v>
      </c>
      <c r="S2570" s="16">
        <f>(((J2570/60)/60)/24)+DATE(1970,1,1)+(-8/24)</f>
        <v>42584.33326388889</v>
      </c>
      <c r="T2570" s="16">
        <f>(((I2570/60)/60)/24)+DATE(1970,1,1)+(-8/24)</f>
        <v>42614.33326388889</v>
      </c>
    </row>
    <row r="2571" spans="1:20" ht="45" x14ac:dyDescent="0.2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2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7">
        <f>E2571/D2571</f>
        <v>2.2307692307692306E-2</v>
      </c>
      <c r="P2571" s="9">
        <f>IF(L2571 = 0, 0, E2571/L2571)</f>
        <v>72.5</v>
      </c>
      <c r="Q2571" s="5" t="str">
        <f>LEFT(N2571,SEARCH("/",N2571) - 1)</f>
        <v>food</v>
      </c>
      <c r="R2571" s="5" t="str">
        <f>RIGHT(N2571, LEN(N2571) - SEARCH("/",N2571))</f>
        <v>food trucks</v>
      </c>
      <c r="S2571" s="16">
        <f>(((J2571/60)/60)/24)+DATE(1970,1,1)+(-8/24)</f>
        <v>42233.772129629629</v>
      </c>
      <c r="T2571" s="16">
        <f>(((I2571/60)/60)/24)+DATE(1970,1,1)+(-8/24)</f>
        <v>42263.772129629629</v>
      </c>
    </row>
    <row r="2572" spans="1:20" ht="45" x14ac:dyDescent="0.25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2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7">
        <f>E2572/D2572</f>
        <v>8.4285714285714294E-3</v>
      </c>
      <c r="P2572" s="9">
        <f>IF(L2572 = 0, 0, E2572/L2572)</f>
        <v>29.5</v>
      </c>
      <c r="Q2572" s="5" t="str">
        <f>LEFT(N2572,SEARCH("/",N2572) - 1)</f>
        <v>food</v>
      </c>
      <c r="R2572" s="5" t="str">
        <f>RIGHT(N2572, LEN(N2572) - SEARCH("/",N2572))</f>
        <v>food trucks</v>
      </c>
      <c r="S2572" s="16">
        <f>(((J2572/60)/60)/24)+DATE(1970,1,1)+(-8/24)</f>
        <v>42744.569849537038</v>
      </c>
      <c r="T2572" s="16">
        <f>(((I2572/60)/60)/24)+DATE(1970,1,1)+(-8/24)</f>
        <v>42774.569849537038</v>
      </c>
    </row>
    <row r="2573" spans="1:20" ht="45" x14ac:dyDescent="0.2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2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7">
        <f>E2573/D2573</f>
        <v>2.5000000000000001E-3</v>
      </c>
      <c r="P2573" s="9">
        <f>IF(L2573 = 0, 0, E2573/L2573)</f>
        <v>62.5</v>
      </c>
      <c r="Q2573" s="5" t="str">
        <f>LEFT(N2573,SEARCH("/",N2573) - 1)</f>
        <v>food</v>
      </c>
      <c r="R2573" s="5" t="str">
        <f>RIGHT(N2573, LEN(N2573) - SEARCH("/",N2573))</f>
        <v>food trucks</v>
      </c>
      <c r="S2573" s="16">
        <f>(((J2573/60)/60)/24)+DATE(1970,1,1)+(-8/24)</f>
        <v>42449.008344907408</v>
      </c>
      <c r="T2573" s="16">
        <f>(((I2573/60)/60)/24)+DATE(1970,1,1)+(-8/24)</f>
        <v>42509.008344907408</v>
      </c>
    </row>
    <row r="2574" spans="1:20" ht="45" x14ac:dyDescent="0.25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2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7">
        <f>E2574/D2574</f>
        <v>0</v>
      </c>
      <c r="P2574" s="9">
        <f>IF(L2574 = 0, 0, E2574/L2574)</f>
        <v>0</v>
      </c>
      <c r="Q2574" s="5" t="str">
        <f>LEFT(N2574,SEARCH("/",N2574) - 1)</f>
        <v>food</v>
      </c>
      <c r="R2574" s="5" t="str">
        <f>RIGHT(N2574, LEN(N2574) - SEARCH("/",N2574))</f>
        <v>food trucks</v>
      </c>
      <c r="S2574" s="16">
        <f>(((J2574/60)/60)/24)+DATE(1970,1,1)+(-8/24)</f>
        <v>42076.786076388882</v>
      </c>
      <c r="T2574" s="16">
        <f>(((I2574/60)/60)/24)+DATE(1970,1,1)+(-8/24)</f>
        <v>42106.786076388882</v>
      </c>
    </row>
    <row r="2575" spans="1:20" ht="60" x14ac:dyDescent="0.2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2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7">
        <f>E2575/D2575</f>
        <v>0</v>
      </c>
      <c r="P2575" s="9">
        <f>IF(L2575 = 0, 0, E2575/L2575)</f>
        <v>0</v>
      </c>
      <c r="Q2575" s="5" t="str">
        <f>LEFT(N2575,SEARCH("/",N2575) - 1)</f>
        <v>food</v>
      </c>
      <c r="R2575" s="5" t="str">
        <f>RIGHT(N2575, LEN(N2575) - SEARCH("/",N2575))</f>
        <v>food trucks</v>
      </c>
      <c r="S2575" s="16">
        <f>(((J2575/60)/60)/24)+DATE(1970,1,1)+(-8/24)</f>
        <v>41829.258668981478</v>
      </c>
      <c r="T2575" s="16">
        <f>(((I2575/60)/60)/24)+DATE(1970,1,1)+(-8/24)</f>
        <v>41874.258668981478</v>
      </c>
    </row>
    <row r="2576" spans="1:20" ht="60" x14ac:dyDescent="0.25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2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7">
        <f>E2576/D2576</f>
        <v>0</v>
      </c>
      <c r="P2576" s="9">
        <f>IF(L2576 = 0, 0, E2576/L2576)</f>
        <v>0</v>
      </c>
      <c r="Q2576" s="5" t="str">
        <f>LEFT(N2576,SEARCH("/",N2576) - 1)</f>
        <v>food</v>
      </c>
      <c r="R2576" s="5" t="str">
        <f>RIGHT(N2576, LEN(N2576) - SEARCH("/",N2576))</f>
        <v>food trucks</v>
      </c>
      <c r="S2576" s="16">
        <f>(((J2576/60)/60)/24)+DATE(1970,1,1)+(-8/24)</f>
        <v>42487.492418981477</v>
      </c>
      <c r="T2576" s="16">
        <f>(((I2576/60)/60)/24)+DATE(1970,1,1)+(-8/24)</f>
        <v>42508.492418981477</v>
      </c>
    </row>
    <row r="2577" spans="1:20" ht="60" x14ac:dyDescent="0.2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2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7">
        <f>E2577/D2577</f>
        <v>0</v>
      </c>
      <c r="P2577" s="9">
        <f>IF(L2577 = 0, 0, E2577/L2577)</f>
        <v>0</v>
      </c>
      <c r="Q2577" s="5" t="str">
        <f>LEFT(N2577,SEARCH("/",N2577) - 1)</f>
        <v>food</v>
      </c>
      <c r="R2577" s="5" t="str">
        <f>RIGHT(N2577, LEN(N2577) - SEARCH("/",N2577))</f>
        <v>food trucks</v>
      </c>
      <c r="S2577" s="16">
        <f>(((J2577/60)/60)/24)+DATE(1970,1,1)+(-8/24)</f>
        <v>41985.77539351851</v>
      </c>
      <c r="T2577" s="16">
        <f>(((I2577/60)/60)/24)+DATE(1970,1,1)+(-8/24)</f>
        <v>42015.77539351851</v>
      </c>
    </row>
    <row r="2578" spans="1:20" ht="30" x14ac:dyDescent="0.25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2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7">
        <f>E2578/D2578</f>
        <v>0</v>
      </c>
      <c r="P2578" s="9">
        <f>IF(L2578 = 0, 0, E2578/L2578)</f>
        <v>0</v>
      </c>
      <c r="Q2578" s="5" t="str">
        <f>LEFT(N2578,SEARCH("/",N2578) - 1)</f>
        <v>food</v>
      </c>
      <c r="R2578" s="5" t="str">
        <f>RIGHT(N2578, LEN(N2578) - SEARCH("/",N2578))</f>
        <v>food trucks</v>
      </c>
      <c r="S2578" s="16">
        <f>(((J2578/60)/60)/24)+DATE(1970,1,1)+(-8/24)</f>
        <v>42059.676469907405</v>
      </c>
      <c r="T2578" s="16">
        <f>(((I2578/60)/60)/24)+DATE(1970,1,1)+(-8/24)</f>
        <v>42104.634803240733</v>
      </c>
    </row>
    <row r="2579" spans="1:20" ht="60" x14ac:dyDescent="0.2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2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7">
        <f>E2579/D2579</f>
        <v>0</v>
      </c>
      <c r="P2579" s="9">
        <f>IF(L2579 = 0, 0, E2579/L2579)</f>
        <v>0</v>
      </c>
      <c r="Q2579" s="5" t="str">
        <f>LEFT(N2579,SEARCH("/",N2579) - 1)</f>
        <v>food</v>
      </c>
      <c r="R2579" s="5" t="str">
        <f>RIGHT(N2579, LEN(N2579) - SEARCH("/",N2579))</f>
        <v>food trucks</v>
      </c>
      <c r="S2579" s="16">
        <f>(((J2579/60)/60)/24)+DATE(1970,1,1)+(-8/24)</f>
        <v>41830.487233796295</v>
      </c>
      <c r="T2579" s="16">
        <f>(((I2579/60)/60)/24)+DATE(1970,1,1)+(-8/24)</f>
        <v>41855.487233796295</v>
      </c>
    </row>
    <row r="2580" spans="1:20" ht="60" x14ac:dyDescent="0.25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2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7">
        <f>E2580/D2580</f>
        <v>0</v>
      </c>
      <c r="P2580" s="9">
        <f>IF(L2580 = 0, 0, E2580/L2580)</f>
        <v>0</v>
      </c>
      <c r="Q2580" s="5" t="str">
        <f>LEFT(N2580,SEARCH("/",N2580) - 1)</f>
        <v>food</v>
      </c>
      <c r="R2580" s="5" t="str">
        <f>RIGHT(N2580, LEN(N2580) - SEARCH("/",N2580))</f>
        <v>food trucks</v>
      </c>
      <c r="S2580" s="16">
        <f>(((J2580/60)/60)/24)+DATE(1970,1,1)+(-8/24)</f>
        <v>42237.689571759263</v>
      </c>
      <c r="T2580" s="16">
        <f>(((I2580/60)/60)/24)+DATE(1970,1,1)+(-8/24)</f>
        <v>42286.374999999993</v>
      </c>
    </row>
    <row r="2581" spans="1:20" ht="45" x14ac:dyDescent="0.2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2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7">
        <f>E2581/D2581</f>
        <v>1.3849999999999999E-3</v>
      </c>
      <c r="P2581" s="9">
        <f>IF(L2581 = 0, 0, E2581/L2581)</f>
        <v>23.083333333333332</v>
      </c>
      <c r="Q2581" s="5" t="str">
        <f>LEFT(N2581,SEARCH("/",N2581) - 1)</f>
        <v>food</v>
      </c>
      <c r="R2581" s="5" t="str">
        <f>RIGHT(N2581, LEN(N2581) - SEARCH("/",N2581))</f>
        <v>food trucks</v>
      </c>
      <c r="S2581" s="16">
        <f>(((J2581/60)/60)/24)+DATE(1970,1,1)+(-8/24)</f>
        <v>41837.496562499997</v>
      </c>
      <c r="T2581" s="16">
        <f>(((I2581/60)/60)/24)+DATE(1970,1,1)+(-8/24)</f>
        <v>41897.496562499997</v>
      </c>
    </row>
    <row r="2582" spans="1:20" ht="45" x14ac:dyDescent="0.25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2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7">
        <f>E2582/D2582</f>
        <v>6.0000000000000001E-3</v>
      </c>
      <c r="P2582" s="9">
        <f>IF(L2582 = 0, 0, E2582/L2582)</f>
        <v>25.5</v>
      </c>
      <c r="Q2582" s="5" t="str">
        <f>LEFT(N2582,SEARCH("/",N2582) - 1)</f>
        <v>food</v>
      </c>
      <c r="R2582" s="5" t="str">
        <f>RIGHT(N2582, LEN(N2582) - SEARCH("/",N2582))</f>
        <v>food trucks</v>
      </c>
      <c r="S2582" s="16">
        <f>(((J2582/60)/60)/24)+DATE(1970,1,1)+(-8/24)</f>
        <v>42109.993090277778</v>
      </c>
      <c r="T2582" s="16">
        <f>(((I2582/60)/60)/24)+DATE(1970,1,1)+(-8/24)</f>
        <v>42139.791666666664</v>
      </c>
    </row>
    <row r="2583" spans="1:20" ht="45" x14ac:dyDescent="0.2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2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7">
        <f>E2583/D2583</f>
        <v>0.106</v>
      </c>
      <c r="P2583" s="9">
        <f>IF(L2583 = 0, 0, E2583/L2583)</f>
        <v>48.18181818181818</v>
      </c>
      <c r="Q2583" s="5" t="str">
        <f>LEFT(N2583,SEARCH("/",N2583) - 1)</f>
        <v>food</v>
      </c>
      <c r="R2583" s="5" t="str">
        <f>RIGHT(N2583, LEN(N2583) - SEARCH("/",N2583))</f>
        <v>food trucks</v>
      </c>
      <c r="S2583" s="16">
        <f>(((J2583/60)/60)/24)+DATE(1970,1,1)+(-8/24)</f>
        <v>42294.295115740737</v>
      </c>
      <c r="T2583" s="16">
        <f>(((I2583/60)/60)/24)+DATE(1970,1,1)+(-8/24)</f>
        <v>42324.336782407401</v>
      </c>
    </row>
    <row r="2584" spans="1:20" ht="30" x14ac:dyDescent="0.25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2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7">
        <f>E2584/D2584</f>
        <v>1.1111111111111112E-5</v>
      </c>
      <c r="P2584" s="9">
        <f>IF(L2584 = 0, 0, E2584/L2584)</f>
        <v>1</v>
      </c>
      <c r="Q2584" s="5" t="str">
        <f>LEFT(N2584,SEARCH("/",N2584) - 1)</f>
        <v>food</v>
      </c>
      <c r="R2584" s="5" t="str">
        <f>RIGHT(N2584, LEN(N2584) - SEARCH("/",N2584))</f>
        <v>food trucks</v>
      </c>
      <c r="S2584" s="16">
        <f>(((J2584/60)/60)/24)+DATE(1970,1,1)+(-8/24)</f>
        <v>42642.655486111107</v>
      </c>
      <c r="T2584" s="16">
        <f>(((I2584/60)/60)/24)+DATE(1970,1,1)+(-8/24)</f>
        <v>42672.655486111107</v>
      </c>
    </row>
    <row r="2585" spans="1:20" ht="45" x14ac:dyDescent="0.2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2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7">
        <f>E2585/D2585</f>
        <v>5.0000000000000001E-3</v>
      </c>
      <c r="P2585" s="9">
        <f>IF(L2585 = 0, 0, E2585/L2585)</f>
        <v>1</v>
      </c>
      <c r="Q2585" s="5" t="str">
        <f>LEFT(N2585,SEARCH("/",N2585) - 1)</f>
        <v>food</v>
      </c>
      <c r="R2585" s="5" t="str">
        <f>RIGHT(N2585, LEN(N2585) - SEARCH("/",N2585))</f>
        <v>food trucks</v>
      </c>
      <c r="S2585" s="16">
        <f>(((J2585/60)/60)/24)+DATE(1970,1,1)+(-8/24)</f>
        <v>42019.436111111114</v>
      </c>
      <c r="T2585" s="16">
        <f>(((I2585/60)/60)/24)+DATE(1970,1,1)+(-8/24)</f>
        <v>42079.394444444442</v>
      </c>
    </row>
    <row r="2586" spans="1:20" ht="45" x14ac:dyDescent="0.25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2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7">
        <f>E2586/D2586</f>
        <v>0</v>
      </c>
      <c r="P2586" s="9">
        <f>IF(L2586 = 0, 0, E2586/L2586)</f>
        <v>0</v>
      </c>
      <c r="Q2586" s="5" t="str">
        <f>LEFT(N2586,SEARCH("/",N2586) - 1)</f>
        <v>food</v>
      </c>
      <c r="R2586" s="5" t="str">
        <f>RIGHT(N2586, LEN(N2586) - SEARCH("/",N2586))</f>
        <v>food trucks</v>
      </c>
      <c r="S2586" s="16">
        <f>(((J2586/60)/60)/24)+DATE(1970,1,1)+(-8/24)</f>
        <v>42139.839918981481</v>
      </c>
      <c r="T2586" s="16">
        <f>(((I2586/60)/60)/24)+DATE(1970,1,1)+(-8/24)</f>
        <v>42169.839918981481</v>
      </c>
    </row>
    <row r="2587" spans="1:20" ht="45" x14ac:dyDescent="0.2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2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7">
        <f>E2587/D2587</f>
        <v>1.6666666666666668E-3</v>
      </c>
      <c r="P2587" s="9">
        <f>IF(L2587 = 0, 0, E2587/L2587)</f>
        <v>50</v>
      </c>
      <c r="Q2587" s="5" t="str">
        <f>LEFT(N2587,SEARCH("/",N2587) - 1)</f>
        <v>food</v>
      </c>
      <c r="R2587" s="5" t="str">
        <f>RIGHT(N2587, LEN(N2587) - SEARCH("/",N2587))</f>
        <v>food trucks</v>
      </c>
      <c r="S2587" s="16">
        <f>(((J2587/60)/60)/24)+DATE(1970,1,1)+(-8/24)</f>
        <v>41795.629999999997</v>
      </c>
      <c r="T2587" s="16">
        <f>(((I2587/60)/60)/24)+DATE(1970,1,1)+(-8/24)</f>
        <v>41825.629999999997</v>
      </c>
    </row>
    <row r="2588" spans="1:20" ht="30" x14ac:dyDescent="0.25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2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7">
        <f>E2588/D2588</f>
        <v>1.6666666666666668E-3</v>
      </c>
      <c r="P2588" s="9">
        <f>IF(L2588 = 0, 0, E2588/L2588)</f>
        <v>5</v>
      </c>
      <c r="Q2588" s="5" t="str">
        <f>LEFT(N2588,SEARCH("/",N2588) - 1)</f>
        <v>food</v>
      </c>
      <c r="R2588" s="5" t="str">
        <f>RIGHT(N2588, LEN(N2588) - SEARCH("/",N2588))</f>
        <v>food trucks</v>
      </c>
      <c r="S2588" s="16">
        <f>(((J2588/60)/60)/24)+DATE(1970,1,1)+(-8/24)</f>
        <v>42332.996944444443</v>
      </c>
      <c r="T2588" s="16">
        <f>(((I2588/60)/60)/24)+DATE(1970,1,1)+(-8/24)</f>
        <v>42362.996944444443</v>
      </c>
    </row>
    <row r="2589" spans="1:20" ht="45" x14ac:dyDescent="0.2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2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7">
        <f>E2589/D2589</f>
        <v>2.4340000000000001E-2</v>
      </c>
      <c r="P2589" s="9">
        <f>IF(L2589 = 0, 0, E2589/L2589)</f>
        <v>202.83333333333334</v>
      </c>
      <c r="Q2589" s="5" t="str">
        <f>LEFT(N2589,SEARCH("/",N2589) - 1)</f>
        <v>food</v>
      </c>
      <c r="R2589" s="5" t="str">
        <f>RIGHT(N2589, LEN(N2589) - SEARCH("/",N2589))</f>
        <v>food trucks</v>
      </c>
      <c r="S2589" s="16">
        <f>(((J2589/60)/60)/24)+DATE(1970,1,1)+(-8/24)</f>
        <v>42338.342048611106</v>
      </c>
      <c r="T2589" s="16">
        <f>(((I2589/60)/60)/24)+DATE(1970,1,1)+(-8/24)</f>
        <v>42368.342048611106</v>
      </c>
    </row>
    <row r="2590" spans="1:20" ht="60" x14ac:dyDescent="0.25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2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7">
        <f>E2590/D2590</f>
        <v>3.8833333333333331E-2</v>
      </c>
      <c r="P2590" s="9">
        <f>IF(L2590 = 0, 0, E2590/L2590)</f>
        <v>29.125</v>
      </c>
      <c r="Q2590" s="5" t="str">
        <f>LEFT(N2590,SEARCH("/",N2590) - 1)</f>
        <v>food</v>
      </c>
      <c r="R2590" s="5" t="str">
        <f>RIGHT(N2590, LEN(N2590) - SEARCH("/",N2590))</f>
        <v>food trucks</v>
      </c>
      <c r="S2590" s="16">
        <f>(((J2590/60)/60)/24)+DATE(1970,1,1)+(-8/24)</f>
        <v>42042.342893518515</v>
      </c>
      <c r="T2590" s="16">
        <f>(((I2590/60)/60)/24)+DATE(1970,1,1)+(-8/24)</f>
        <v>42094.218055555553</v>
      </c>
    </row>
    <row r="2591" spans="1:20" ht="60" x14ac:dyDescent="0.2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2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7">
        <f>E2591/D2591</f>
        <v>1E-4</v>
      </c>
      <c r="P2591" s="9">
        <f>IF(L2591 = 0, 0, E2591/L2591)</f>
        <v>5</v>
      </c>
      <c r="Q2591" s="5" t="str">
        <f>LEFT(N2591,SEARCH("/",N2591) - 1)</f>
        <v>food</v>
      </c>
      <c r="R2591" s="5" t="str">
        <f>RIGHT(N2591, LEN(N2591) - SEARCH("/",N2591))</f>
        <v>food trucks</v>
      </c>
      <c r="S2591" s="16">
        <f>(((J2591/60)/60)/24)+DATE(1970,1,1)+(-8/24)</f>
        <v>42422.202858796292</v>
      </c>
      <c r="T2591" s="16">
        <f>(((I2591/60)/60)/24)+DATE(1970,1,1)+(-8/24)</f>
        <v>42452.161192129628</v>
      </c>
    </row>
    <row r="2592" spans="1:20" ht="60" x14ac:dyDescent="0.25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2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7">
        <f>E2592/D2592</f>
        <v>0</v>
      </c>
      <c r="P2592" s="9">
        <f>IF(L2592 = 0, 0, E2592/L2592)</f>
        <v>0</v>
      </c>
      <c r="Q2592" s="5" t="str">
        <f>LEFT(N2592,SEARCH("/",N2592) - 1)</f>
        <v>food</v>
      </c>
      <c r="R2592" s="5" t="str">
        <f>RIGHT(N2592, LEN(N2592) - SEARCH("/",N2592))</f>
        <v>food trucks</v>
      </c>
      <c r="S2592" s="16">
        <f>(((J2592/60)/60)/24)+DATE(1970,1,1)+(-8/24)</f>
        <v>42388.255752314813</v>
      </c>
      <c r="T2592" s="16">
        <f>(((I2592/60)/60)/24)+DATE(1970,1,1)+(-8/24)</f>
        <v>42395.255752314813</v>
      </c>
    </row>
    <row r="2593" spans="1:20" ht="60" x14ac:dyDescent="0.2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2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7">
        <f>E2593/D2593</f>
        <v>1.7333333333333333E-2</v>
      </c>
      <c r="P2593" s="9">
        <f>IF(L2593 = 0, 0, E2593/L2593)</f>
        <v>13</v>
      </c>
      <c r="Q2593" s="5" t="str">
        <f>LEFT(N2593,SEARCH("/",N2593) - 1)</f>
        <v>food</v>
      </c>
      <c r="R2593" s="5" t="str">
        <f>RIGHT(N2593, LEN(N2593) - SEARCH("/",N2593))</f>
        <v>food trucks</v>
      </c>
      <c r="S2593" s="16">
        <f>(((J2593/60)/60)/24)+DATE(1970,1,1)+(-8/24)</f>
        <v>42382.573194444441</v>
      </c>
      <c r="T2593" s="16">
        <f>(((I2593/60)/60)/24)+DATE(1970,1,1)+(-8/24)</f>
        <v>42442.531527777777</v>
      </c>
    </row>
    <row r="2594" spans="1:20" ht="60" x14ac:dyDescent="0.25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2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7">
        <f>E2594/D2594</f>
        <v>1.6666666666666668E-3</v>
      </c>
      <c r="P2594" s="9">
        <f>IF(L2594 = 0, 0, E2594/L2594)</f>
        <v>50</v>
      </c>
      <c r="Q2594" s="5" t="str">
        <f>LEFT(N2594,SEARCH("/",N2594) - 1)</f>
        <v>food</v>
      </c>
      <c r="R2594" s="5" t="str">
        <f>RIGHT(N2594, LEN(N2594) - SEARCH("/",N2594))</f>
        <v>food trucks</v>
      </c>
      <c r="S2594" s="16">
        <f>(((J2594/60)/60)/24)+DATE(1970,1,1)+(-8/24)</f>
        <v>41887.467835648145</v>
      </c>
      <c r="T2594" s="16">
        <f>(((I2594/60)/60)/24)+DATE(1970,1,1)+(-8/24)</f>
        <v>41917.467835648145</v>
      </c>
    </row>
    <row r="2595" spans="1:20" ht="45" x14ac:dyDescent="0.2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2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7">
        <f>E2595/D2595</f>
        <v>0</v>
      </c>
      <c r="P2595" s="9">
        <f>IF(L2595 = 0, 0, E2595/L2595)</f>
        <v>0</v>
      </c>
      <c r="Q2595" s="5" t="str">
        <f>LEFT(N2595,SEARCH("/",N2595) - 1)</f>
        <v>food</v>
      </c>
      <c r="R2595" s="5" t="str">
        <f>RIGHT(N2595, LEN(N2595) - SEARCH("/",N2595))</f>
        <v>food trucks</v>
      </c>
      <c r="S2595" s="16">
        <f>(((J2595/60)/60)/24)+DATE(1970,1,1)+(-8/24)</f>
        <v>42089.511875000004</v>
      </c>
      <c r="T2595" s="16">
        <f>(((I2595/60)/60)/24)+DATE(1970,1,1)+(-8/24)</f>
        <v>42119.511875000004</v>
      </c>
    </row>
    <row r="2596" spans="1:20" ht="45" x14ac:dyDescent="0.25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2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7">
        <f>E2596/D2596</f>
        <v>1.2500000000000001E-5</v>
      </c>
      <c r="P2596" s="9">
        <f>IF(L2596 = 0, 0, E2596/L2596)</f>
        <v>1</v>
      </c>
      <c r="Q2596" s="5" t="str">
        <f>LEFT(N2596,SEARCH("/",N2596) - 1)</f>
        <v>food</v>
      </c>
      <c r="R2596" s="5" t="str">
        <f>RIGHT(N2596, LEN(N2596) - SEARCH("/",N2596))</f>
        <v>food trucks</v>
      </c>
      <c r="S2596" s="16">
        <f>(((J2596/60)/60)/24)+DATE(1970,1,1)+(-8/24)</f>
        <v>41828.634583333333</v>
      </c>
      <c r="T2596" s="16">
        <f>(((I2596/60)/60)/24)+DATE(1970,1,1)+(-8/24)</f>
        <v>41858.634583333333</v>
      </c>
    </row>
    <row r="2597" spans="1:20" ht="30" x14ac:dyDescent="0.2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2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7">
        <f>E2597/D2597</f>
        <v>0.12166666666666667</v>
      </c>
      <c r="P2597" s="9">
        <f>IF(L2597 = 0, 0, E2597/L2597)</f>
        <v>96.05263157894737</v>
      </c>
      <c r="Q2597" s="5" t="str">
        <f>LEFT(N2597,SEARCH("/",N2597) - 1)</f>
        <v>food</v>
      </c>
      <c r="R2597" s="5" t="str">
        <f>RIGHT(N2597, LEN(N2597) - SEARCH("/",N2597))</f>
        <v>food trucks</v>
      </c>
      <c r="S2597" s="16">
        <f>(((J2597/60)/60)/24)+DATE(1970,1,1)+(-8/24)</f>
        <v>42759.910879629628</v>
      </c>
      <c r="T2597" s="16">
        <f>(((I2597/60)/60)/24)+DATE(1970,1,1)+(-8/24)</f>
        <v>42789.910879629628</v>
      </c>
    </row>
    <row r="2598" spans="1:20" ht="60" x14ac:dyDescent="0.25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2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7">
        <f>E2598/D2598</f>
        <v>0.23588571428571428</v>
      </c>
      <c r="P2598" s="9">
        <f>IF(L2598 = 0, 0, E2598/L2598)</f>
        <v>305.77777777777777</v>
      </c>
      <c r="Q2598" s="5" t="str">
        <f>LEFT(N2598,SEARCH("/",N2598) - 1)</f>
        <v>food</v>
      </c>
      <c r="R2598" s="5" t="str">
        <f>RIGHT(N2598, LEN(N2598) - SEARCH("/",N2598))</f>
        <v>food trucks</v>
      </c>
      <c r="S2598" s="16">
        <f>(((J2598/60)/60)/24)+DATE(1970,1,1)+(-8/24)</f>
        <v>41828.33112268518</v>
      </c>
      <c r="T2598" s="16">
        <f>(((I2598/60)/60)/24)+DATE(1970,1,1)+(-8/24)</f>
        <v>41858.33112268518</v>
      </c>
    </row>
    <row r="2599" spans="1:20" ht="45" x14ac:dyDescent="0.2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2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7">
        <f>E2599/D2599</f>
        <v>5.6666666666666664E-2</v>
      </c>
      <c r="P2599" s="9">
        <f>IF(L2599 = 0, 0, E2599/L2599)</f>
        <v>12.142857142857142</v>
      </c>
      <c r="Q2599" s="5" t="str">
        <f>LEFT(N2599,SEARCH("/",N2599) - 1)</f>
        <v>food</v>
      </c>
      <c r="R2599" s="5" t="str">
        <f>RIGHT(N2599, LEN(N2599) - SEARCH("/",N2599))</f>
        <v>food trucks</v>
      </c>
      <c r="S2599" s="16">
        <f>(((J2599/60)/60)/24)+DATE(1970,1,1)+(-8/24)</f>
        <v>42510.008298611108</v>
      </c>
      <c r="T2599" s="16">
        <f>(((I2599/60)/60)/24)+DATE(1970,1,1)+(-8/24)</f>
        <v>42540.008298611108</v>
      </c>
    </row>
    <row r="2600" spans="1:20" ht="45" x14ac:dyDescent="0.25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2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7">
        <f>E2600/D2600</f>
        <v>0.39</v>
      </c>
      <c r="P2600" s="9">
        <f>IF(L2600 = 0, 0, E2600/L2600)</f>
        <v>83.571428571428569</v>
      </c>
      <c r="Q2600" s="5" t="str">
        <f>LEFT(N2600,SEARCH("/",N2600) - 1)</f>
        <v>food</v>
      </c>
      <c r="R2600" s="5" t="str">
        <f>RIGHT(N2600, LEN(N2600) - SEARCH("/",N2600))</f>
        <v>food trucks</v>
      </c>
      <c r="S2600" s="16">
        <f>(((J2600/60)/60)/24)+DATE(1970,1,1)+(-8/24)</f>
        <v>42240.506956018515</v>
      </c>
      <c r="T2600" s="16">
        <f>(((I2600/60)/60)/24)+DATE(1970,1,1)+(-8/24)</f>
        <v>42270.506956018515</v>
      </c>
    </row>
    <row r="2601" spans="1:20" ht="45" x14ac:dyDescent="0.2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2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7">
        <f>E2601/D2601</f>
        <v>9.9546510341776348E-3</v>
      </c>
      <c r="P2601" s="9">
        <f>IF(L2601 = 0, 0, E2601/L2601)</f>
        <v>18</v>
      </c>
      <c r="Q2601" s="5" t="str">
        <f>LEFT(N2601,SEARCH("/",N2601) - 1)</f>
        <v>food</v>
      </c>
      <c r="R2601" s="5" t="str">
        <f>RIGHT(N2601, LEN(N2601) - SEARCH("/",N2601))</f>
        <v>food trucks</v>
      </c>
      <c r="S2601" s="16">
        <f>(((J2601/60)/60)/24)+DATE(1970,1,1)+(-8/24)</f>
        <v>41809.420682870368</v>
      </c>
      <c r="T2601" s="16">
        <f>(((I2601/60)/60)/24)+DATE(1970,1,1)+(-8/24)</f>
        <v>41854.420682870368</v>
      </c>
    </row>
    <row r="2602" spans="1:20" ht="45" x14ac:dyDescent="0.25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2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7">
        <f>E2602/D2602</f>
        <v>6.9320000000000007E-2</v>
      </c>
      <c r="P2602" s="9">
        <f>IF(L2602 = 0, 0, E2602/L2602)</f>
        <v>115.53333333333333</v>
      </c>
      <c r="Q2602" s="5" t="str">
        <f>LEFT(N2602,SEARCH("/",N2602) - 1)</f>
        <v>food</v>
      </c>
      <c r="R2602" s="5" t="str">
        <f>RIGHT(N2602, LEN(N2602) - SEARCH("/",N2602))</f>
        <v>food trucks</v>
      </c>
      <c r="S2602" s="16">
        <f>(((J2602/60)/60)/24)+DATE(1970,1,1)+(-8/24)</f>
        <v>42394.567129629628</v>
      </c>
      <c r="T2602" s="16">
        <f>(((I2602/60)/60)/24)+DATE(1970,1,1)+(-8/24)</f>
        <v>42454.525462962956</v>
      </c>
    </row>
    <row r="2603" spans="1:20" ht="60" x14ac:dyDescent="0.25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2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7">
        <f>E2603/D2603</f>
        <v>6.6139999999999999</v>
      </c>
      <c r="P2603" s="9">
        <f>IF(L2603 = 0, 0, E2603/L2603)</f>
        <v>21.900662251655628</v>
      </c>
      <c r="Q2603" s="5" t="str">
        <f>LEFT(N2603,SEARCH("/",N2603) - 1)</f>
        <v>technology</v>
      </c>
      <c r="R2603" s="5" t="str">
        <f>RIGHT(N2603, LEN(N2603) - SEARCH("/",N2603))</f>
        <v>space exploration</v>
      </c>
      <c r="S2603" s="16">
        <f>(((J2603/60)/60)/24)+DATE(1970,1,1)+(-8/24)</f>
        <v>41150.56885416666</v>
      </c>
      <c r="T2603" s="16">
        <f>(((I2603/60)/60)/24)+DATE(1970,1,1)+(-8/24)</f>
        <v>41164.832638888889</v>
      </c>
    </row>
    <row r="2604" spans="1:20" ht="45" x14ac:dyDescent="0.25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2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7">
        <f>E2604/D2604</f>
        <v>3.2609166666666667</v>
      </c>
      <c r="P2604" s="9">
        <f>IF(L2604 = 0, 0, E2604/L2604)</f>
        <v>80.022494887525568</v>
      </c>
      <c r="Q2604" s="5" t="str">
        <f>LEFT(N2604,SEARCH("/",N2604) - 1)</f>
        <v>technology</v>
      </c>
      <c r="R2604" s="5" t="str">
        <f>RIGHT(N2604, LEN(N2604) - SEARCH("/",N2604))</f>
        <v>space exploration</v>
      </c>
      <c r="S2604" s="16">
        <f>(((J2604/60)/60)/24)+DATE(1970,1,1)+(-8/24)</f>
        <v>41915.413981481477</v>
      </c>
      <c r="T2604" s="16">
        <f>(((I2604/60)/60)/24)+DATE(1970,1,1)+(-8/24)</f>
        <v>41955.555555555555</v>
      </c>
    </row>
    <row r="2605" spans="1:20" ht="30" x14ac:dyDescent="0.25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2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7">
        <f>E2605/D2605</f>
        <v>1.0148571428571429</v>
      </c>
      <c r="P2605" s="9">
        <f>IF(L2605 = 0, 0, E2605/L2605)</f>
        <v>35.520000000000003</v>
      </c>
      <c r="Q2605" s="5" t="str">
        <f>LEFT(N2605,SEARCH("/",N2605) - 1)</f>
        <v>technology</v>
      </c>
      <c r="R2605" s="5" t="str">
        <f>RIGHT(N2605, LEN(N2605) - SEARCH("/",N2605))</f>
        <v>space exploration</v>
      </c>
      <c r="S2605" s="16">
        <f>(((J2605/60)/60)/24)+DATE(1970,1,1)+(-8/24)</f>
        <v>41617.579328703701</v>
      </c>
      <c r="T2605" s="16">
        <f>(((I2605/60)/60)/24)+DATE(1970,1,1)+(-8/24)</f>
        <v>41631.579328703701</v>
      </c>
    </row>
    <row r="2606" spans="1:20" ht="45" x14ac:dyDescent="0.25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2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7">
        <f>E2606/D2606</f>
        <v>1.0421799999999999</v>
      </c>
      <c r="P2606" s="9">
        <f>IF(L2606 = 0, 0, E2606/L2606)</f>
        <v>64.933333333333323</v>
      </c>
      <c r="Q2606" s="5" t="str">
        <f>LEFT(N2606,SEARCH("/",N2606) - 1)</f>
        <v>technology</v>
      </c>
      <c r="R2606" s="5" t="str">
        <f>RIGHT(N2606, LEN(N2606) - SEARCH("/",N2606))</f>
        <v>space exploration</v>
      </c>
      <c r="S2606" s="16">
        <f>(((J2606/60)/60)/24)+DATE(1970,1,1)+(-8/24)</f>
        <v>40997.717858796292</v>
      </c>
      <c r="T2606" s="16">
        <f>(((I2606/60)/60)/24)+DATE(1970,1,1)+(-8/24)</f>
        <v>41027.717858796292</v>
      </c>
    </row>
    <row r="2607" spans="1:20" ht="60" x14ac:dyDescent="0.25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2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7">
        <f>E2607/D2607</f>
        <v>1.0742157000000001</v>
      </c>
      <c r="P2607" s="9">
        <f>IF(L2607 = 0, 0, E2607/L2607)</f>
        <v>60.965703745743475</v>
      </c>
      <c r="Q2607" s="5" t="str">
        <f>LEFT(N2607,SEARCH("/",N2607) - 1)</f>
        <v>technology</v>
      </c>
      <c r="R2607" s="5" t="str">
        <f>RIGHT(N2607, LEN(N2607) - SEARCH("/",N2607))</f>
        <v>space exploration</v>
      </c>
      <c r="S2607" s="16">
        <f>(((J2607/60)/60)/24)+DATE(1970,1,1)+(-8/24)</f>
        <v>42508.20821759259</v>
      </c>
      <c r="T2607" s="16">
        <f>(((I2607/60)/60)/24)+DATE(1970,1,1)+(-8/24)</f>
        <v>42538.20821759259</v>
      </c>
    </row>
    <row r="2608" spans="1:20" ht="75" x14ac:dyDescent="0.25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2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7">
        <f>E2608/D2608</f>
        <v>1.1005454545454545</v>
      </c>
      <c r="P2608" s="9">
        <f>IF(L2608 = 0, 0, E2608/L2608)</f>
        <v>31.444155844155844</v>
      </c>
      <c r="Q2608" s="5" t="str">
        <f>LEFT(N2608,SEARCH("/",N2608) - 1)</f>
        <v>technology</v>
      </c>
      <c r="R2608" s="5" t="str">
        <f>RIGHT(N2608, LEN(N2608) - SEARCH("/",N2608))</f>
        <v>space exploration</v>
      </c>
      <c r="S2608" s="16">
        <f>(((J2608/60)/60)/24)+DATE(1970,1,1)+(-8/24)</f>
        <v>41726.379421296297</v>
      </c>
      <c r="T2608" s="16">
        <f>(((I2608/60)/60)/24)+DATE(1970,1,1)+(-8/24)</f>
        <v>41758.379421296297</v>
      </c>
    </row>
    <row r="2609" spans="1:20" ht="60" x14ac:dyDescent="0.25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2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7">
        <f>E2609/D2609</f>
        <v>4.077</v>
      </c>
      <c r="P2609" s="9">
        <f>IF(L2609 = 0, 0, E2609/L2609)</f>
        <v>81.949748743718587</v>
      </c>
      <c r="Q2609" s="5" t="str">
        <f>LEFT(N2609,SEARCH("/",N2609) - 1)</f>
        <v>technology</v>
      </c>
      <c r="R2609" s="5" t="str">
        <f>RIGHT(N2609, LEN(N2609) - SEARCH("/",N2609))</f>
        <v>space exploration</v>
      </c>
      <c r="S2609" s="16">
        <f>(((J2609/60)/60)/24)+DATE(1970,1,1)+(-8/24)</f>
        <v>42184.541342592587</v>
      </c>
      <c r="T2609" s="16">
        <f>(((I2609/60)/60)/24)+DATE(1970,1,1)+(-8/24)</f>
        <v>42227.749999999993</v>
      </c>
    </row>
    <row r="2610" spans="1:20" ht="45" x14ac:dyDescent="0.25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2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7">
        <f>E2610/D2610</f>
        <v>2.2392500000000002</v>
      </c>
      <c r="P2610" s="9">
        <f>IF(L2610 = 0, 0, E2610/L2610)</f>
        <v>58.92763157894737</v>
      </c>
      <c r="Q2610" s="5" t="str">
        <f>LEFT(N2610,SEARCH("/",N2610) - 1)</f>
        <v>technology</v>
      </c>
      <c r="R2610" s="5" t="str">
        <f>RIGHT(N2610, LEN(N2610) - SEARCH("/",N2610))</f>
        <v>space exploration</v>
      </c>
      <c r="S2610" s="16">
        <f>(((J2610/60)/60)/24)+DATE(1970,1,1)+(-8/24)</f>
        <v>42767.468379629623</v>
      </c>
      <c r="T2610" s="16">
        <f>(((I2610/60)/60)/24)+DATE(1970,1,1)+(-8/24)</f>
        <v>42808.666666666664</v>
      </c>
    </row>
    <row r="2611" spans="1:20" ht="60" x14ac:dyDescent="0.25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2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7">
        <f>E2611/D2611</f>
        <v>3.038011142857143</v>
      </c>
      <c r="P2611" s="9">
        <f>IF(L2611 = 0, 0, E2611/L2611)</f>
        <v>157.29347633136095</v>
      </c>
      <c r="Q2611" s="5" t="str">
        <f>LEFT(N2611,SEARCH("/",N2611) - 1)</f>
        <v>technology</v>
      </c>
      <c r="R2611" s="5" t="str">
        <f>RIGHT(N2611, LEN(N2611) - SEARCH("/",N2611))</f>
        <v>space exploration</v>
      </c>
      <c r="S2611" s="16">
        <f>(((J2611/60)/60)/24)+DATE(1970,1,1)+(-8/24)</f>
        <v>41074.90452546296</v>
      </c>
      <c r="T2611" s="16">
        <f>(((I2611/60)/60)/24)+DATE(1970,1,1)+(-8/24)</f>
        <v>41104.90452546296</v>
      </c>
    </row>
    <row r="2612" spans="1:20" ht="45" x14ac:dyDescent="0.25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2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7">
        <f>E2612/D2612</f>
        <v>1.4132510432681749</v>
      </c>
      <c r="P2612" s="9">
        <f>IF(L2612 = 0, 0, E2612/L2612)</f>
        <v>55.758509532062391</v>
      </c>
      <c r="Q2612" s="5" t="str">
        <f>LEFT(N2612,SEARCH("/",N2612) - 1)</f>
        <v>technology</v>
      </c>
      <c r="R2612" s="5" t="str">
        <f>RIGHT(N2612, LEN(N2612) - SEARCH("/",N2612))</f>
        <v>space exploration</v>
      </c>
      <c r="S2612" s="16">
        <f>(((J2612/60)/60)/24)+DATE(1970,1,1)+(-8/24)</f>
        <v>42564.547743055555</v>
      </c>
      <c r="T2612" s="16">
        <f>(((I2612/60)/60)/24)+DATE(1970,1,1)+(-8/24)</f>
        <v>42603.957638888889</v>
      </c>
    </row>
    <row r="2613" spans="1:20" ht="60" x14ac:dyDescent="0.25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2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7">
        <f>E2613/D2613</f>
        <v>27.906363636363636</v>
      </c>
      <c r="P2613" s="9">
        <f>IF(L2613 = 0, 0, E2613/L2613)</f>
        <v>83.802893802893806</v>
      </c>
      <c r="Q2613" s="5" t="str">
        <f>LEFT(N2613,SEARCH("/",N2613) - 1)</f>
        <v>technology</v>
      </c>
      <c r="R2613" s="5" t="str">
        <f>RIGHT(N2613, LEN(N2613) - SEARCH("/",N2613))</f>
        <v>space exploration</v>
      </c>
      <c r="S2613" s="16">
        <f>(((J2613/60)/60)/24)+DATE(1970,1,1)+(-8/24)</f>
        <v>42704.002476851849</v>
      </c>
      <c r="T2613" s="16">
        <f>(((I2613/60)/60)/24)+DATE(1970,1,1)+(-8/24)</f>
        <v>42737.624305555553</v>
      </c>
    </row>
    <row r="2614" spans="1:20" ht="45" x14ac:dyDescent="0.25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2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7">
        <f>E2614/D2614</f>
        <v>1.7176130000000001</v>
      </c>
      <c r="P2614" s="9">
        <f>IF(L2614 = 0, 0, E2614/L2614)</f>
        <v>58.422210884353746</v>
      </c>
      <c r="Q2614" s="5" t="str">
        <f>LEFT(N2614,SEARCH("/",N2614) - 1)</f>
        <v>technology</v>
      </c>
      <c r="R2614" s="5" t="str">
        <f>RIGHT(N2614, LEN(N2614) - SEARCH("/",N2614))</f>
        <v>space exploration</v>
      </c>
      <c r="S2614" s="16">
        <f>(((J2614/60)/60)/24)+DATE(1970,1,1)+(-8/24)</f>
        <v>41981.809837962959</v>
      </c>
      <c r="T2614" s="16">
        <f>(((I2614/60)/60)/24)+DATE(1970,1,1)+(-8/24)</f>
        <v>42012.809837962959</v>
      </c>
    </row>
    <row r="2615" spans="1:20" ht="60" x14ac:dyDescent="0.25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2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7">
        <f>E2615/D2615</f>
        <v>1.0101333333333333</v>
      </c>
      <c r="P2615" s="9">
        <f>IF(L2615 = 0, 0, E2615/L2615)</f>
        <v>270.57142857142856</v>
      </c>
      <c r="Q2615" s="5" t="str">
        <f>LEFT(N2615,SEARCH("/",N2615) - 1)</f>
        <v>technology</v>
      </c>
      <c r="R2615" s="5" t="str">
        <f>RIGHT(N2615, LEN(N2615) - SEARCH("/",N2615))</f>
        <v>space exploration</v>
      </c>
      <c r="S2615" s="16">
        <f>(((J2615/60)/60)/24)+DATE(1970,1,1)+(-8/24)</f>
        <v>41143.484884259255</v>
      </c>
      <c r="T2615" s="16">
        <f>(((I2615/60)/60)/24)+DATE(1970,1,1)+(-8/24)</f>
        <v>41173.484884259255</v>
      </c>
    </row>
    <row r="2616" spans="1:20" ht="60" x14ac:dyDescent="0.25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2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7">
        <f>E2616/D2616</f>
        <v>1.02</v>
      </c>
      <c r="P2616" s="9">
        <f>IF(L2616 = 0, 0, E2616/L2616)</f>
        <v>107.1</v>
      </c>
      <c r="Q2616" s="5" t="str">
        <f>LEFT(N2616,SEARCH("/",N2616) - 1)</f>
        <v>technology</v>
      </c>
      <c r="R2616" s="5" t="str">
        <f>RIGHT(N2616, LEN(N2616) - SEARCH("/",N2616))</f>
        <v>space exploration</v>
      </c>
      <c r="S2616" s="16">
        <f>(((J2616/60)/60)/24)+DATE(1970,1,1)+(-8/24)</f>
        <v>41730.375138888885</v>
      </c>
      <c r="T2616" s="16">
        <f>(((I2616/60)/60)/24)+DATE(1970,1,1)+(-8/24)</f>
        <v>41758.875</v>
      </c>
    </row>
    <row r="2617" spans="1:20" ht="60" x14ac:dyDescent="0.25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2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7">
        <f>E2617/D2617</f>
        <v>1.6976511744127936</v>
      </c>
      <c r="P2617" s="9">
        <f>IF(L2617 = 0, 0, E2617/L2617)</f>
        <v>47.180555555555557</v>
      </c>
      <c r="Q2617" s="5" t="str">
        <f>LEFT(N2617,SEARCH("/",N2617) - 1)</f>
        <v>technology</v>
      </c>
      <c r="R2617" s="5" t="str">
        <f>RIGHT(N2617, LEN(N2617) - SEARCH("/",N2617))</f>
        <v>space exploration</v>
      </c>
      <c r="S2617" s="16">
        <f>(((J2617/60)/60)/24)+DATE(1970,1,1)+(-8/24)</f>
        <v>42453.163935185185</v>
      </c>
      <c r="T2617" s="16">
        <f>(((I2617/60)/60)/24)+DATE(1970,1,1)+(-8/24)</f>
        <v>42490.166666666664</v>
      </c>
    </row>
    <row r="2618" spans="1:20" ht="45" x14ac:dyDescent="0.25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2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7">
        <f>E2618/D2618</f>
        <v>1.14534</v>
      </c>
      <c r="P2618" s="9">
        <f>IF(L2618 = 0, 0, E2618/L2618)</f>
        <v>120.30882352941177</v>
      </c>
      <c r="Q2618" s="5" t="str">
        <f>LEFT(N2618,SEARCH("/",N2618) - 1)</f>
        <v>technology</v>
      </c>
      <c r="R2618" s="5" t="str">
        <f>RIGHT(N2618, LEN(N2618) - SEARCH("/",N2618))</f>
        <v>space exploration</v>
      </c>
      <c r="S2618" s="16">
        <f>(((J2618/60)/60)/24)+DATE(1970,1,1)+(-8/24)</f>
        <v>42211.661215277774</v>
      </c>
      <c r="T2618" s="16">
        <f>(((I2618/60)/60)/24)+DATE(1970,1,1)+(-8/24)</f>
        <v>42241.661215277774</v>
      </c>
    </row>
    <row r="2619" spans="1:20" ht="60" x14ac:dyDescent="0.25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2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7">
        <f>E2619/D2619</f>
        <v>8.7759999999999998</v>
      </c>
      <c r="P2619" s="9">
        <f>IF(L2619 = 0, 0, E2619/L2619)</f>
        <v>27.59748427672956</v>
      </c>
      <c r="Q2619" s="5" t="str">
        <f>LEFT(N2619,SEARCH("/",N2619) - 1)</f>
        <v>technology</v>
      </c>
      <c r="R2619" s="5" t="str">
        <f>RIGHT(N2619, LEN(N2619) - SEARCH("/",N2619))</f>
        <v>space exploration</v>
      </c>
      <c r="S2619" s="16">
        <f>(((J2619/60)/60)/24)+DATE(1970,1,1)+(-8/24)</f>
        <v>41902.541099537033</v>
      </c>
      <c r="T2619" s="16">
        <f>(((I2619/60)/60)/24)+DATE(1970,1,1)+(-8/24)</f>
        <v>41932.541099537033</v>
      </c>
    </row>
    <row r="2620" spans="1:20" ht="30" x14ac:dyDescent="0.25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2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7">
        <f>E2620/D2620</f>
        <v>1.0538666666666667</v>
      </c>
      <c r="P2620" s="9">
        <f>IF(L2620 = 0, 0, E2620/L2620)</f>
        <v>205.2987012987013</v>
      </c>
      <c r="Q2620" s="5" t="str">
        <f>LEFT(N2620,SEARCH("/",N2620) - 1)</f>
        <v>technology</v>
      </c>
      <c r="R2620" s="5" t="str">
        <f>RIGHT(N2620, LEN(N2620) - SEARCH("/",N2620))</f>
        <v>space exploration</v>
      </c>
      <c r="S2620" s="16">
        <f>(((J2620/60)/60)/24)+DATE(1970,1,1)+(-8/24)</f>
        <v>42279.459039351852</v>
      </c>
      <c r="T2620" s="16">
        <f>(((I2620/60)/60)/24)+DATE(1970,1,1)+(-8/24)</f>
        <v>42339.500706018516</v>
      </c>
    </row>
    <row r="2621" spans="1:20" ht="60" x14ac:dyDescent="0.25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2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7">
        <f>E2621/D2621</f>
        <v>1.8839999999999999</v>
      </c>
      <c r="P2621" s="9">
        <f>IF(L2621 = 0, 0, E2621/L2621)</f>
        <v>35.547169811320757</v>
      </c>
      <c r="Q2621" s="5" t="str">
        <f>LEFT(N2621,SEARCH("/",N2621) - 1)</f>
        <v>technology</v>
      </c>
      <c r="R2621" s="5" t="str">
        <f>RIGHT(N2621, LEN(N2621) - SEARCH("/",N2621))</f>
        <v>space exploration</v>
      </c>
      <c r="S2621" s="16">
        <f>(((J2621/60)/60)/24)+DATE(1970,1,1)+(-8/24)</f>
        <v>42273.55097222222</v>
      </c>
      <c r="T2621" s="16">
        <f>(((I2621/60)/60)/24)+DATE(1970,1,1)+(-8/24)</f>
        <v>42300.124999999993</v>
      </c>
    </row>
    <row r="2622" spans="1:20" ht="60" x14ac:dyDescent="0.25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2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7">
        <f>E2622/D2622</f>
        <v>1.436523076923077</v>
      </c>
      <c r="P2622" s="9">
        <f>IF(L2622 = 0, 0, E2622/L2622)</f>
        <v>74.639488409272587</v>
      </c>
      <c r="Q2622" s="5" t="str">
        <f>LEFT(N2622,SEARCH("/",N2622) - 1)</f>
        <v>technology</v>
      </c>
      <c r="R2622" s="5" t="str">
        <f>RIGHT(N2622, LEN(N2622) - SEARCH("/",N2622))</f>
        <v>space exploration</v>
      </c>
      <c r="S2622" s="16">
        <f>(((J2622/60)/60)/24)+DATE(1970,1,1)+(-8/24)</f>
        <v>42250.833819444444</v>
      </c>
      <c r="T2622" s="16">
        <f>(((I2622/60)/60)/24)+DATE(1970,1,1)+(-8/24)</f>
        <v>42287.708333333336</v>
      </c>
    </row>
    <row r="2623" spans="1:20" ht="60" x14ac:dyDescent="0.25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2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7">
        <f>E2623/D2623</f>
        <v>1.4588000000000001</v>
      </c>
      <c r="P2623" s="9">
        <f>IF(L2623 = 0, 0, E2623/L2623)</f>
        <v>47.058064516129029</v>
      </c>
      <c r="Q2623" s="5" t="str">
        <f>LEFT(N2623,SEARCH("/",N2623) - 1)</f>
        <v>technology</v>
      </c>
      <c r="R2623" s="5" t="str">
        <f>RIGHT(N2623, LEN(N2623) - SEARCH("/",N2623))</f>
        <v>space exploration</v>
      </c>
      <c r="S2623" s="16">
        <f>(((J2623/60)/60)/24)+DATE(1970,1,1)+(-8/24)</f>
        <v>42115.414212962954</v>
      </c>
      <c r="T2623" s="16">
        <f>(((I2623/60)/60)/24)+DATE(1970,1,1)+(-8/24)</f>
        <v>42145.414212962954</v>
      </c>
    </row>
    <row r="2624" spans="1:20" ht="60" x14ac:dyDescent="0.25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2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7">
        <f>E2624/D2624</f>
        <v>1.3118399999999999</v>
      </c>
      <c r="P2624" s="9">
        <f>IF(L2624 = 0, 0, E2624/L2624)</f>
        <v>26.591351351351353</v>
      </c>
      <c r="Q2624" s="5" t="str">
        <f>LEFT(N2624,SEARCH("/",N2624) - 1)</f>
        <v>technology</v>
      </c>
      <c r="R2624" s="5" t="str">
        <f>RIGHT(N2624, LEN(N2624) - SEARCH("/",N2624))</f>
        <v>space exploration</v>
      </c>
      <c r="S2624" s="16">
        <f>(((J2624/60)/60)/24)+DATE(1970,1,1)+(-8/24)</f>
        <v>42689.409907407404</v>
      </c>
      <c r="T2624" s="16">
        <f>(((I2624/60)/60)/24)+DATE(1970,1,1)+(-8/24)</f>
        <v>42734.409907407404</v>
      </c>
    </row>
    <row r="2625" spans="1:20" ht="60" x14ac:dyDescent="0.25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2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7">
        <f>E2625/D2625</f>
        <v>1.1399999999999999</v>
      </c>
      <c r="P2625" s="9">
        <f>IF(L2625 = 0, 0, E2625/L2625)</f>
        <v>36.774193548387096</v>
      </c>
      <c r="Q2625" s="5" t="str">
        <f>LEFT(N2625,SEARCH("/",N2625) - 1)</f>
        <v>technology</v>
      </c>
      <c r="R2625" s="5" t="str">
        <f>RIGHT(N2625, LEN(N2625) - SEARCH("/",N2625))</f>
        <v>space exploration</v>
      </c>
      <c r="S2625" s="16">
        <f>(((J2625/60)/60)/24)+DATE(1970,1,1)+(-8/24)</f>
        <v>42691.923217592594</v>
      </c>
      <c r="T2625" s="16">
        <f>(((I2625/60)/60)/24)+DATE(1970,1,1)+(-8/24)</f>
        <v>42705.923217592594</v>
      </c>
    </row>
    <row r="2626" spans="1:20" ht="60" x14ac:dyDescent="0.25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2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7">
        <f>E2626/D2626</f>
        <v>13.794206249999998</v>
      </c>
      <c r="P2626" s="9">
        <f>IF(L2626 = 0, 0, E2626/L2626)</f>
        <v>31.820544982698959</v>
      </c>
      <c r="Q2626" s="5" t="str">
        <f>LEFT(N2626,SEARCH("/",N2626) - 1)</f>
        <v>technology</v>
      </c>
      <c r="R2626" s="5" t="str">
        <f>RIGHT(N2626, LEN(N2626) - SEARCH("/",N2626))</f>
        <v>space exploration</v>
      </c>
      <c r="S2626" s="16">
        <f>(((J2626/60)/60)/24)+DATE(1970,1,1)+(-8/24)</f>
        <v>41144.088217592594</v>
      </c>
      <c r="T2626" s="16">
        <f>(((I2626/60)/60)/24)+DATE(1970,1,1)+(-8/24)</f>
        <v>41165.088217592594</v>
      </c>
    </row>
    <row r="2627" spans="1:20" ht="60" x14ac:dyDescent="0.25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2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7">
        <f>E2627/D2627</f>
        <v>9.56</v>
      </c>
      <c r="P2627" s="9">
        <f>IF(L2627 = 0, 0, E2627/L2627)</f>
        <v>27.576923076923077</v>
      </c>
      <c r="Q2627" s="5" t="str">
        <f>LEFT(N2627,SEARCH("/",N2627) - 1)</f>
        <v>technology</v>
      </c>
      <c r="R2627" s="5" t="str">
        <f>RIGHT(N2627, LEN(N2627) - SEARCH("/",N2627))</f>
        <v>space exploration</v>
      </c>
      <c r="S2627" s="16">
        <f>(((J2627/60)/60)/24)+DATE(1970,1,1)+(-8/24)</f>
        <v>42658.476944444446</v>
      </c>
      <c r="T2627" s="16">
        <f>(((I2627/60)/60)/24)+DATE(1970,1,1)+(-8/24)</f>
        <v>42683.518611111103</v>
      </c>
    </row>
    <row r="2628" spans="1:20" ht="45" x14ac:dyDescent="0.25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2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7">
        <f>E2628/D2628</f>
        <v>1.1200000000000001</v>
      </c>
      <c r="P2628" s="9">
        <f>IF(L2628 = 0, 0, E2628/L2628)</f>
        <v>56</v>
      </c>
      <c r="Q2628" s="5" t="str">
        <f>LEFT(N2628,SEARCH("/",N2628) - 1)</f>
        <v>technology</v>
      </c>
      <c r="R2628" s="5" t="str">
        <f>RIGHT(N2628, LEN(N2628) - SEARCH("/",N2628))</f>
        <v>space exploration</v>
      </c>
      <c r="S2628" s="16">
        <f>(((J2628/60)/60)/24)+DATE(1970,1,1)+(-8/24)</f>
        <v>42128.29478009259</v>
      </c>
      <c r="T2628" s="16">
        <f>(((I2628/60)/60)/24)+DATE(1970,1,1)+(-8/24)</f>
        <v>42158.29478009259</v>
      </c>
    </row>
    <row r="2629" spans="1:20" ht="60" x14ac:dyDescent="0.25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2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7">
        <f>E2629/D2629</f>
        <v>6.4666666666666668</v>
      </c>
      <c r="P2629" s="9">
        <f>IF(L2629 = 0, 0, E2629/L2629)</f>
        <v>21.555555555555557</v>
      </c>
      <c r="Q2629" s="5" t="str">
        <f>LEFT(N2629,SEARCH("/",N2629) - 1)</f>
        <v>technology</v>
      </c>
      <c r="R2629" s="5" t="str">
        <f>RIGHT(N2629, LEN(N2629) - SEARCH("/",N2629))</f>
        <v>space exploration</v>
      </c>
      <c r="S2629" s="16">
        <f>(((J2629/60)/60)/24)+DATE(1970,1,1)+(-8/24)</f>
        <v>42304.496076388888</v>
      </c>
      <c r="T2629" s="16">
        <f>(((I2629/60)/60)/24)+DATE(1970,1,1)+(-8/24)</f>
        <v>42334.53774305556</v>
      </c>
    </row>
    <row r="2630" spans="1:20" ht="45" x14ac:dyDescent="0.25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2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7">
        <f>E2630/D2630</f>
        <v>1.1036948748510131</v>
      </c>
      <c r="P2630" s="9">
        <f>IF(L2630 = 0, 0, E2630/L2630)</f>
        <v>44.095238095238095</v>
      </c>
      <c r="Q2630" s="5" t="str">
        <f>LEFT(N2630,SEARCH("/",N2630) - 1)</f>
        <v>technology</v>
      </c>
      <c r="R2630" s="5" t="str">
        <f>RIGHT(N2630, LEN(N2630) - SEARCH("/",N2630))</f>
        <v>space exploration</v>
      </c>
      <c r="S2630" s="16">
        <f>(((J2630/60)/60)/24)+DATE(1970,1,1)+(-8/24)</f>
        <v>41953.632719907408</v>
      </c>
      <c r="T2630" s="16">
        <f>(((I2630/60)/60)/24)+DATE(1970,1,1)+(-8/24)</f>
        <v>41973.632719907408</v>
      </c>
    </row>
    <row r="2631" spans="1:20" ht="45" x14ac:dyDescent="0.25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2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7">
        <f>E2631/D2631</f>
        <v>1.2774000000000001</v>
      </c>
      <c r="P2631" s="9">
        <f>IF(L2631 = 0, 0, E2631/L2631)</f>
        <v>63.87</v>
      </c>
      <c r="Q2631" s="5" t="str">
        <f>LEFT(N2631,SEARCH("/",N2631) - 1)</f>
        <v>technology</v>
      </c>
      <c r="R2631" s="5" t="str">
        <f>RIGHT(N2631, LEN(N2631) - SEARCH("/",N2631))</f>
        <v>space exploration</v>
      </c>
      <c r="S2631" s="16">
        <f>(((J2631/60)/60)/24)+DATE(1970,1,1)+(-8/24)</f>
        <v>42108.205115740733</v>
      </c>
      <c r="T2631" s="16">
        <f>(((I2631/60)/60)/24)+DATE(1970,1,1)+(-8/24)</f>
        <v>42138.205115740733</v>
      </c>
    </row>
    <row r="2632" spans="1:20" ht="60" x14ac:dyDescent="0.25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2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7">
        <f>E2632/D2632</f>
        <v>1.579</v>
      </c>
      <c r="P2632" s="9">
        <f>IF(L2632 = 0, 0, E2632/L2632)</f>
        <v>38.987654320987652</v>
      </c>
      <c r="Q2632" s="5" t="str">
        <f>LEFT(N2632,SEARCH("/",N2632) - 1)</f>
        <v>technology</v>
      </c>
      <c r="R2632" s="5" t="str">
        <f>RIGHT(N2632, LEN(N2632) - SEARCH("/",N2632))</f>
        <v>space exploration</v>
      </c>
      <c r="S2632" s="16">
        <f>(((J2632/60)/60)/24)+DATE(1970,1,1)+(-8/24)</f>
        <v>42523.772129629629</v>
      </c>
      <c r="T2632" s="16">
        <f>(((I2632/60)/60)/24)+DATE(1970,1,1)+(-8/24)</f>
        <v>42551.083333333336</v>
      </c>
    </row>
    <row r="2633" spans="1:20" ht="45" x14ac:dyDescent="0.25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2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7">
        <f>E2633/D2633</f>
        <v>1.1466525000000001</v>
      </c>
      <c r="P2633" s="9">
        <f>IF(L2633 = 0, 0, E2633/L2633)</f>
        <v>80.185489510489504</v>
      </c>
      <c r="Q2633" s="5" t="str">
        <f>LEFT(N2633,SEARCH("/",N2633) - 1)</f>
        <v>technology</v>
      </c>
      <c r="R2633" s="5" t="str">
        <f>RIGHT(N2633, LEN(N2633) - SEARCH("/",N2633))</f>
        <v>space exploration</v>
      </c>
      <c r="S2633" s="16">
        <f>(((J2633/60)/60)/24)+DATE(1970,1,1)+(-8/24)</f>
        <v>42217.835960648146</v>
      </c>
      <c r="T2633" s="16">
        <f>(((I2633/60)/60)/24)+DATE(1970,1,1)+(-8/24)</f>
        <v>42245.835960648146</v>
      </c>
    </row>
    <row r="2634" spans="1:20" ht="45" x14ac:dyDescent="0.25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2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7">
        <f>E2634/D2634</f>
        <v>1.3700934579439252</v>
      </c>
      <c r="P2634" s="9">
        <f>IF(L2634 = 0, 0, E2634/L2634)</f>
        <v>34.904761904761905</v>
      </c>
      <c r="Q2634" s="5" t="str">
        <f>LEFT(N2634,SEARCH("/",N2634) - 1)</f>
        <v>technology</v>
      </c>
      <c r="R2634" s="5" t="str">
        <f>RIGHT(N2634, LEN(N2634) - SEARCH("/",N2634))</f>
        <v>space exploration</v>
      </c>
      <c r="S2634" s="16">
        <f>(((J2634/60)/60)/24)+DATE(1970,1,1)+(-8/24)</f>
        <v>42493.728460648148</v>
      </c>
      <c r="T2634" s="16">
        <f>(((I2634/60)/60)/24)+DATE(1970,1,1)+(-8/24)</f>
        <v>42518.728460648148</v>
      </c>
    </row>
    <row r="2635" spans="1:20" ht="60" x14ac:dyDescent="0.25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2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7">
        <f>E2635/D2635</f>
        <v>3.5461999999999998</v>
      </c>
      <c r="P2635" s="9">
        <f>IF(L2635 = 0, 0, E2635/L2635)</f>
        <v>89.100502512562812</v>
      </c>
      <c r="Q2635" s="5" t="str">
        <f>LEFT(N2635,SEARCH("/",N2635) - 1)</f>
        <v>technology</v>
      </c>
      <c r="R2635" s="5" t="str">
        <f>RIGHT(N2635, LEN(N2635) - SEARCH("/",N2635))</f>
        <v>space exploration</v>
      </c>
      <c r="S2635" s="16">
        <f>(((J2635/60)/60)/24)+DATE(1970,1,1)+(-8/24)</f>
        <v>41667.489953703705</v>
      </c>
      <c r="T2635" s="16">
        <f>(((I2635/60)/60)/24)+DATE(1970,1,1)+(-8/24)</f>
        <v>41697.625</v>
      </c>
    </row>
    <row r="2636" spans="1:20" ht="45" x14ac:dyDescent="0.25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2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7">
        <f>E2636/D2636</f>
        <v>1.0602150537634409</v>
      </c>
      <c r="P2636" s="9">
        <f>IF(L2636 = 0, 0, E2636/L2636)</f>
        <v>39.44</v>
      </c>
      <c r="Q2636" s="5" t="str">
        <f>LEFT(N2636,SEARCH("/",N2636) - 1)</f>
        <v>technology</v>
      </c>
      <c r="R2636" s="5" t="str">
        <f>RIGHT(N2636, LEN(N2636) - SEARCH("/",N2636))</f>
        <v>space exploration</v>
      </c>
      <c r="S2636" s="16">
        <f>(((J2636/60)/60)/24)+DATE(1970,1,1)+(-8/24)</f>
        <v>42612.323159722226</v>
      </c>
      <c r="T2636" s="16">
        <f>(((I2636/60)/60)/24)+DATE(1970,1,1)+(-8/24)</f>
        <v>42642.323159722226</v>
      </c>
    </row>
    <row r="2637" spans="1:20" ht="60" x14ac:dyDescent="0.25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2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7">
        <f>E2637/D2637</f>
        <v>1</v>
      </c>
      <c r="P2637" s="9">
        <f>IF(L2637 = 0, 0, E2637/L2637)</f>
        <v>136.9047619047619</v>
      </c>
      <c r="Q2637" s="5" t="str">
        <f>LEFT(N2637,SEARCH("/",N2637) - 1)</f>
        <v>technology</v>
      </c>
      <c r="R2637" s="5" t="str">
        <f>RIGHT(N2637, LEN(N2637) - SEARCH("/",N2637))</f>
        <v>space exploration</v>
      </c>
      <c r="S2637" s="16">
        <f>(((J2637/60)/60)/24)+DATE(1970,1,1)+(-8/24)</f>
        <v>42037.617604166669</v>
      </c>
      <c r="T2637" s="16">
        <f>(((I2637/60)/60)/24)+DATE(1970,1,1)+(-8/24)</f>
        <v>42072.575937499998</v>
      </c>
    </row>
    <row r="2638" spans="1:20" ht="60" x14ac:dyDescent="0.25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2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7">
        <f>E2638/D2638</f>
        <v>1.873</v>
      </c>
      <c r="P2638" s="9">
        <f>IF(L2638 = 0, 0, E2638/L2638)</f>
        <v>37.46</v>
      </c>
      <c r="Q2638" s="5" t="str">
        <f>LEFT(N2638,SEARCH("/",N2638) - 1)</f>
        <v>technology</v>
      </c>
      <c r="R2638" s="5" t="str">
        <f>RIGHT(N2638, LEN(N2638) - SEARCH("/",N2638))</f>
        <v>space exploration</v>
      </c>
      <c r="S2638" s="16">
        <f>(((J2638/60)/60)/24)+DATE(1970,1,1)+(-8/24)</f>
        <v>42636.281412037039</v>
      </c>
      <c r="T2638" s="16">
        <f>(((I2638/60)/60)/24)+DATE(1970,1,1)+(-8/24)</f>
        <v>42658.708333333336</v>
      </c>
    </row>
    <row r="2639" spans="1:20" ht="45" x14ac:dyDescent="0.25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2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7">
        <f>E2639/D2639</f>
        <v>1.6619999999999999</v>
      </c>
      <c r="P2639" s="9">
        <f>IF(L2639 = 0, 0, E2639/L2639)</f>
        <v>31.96153846153846</v>
      </c>
      <c r="Q2639" s="5" t="str">
        <f>LEFT(N2639,SEARCH("/",N2639) - 1)</f>
        <v>technology</v>
      </c>
      <c r="R2639" s="5" t="str">
        <f>RIGHT(N2639, LEN(N2639) - SEARCH("/",N2639))</f>
        <v>space exploration</v>
      </c>
      <c r="S2639" s="16">
        <f>(((J2639/60)/60)/24)+DATE(1970,1,1)+(-8/24)</f>
        <v>42639.216145833336</v>
      </c>
      <c r="T2639" s="16">
        <f>(((I2639/60)/60)/24)+DATE(1970,1,1)+(-8/24)</f>
        <v>42655.216145833336</v>
      </c>
    </row>
    <row r="2640" spans="1:20" ht="45" x14ac:dyDescent="0.25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2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7">
        <f>E2640/D2640</f>
        <v>1.0172910662824208</v>
      </c>
      <c r="P2640" s="9">
        <f>IF(L2640 = 0, 0, E2640/L2640)</f>
        <v>25.214285714285715</v>
      </c>
      <c r="Q2640" s="5" t="str">
        <f>LEFT(N2640,SEARCH("/",N2640) - 1)</f>
        <v>technology</v>
      </c>
      <c r="R2640" s="5" t="str">
        <f>RIGHT(N2640, LEN(N2640) - SEARCH("/",N2640))</f>
        <v>space exploration</v>
      </c>
      <c r="S2640" s="16">
        <f>(((J2640/60)/60)/24)+DATE(1970,1,1)+(-8/24)</f>
        <v>41989.57980324074</v>
      </c>
      <c r="T2640" s="16">
        <f>(((I2640/60)/60)/24)+DATE(1970,1,1)+(-8/24)</f>
        <v>42019.57980324074</v>
      </c>
    </row>
    <row r="2641" spans="1:20" ht="60" x14ac:dyDescent="0.25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2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7">
        <f>E2641/D2641</f>
        <v>1.64</v>
      </c>
      <c r="P2641" s="9">
        <f>IF(L2641 = 0, 0, E2641/L2641)</f>
        <v>10.040816326530612</v>
      </c>
      <c r="Q2641" s="5" t="str">
        <f>LEFT(N2641,SEARCH("/",N2641) - 1)</f>
        <v>technology</v>
      </c>
      <c r="R2641" s="5" t="str">
        <f>RIGHT(N2641, LEN(N2641) - SEARCH("/",N2641))</f>
        <v>space exploration</v>
      </c>
      <c r="S2641" s="16">
        <f>(((J2641/60)/60)/24)+DATE(1970,1,1)+(-8/24)</f>
        <v>42024.531805555554</v>
      </c>
      <c r="T2641" s="16">
        <f>(((I2641/60)/60)/24)+DATE(1970,1,1)+(-8/24)</f>
        <v>42054.531805555554</v>
      </c>
    </row>
    <row r="2642" spans="1:20" ht="75" x14ac:dyDescent="0.25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2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7">
        <f>E2642/D2642</f>
        <v>1.0566666666666666</v>
      </c>
      <c r="P2642" s="9">
        <f>IF(L2642 = 0, 0, E2642/L2642)</f>
        <v>45.94202898550725</v>
      </c>
      <c r="Q2642" s="5" t="str">
        <f>LEFT(N2642,SEARCH("/",N2642) - 1)</f>
        <v>technology</v>
      </c>
      <c r="R2642" s="5" t="str">
        <f>RIGHT(N2642, LEN(N2642) - SEARCH("/",N2642))</f>
        <v>space exploration</v>
      </c>
      <c r="S2642" s="16">
        <f>(((J2642/60)/60)/24)+DATE(1970,1,1)+(-8/24)</f>
        <v>42102.827245370368</v>
      </c>
      <c r="T2642" s="16">
        <f>(((I2642/60)/60)/24)+DATE(1970,1,1)+(-8/24)</f>
        <v>42162.827245370368</v>
      </c>
    </row>
    <row r="2643" spans="1:20" ht="30" x14ac:dyDescent="0.2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2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7">
        <f>E2643/D2643</f>
        <v>0.01</v>
      </c>
      <c r="P2643" s="9">
        <f>IF(L2643 = 0, 0, E2643/L2643)</f>
        <v>15</v>
      </c>
      <c r="Q2643" s="5" t="str">
        <f>LEFT(N2643,SEARCH("/",N2643) - 1)</f>
        <v>technology</v>
      </c>
      <c r="R2643" s="5" t="str">
        <f>RIGHT(N2643, LEN(N2643) - SEARCH("/",N2643))</f>
        <v>space exploration</v>
      </c>
      <c r="S2643" s="16">
        <f>(((J2643/60)/60)/24)+DATE(1970,1,1)+(-8/24)</f>
        <v>41880.493784722217</v>
      </c>
      <c r="T2643" s="16">
        <f>(((I2643/60)/60)/24)+DATE(1970,1,1)+(-8/24)</f>
        <v>41897.506249999999</v>
      </c>
    </row>
    <row r="2644" spans="1:20" ht="60" x14ac:dyDescent="0.25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2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7">
        <f>E2644/D2644</f>
        <v>0</v>
      </c>
      <c r="P2644" s="9">
        <f>IF(L2644 = 0, 0, E2644/L2644)</f>
        <v>0</v>
      </c>
      <c r="Q2644" s="5" t="str">
        <f>LEFT(N2644,SEARCH("/",N2644) - 1)</f>
        <v>technology</v>
      </c>
      <c r="R2644" s="5" t="str">
        <f>RIGHT(N2644, LEN(N2644) - SEARCH("/",N2644))</f>
        <v>space exploration</v>
      </c>
      <c r="S2644" s="16">
        <f>(((J2644/60)/60)/24)+DATE(1970,1,1)+(-8/24)</f>
        <v>42535.91328703703</v>
      </c>
      <c r="T2644" s="16">
        <f>(((I2644/60)/60)/24)+DATE(1970,1,1)+(-8/24)</f>
        <v>42565.956249999996</v>
      </c>
    </row>
    <row r="2645" spans="1:20" ht="60" x14ac:dyDescent="0.2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2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7">
        <f>E2645/D2645</f>
        <v>0.33559730999999998</v>
      </c>
      <c r="P2645" s="9">
        <f>IF(L2645 = 0, 0, E2645/L2645)</f>
        <v>223.58248500999335</v>
      </c>
      <c r="Q2645" s="5" t="str">
        <f>LEFT(N2645,SEARCH("/",N2645) - 1)</f>
        <v>technology</v>
      </c>
      <c r="R2645" s="5" t="str">
        <f>RIGHT(N2645, LEN(N2645) - SEARCH("/",N2645))</f>
        <v>space exploration</v>
      </c>
      <c r="S2645" s="16">
        <f>(((J2645/60)/60)/24)+DATE(1970,1,1)+(-8/24)</f>
        <v>42689.249016203699</v>
      </c>
      <c r="T2645" s="16">
        <f>(((I2645/60)/60)/24)+DATE(1970,1,1)+(-8/24)</f>
        <v>42724.999305555553</v>
      </c>
    </row>
    <row r="2646" spans="1:20" ht="45" x14ac:dyDescent="0.25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2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7">
        <f>E2646/D2646</f>
        <v>2.053E-2</v>
      </c>
      <c r="P2646" s="9">
        <f>IF(L2646 = 0, 0, E2646/L2646)</f>
        <v>39.480769230769234</v>
      </c>
      <c r="Q2646" s="5" t="str">
        <f>LEFT(N2646,SEARCH("/",N2646) - 1)</f>
        <v>technology</v>
      </c>
      <c r="R2646" s="5" t="str">
        <f>RIGHT(N2646, LEN(N2646) - SEARCH("/",N2646))</f>
        <v>space exploration</v>
      </c>
      <c r="S2646" s="16">
        <f>(((J2646/60)/60)/24)+DATE(1970,1,1)+(-8/24)</f>
        <v>42774.458738425928</v>
      </c>
      <c r="T2646" s="16">
        <f>(((I2646/60)/60)/24)+DATE(1970,1,1)+(-8/24)</f>
        <v>42804.458738425928</v>
      </c>
    </row>
    <row r="2647" spans="1:20" ht="60" x14ac:dyDescent="0.2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2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7">
        <f>E2647/D2647</f>
        <v>0.105</v>
      </c>
      <c r="P2647" s="9">
        <f>IF(L2647 = 0, 0, E2647/L2647)</f>
        <v>91.304347826086953</v>
      </c>
      <c r="Q2647" s="5" t="str">
        <f>LEFT(N2647,SEARCH("/",N2647) - 1)</f>
        <v>technology</v>
      </c>
      <c r="R2647" s="5" t="str">
        <f>RIGHT(N2647, LEN(N2647) - SEARCH("/",N2647))</f>
        <v>space exploration</v>
      </c>
      <c r="S2647" s="16">
        <f>(((J2647/60)/60)/24)+DATE(1970,1,1)+(-8/24)</f>
        <v>41921.509293981479</v>
      </c>
      <c r="T2647" s="16">
        <f>(((I2647/60)/60)/24)+DATE(1970,1,1)+(-8/24)</f>
        <v>41951.550960648143</v>
      </c>
    </row>
    <row r="2648" spans="1:20" ht="45" x14ac:dyDescent="0.25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2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7">
        <f>E2648/D2648</f>
        <v>8.4172839999999999E-2</v>
      </c>
      <c r="P2648" s="9">
        <f>IF(L2648 = 0, 0, E2648/L2648)</f>
        <v>78.666205607476627</v>
      </c>
      <c r="Q2648" s="5" t="str">
        <f>LEFT(N2648,SEARCH("/",N2648) - 1)</f>
        <v>technology</v>
      </c>
      <c r="R2648" s="5" t="str">
        <f>RIGHT(N2648, LEN(N2648) - SEARCH("/",N2648))</f>
        <v>space exploration</v>
      </c>
      <c r="S2648" s="16">
        <f>(((J2648/60)/60)/24)+DATE(1970,1,1)+(-8/24)</f>
        <v>42225.97996527778</v>
      </c>
      <c r="T2648" s="16">
        <f>(((I2648/60)/60)/24)+DATE(1970,1,1)+(-8/24)</f>
        <v>42255.97996527778</v>
      </c>
    </row>
    <row r="2649" spans="1:20" ht="60" x14ac:dyDescent="0.2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2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7">
        <f>E2649/D2649</f>
        <v>1.44E-2</v>
      </c>
      <c r="P2649" s="9">
        <f>IF(L2649 = 0, 0, E2649/L2649)</f>
        <v>12</v>
      </c>
      <c r="Q2649" s="5" t="str">
        <f>LEFT(N2649,SEARCH("/",N2649) - 1)</f>
        <v>technology</v>
      </c>
      <c r="R2649" s="5" t="str">
        <f>RIGHT(N2649, LEN(N2649) - SEARCH("/",N2649))</f>
        <v>space exploration</v>
      </c>
      <c r="S2649" s="16">
        <f>(((J2649/60)/60)/24)+DATE(1970,1,1)+(-8/24)</f>
        <v>42199.928460648145</v>
      </c>
      <c r="T2649" s="16">
        <f>(((I2649/60)/60)/24)+DATE(1970,1,1)+(-8/24)</f>
        <v>42229.928460648145</v>
      </c>
    </row>
    <row r="2650" spans="1:20" ht="60" x14ac:dyDescent="0.25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2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7">
        <f>E2650/D2650</f>
        <v>8.8333333333333337E-3</v>
      </c>
      <c r="P2650" s="9">
        <f>IF(L2650 = 0, 0, E2650/L2650)</f>
        <v>17.666666666666668</v>
      </c>
      <c r="Q2650" s="5" t="str">
        <f>LEFT(N2650,SEARCH("/",N2650) - 1)</f>
        <v>technology</v>
      </c>
      <c r="R2650" s="5" t="str">
        <f>RIGHT(N2650, LEN(N2650) - SEARCH("/",N2650))</f>
        <v>space exploration</v>
      </c>
      <c r="S2650" s="16">
        <f>(((J2650/60)/60)/24)+DATE(1970,1,1)+(-8/24)</f>
        <v>42408.381481481476</v>
      </c>
      <c r="T2650" s="16">
        <f>(((I2650/60)/60)/24)+DATE(1970,1,1)+(-8/24)</f>
        <v>42438.381481481476</v>
      </c>
    </row>
    <row r="2651" spans="1:20" ht="30" x14ac:dyDescent="0.25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2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7">
        <f>E2651/D2651</f>
        <v>9.9200000000000004E-4</v>
      </c>
      <c r="P2651" s="9">
        <f>IF(L2651 = 0, 0, E2651/L2651)</f>
        <v>41.333333333333336</v>
      </c>
      <c r="Q2651" s="5" t="str">
        <f>LEFT(N2651,SEARCH("/",N2651) - 1)</f>
        <v>technology</v>
      </c>
      <c r="R2651" s="5" t="str">
        <f>RIGHT(N2651, LEN(N2651) - SEARCH("/",N2651))</f>
        <v>space exploration</v>
      </c>
      <c r="S2651" s="16">
        <f>(((J2651/60)/60)/24)+DATE(1970,1,1)+(-8/24)</f>
        <v>42341.663668981484</v>
      </c>
      <c r="T2651" s="16">
        <f>(((I2651/60)/60)/24)+DATE(1970,1,1)+(-8/24)</f>
        <v>42401.663668981484</v>
      </c>
    </row>
    <row r="2652" spans="1:20" ht="60" x14ac:dyDescent="0.25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2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7">
        <f>E2652/D2652</f>
        <v>5.966666666666667E-3</v>
      </c>
      <c r="P2652" s="9">
        <f>IF(L2652 = 0, 0, E2652/L2652)</f>
        <v>71.599999999999994</v>
      </c>
      <c r="Q2652" s="5" t="str">
        <f>LEFT(N2652,SEARCH("/",N2652) - 1)</f>
        <v>technology</v>
      </c>
      <c r="R2652" s="5" t="str">
        <f>RIGHT(N2652, LEN(N2652) - SEARCH("/",N2652))</f>
        <v>space exploration</v>
      </c>
      <c r="S2652" s="16">
        <f>(((J2652/60)/60)/24)+DATE(1970,1,1)+(-8/24)</f>
        <v>42695.291006944441</v>
      </c>
      <c r="T2652" s="16">
        <f>(((I2652/60)/60)/24)+DATE(1970,1,1)+(-8/24)</f>
        <v>42725.291006944441</v>
      </c>
    </row>
    <row r="2653" spans="1:20" ht="60" x14ac:dyDescent="0.2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2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7">
        <f>E2653/D2653</f>
        <v>1.8689285714285714E-2</v>
      </c>
      <c r="P2653" s="9">
        <f>IF(L2653 = 0, 0, E2653/L2653)</f>
        <v>307.8235294117647</v>
      </c>
      <c r="Q2653" s="5" t="str">
        <f>LEFT(N2653,SEARCH("/",N2653) - 1)</f>
        <v>technology</v>
      </c>
      <c r="R2653" s="5" t="str">
        <f>RIGHT(N2653, LEN(N2653) - SEARCH("/",N2653))</f>
        <v>space exploration</v>
      </c>
      <c r="S2653" s="16">
        <f>(((J2653/60)/60)/24)+DATE(1970,1,1)+(-8/24)</f>
        <v>42327.472326388881</v>
      </c>
      <c r="T2653" s="16">
        <f>(((I2653/60)/60)/24)+DATE(1970,1,1)+(-8/24)</f>
        <v>42355.472326388881</v>
      </c>
    </row>
    <row r="2654" spans="1:20" ht="60" x14ac:dyDescent="0.25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2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7">
        <f>E2654/D2654</f>
        <v>8.8500000000000002E-3</v>
      </c>
      <c r="P2654" s="9">
        <f>IF(L2654 = 0, 0, E2654/L2654)</f>
        <v>80.454545454545453</v>
      </c>
      <c r="Q2654" s="5" t="str">
        <f>LEFT(N2654,SEARCH("/",N2654) - 1)</f>
        <v>technology</v>
      </c>
      <c r="R2654" s="5" t="str">
        <f>RIGHT(N2654, LEN(N2654) - SEARCH("/",N2654))</f>
        <v>space exploration</v>
      </c>
      <c r="S2654" s="16">
        <f>(((J2654/60)/60)/24)+DATE(1970,1,1)+(-8/24)</f>
        <v>41952.825520833336</v>
      </c>
      <c r="T2654" s="16">
        <f>(((I2654/60)/60)/24)+DATE(1970,1,1)+(-8/24)</f>
        <v>41982.825520833336</v>
      </c>
    </row>
    <row r="2655" spans="1:20" ht="45" x14ac:dyDescent="0.2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2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7">
        <f>E2655/D2655</f>
        <v>0.1152156862745098</v>
      </c>
      <c r="P2655" s="9">
        <f>IF(L2655 = 0, 0, E2655/L2655)</f>
        <v>83.942857142857136</v>
      </c>
      <c r="Q2655" s="5" t="str">
        <f>LEFT(N2655,SEARCH("/",N2655) - 1)</f>
        <v>technology</v>
      </c>
      <c r="R2655" s="5" t="str">
        <f>RIGHT(N2655, LEN(N2655) - SEARCH("/",N2655))</f>
        <v>space exploration</v>
      </c>
      <c r="S2655" s="16">
        <f>(((J2655/60)/60)/24)+DATE(1970,1,1)+(-8/24)</f>
        <v>41771.318599537037</v>
      </c>
      <c r="T2655" s="16">
        <f>(((I2655/60)/60)/24)+DATE(1970,1,1)+(-8/24)</f>
        <v>41802.833333333328</v>
      </c>
    </row>
    <row r="2656" spans="1:20" ht="60" x14ac:dyDescent="0.25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2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7">
        <f>E2656/D2656</f>
        <v>5.1000000000000004E-4</v>
      </c>
      <c r="P2656" s="9">
        <f>IF(L2656 = 0, 0, E2656/L2656)</f>
        <v>8.5</v>
      </c>
      <c r="Q2656" s="5" t="str">
        <f>LEFT(N2656,SEARCH("/",N2656) - 1)</f>
        <v>technology</v>
      </c>
      <c r="R2656" s="5" t="str">
        <f>RIGHT(N2656, LEN(N2656) - SEARCH("/",N2656))</f>
        <v>space exploration</v>
      </c>
      <c r="S2656" s="16">
        <f>(((J2656/60)/60)/24)+DATE(1970,1,1)+(-8/24)</f>
        <v>42055.26766203704</v>
      </c>
      <c r="T2656" s="16">
        <f>(((I2656/60)/60)/24)+DATE(1970,1,1)+(-8/24)</f>
        <v>42115.225995370369</v>
      </c>
    </row>
    <row r="2657" spans="1:20" x14ac:dyDescent="0.25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2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7">
        <f>E2657/D2657</f>
        <v>0.21033333333333334</v>
      </c>
      <c r="P2657" s="9">
        <f>IF(L2657 = 0, 0, E2657/L2657)</f>
        <v>73.372093023255815</v>
      </c>
      <c r="Q2657" s="5" t="str">
        <f>LEFT(N2657,SEARCH("/",N2657) - 1)</f>
        <v>technology</v>
      </c>
      <c r="R2657" s="5" t="str">
        <f>RIGHT(N2657, LEN(N2657) - SEARCH("/",N2657))</f>
        <v>space exploration</v>
      </c>
      <c r="S2657" s="16">
        <f>(((J2657/60)/60)/24)+DATE(1970,1,1)+(-8/24)</f>
        <v>42381.532951388886</v>
      </c>
      <c r="T2657" s="16">
        <f>(((I2657/60)/60)/24)+DATE(1970,1,1)+(-8/24)</f>
        <v>42409.499999999993</v>
      </c>
    </row>
    <row r="2658" spans="1:20" ht="30" x14ac:dyDescent="0.25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2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7">
        <f>E2658/D2658</f>
        <v>0.11436666666666667</v>
      </c>
      <c r="P2658" s="9">
        <f>IF(L2658 = 0, 0, E2658/L2658)</f>
        <v>112.86184210526316</v>
      </c>
      <c r="Q2658" s="5" t="str">
        <f>LEFT(N2658,SEARCH("/",N2658) - 1)</f>
        <v>technology</v>
      </c>
      <c r="R2658" s="5" t="str">
        <f>RIGHT(N2658, LEN(N2658) - SEARCH("/",N2658))</f>
        <v>space exploration</v>
      </c>
      <c r="S2658" s="16">
        <f>(((J2658/60)/60)/24)+DATE(1970,1,1)+(-8/24)</f>
        <v>42767.355185185181</v>
      </c>
      <c r="T2658" s="16">
        <f>(((I2658/60)/60)/24)+DATE(1970,1,1)+(-8/24)</f>
        <v>42806.458333333336</v>
      </c>
    </row>
    <row r="2659" spans="1:20" ht="60" x14ac:dyDescent="0.2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2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7">
        <f>E2659/D2659</f>
        <v>0.18737933333333334</v>
      </c>
      <c r="P2659" s="9">
        <f>IF(L2659 = 0, 0, E2659/L2659)</f>
        <v>95.277627118644077</v>
      </c>
      <c r="Q2659" s="5" t="str">
        <f>LEFT(N2659,SEARCH("/",N2659) - 1)</f>
        <v>technology</v>
      </c>
      <c r="R2659" s="5" t="str">
        <f>RIGHT(N2659, LEN(N2659) - SEARCH("/",N2659))</f>
        <v>space exploration</v>
      </c>
      <c r="S2659" s="16">
        <f>(((J2659/60)/60)/24)+DATE(1970,1,1)+(-8/24)</f>
        <v>42551.595520833333</v>
      </c>
      <c r="T2659" s="16">
        <f>(((I2659/60)/60)/24)+DATE(1970,1,1)+(-8/24)</f>
        <v>42584.729166666664</v>
      </c>
    </row>
    <row r="2660" spans="1:20" ht="45" x14ac:dyDescent="0.25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2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7">
        <f>E2660/D2660</f>
        <v>9.2857142857142856E-4</v>
      </c>
      <c r="P2660" s="9">
        <f>IF(L2660 = 0, 0, E2660/L2660)</f>
        <v>22.75</v>
      </c>
      <c r="Q2660" s="5" t="str">
        <f>LEFT(N2660,SEARCH("/",N2660) - 1)</f>
        <v>technology</v>
      </c>
      <c r="R2660" s="5" t="str">
        <f>RIGHT(N2660, LEN(N2660) - SEARCH("/",N2660))</f>
        <v>space exploration</v>
      </c>
      <c r="S2660" s="16">
        <f>(((J2660/60)/60)/24)+DATE(1970,1,1)+(-8/24)</f>
        <v>42551.550856481481</v>
      </c>
      <c r="T2660" s="16">
        <f>(((I2660/60)/60)/24)+DATE(1970,1,1)+(-8/24)</f>
        <v>42581.550856481481</v>
      </c>
    </row>
    <row r="2661" spans="1:20" x14ac:dyDescent="0.25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2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7">
        <f>E2661/D2661</f>
        <v>2.720408163265306E-2</v>
      </c>
      <c r="P2661" s="9">
        <f>IF(L2661 = 0, 0, E2661/L2661)</f>
        <v>133.30000000000001</v>
      </c>
      <c r="Q2661" s="5" t="str">
        <f>LEFT(N2661,SEARCH("/",N2661) - 1)</f>
        <v>technology</v>
      </c>
      <c r="R2661" s="5" t="str">
        <f>RIGHT(N2661, LEN(N2661) - SEARCH("/",N2661))</f>
        <v>space exploration</v>
      </c>
      <c r="S2661" s="16">
        <f>(((J2661/60)/60)/24)+DATE(1970,1,1)+(-8/24)</f>
        <v>42081.736226851855</v>
      </c>
      <c r="T2661" s="16">
        <f>(((I2661/60)/60)/24)+DATE(1970,1,1)+(-8/24)</f>
        <v>42111.736226851855</v>
      </c>
    </row>
    <row r="2662" spans="1:20" ht="60" x14ac:dyDescent="0.25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2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7">
        <f>E2662/D2662</f>
        <v>9.5E-4</v>
      </c>
      <c r="P2662" s="9">
        <f>IF(L2662 = 0, 0, E2662/L2662)</f>
        <v>3.8</v>
      </c>
      <c r="Q2662" s="5" t="str">
        <f>LEFT(N2662,SEARCH("/",N2662) - 1)</f>
        <v>technology</v>
      </c>
      <c r="R2662" s="5" t="str">
        <f>RIGHT(N2662, LEN(N2662) - SEARCH("/",N2662))</f>
        <v>space exploration</v>
      </c>
      <c r="S2662" s="16">
        <f>(((J2662/60)/60)/24)+DATE(1970,1,1)+(-8/24)</f>
        <v>42272.379837962959</v>
      </c>
      <c r="T2662" s="16">
        <f>(((I2662/60)/60)/24)+DATE(1970,1,1)+(-8/24)</f>
        <v>42332.421504629623</v>
      </c>
    </row>
    <row r="2663" spans="1:20" ht="45" x14ac:dyDescent="0.25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2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7">
        <f>E2663/D2663</f>
        <v>1.0289999999999999</v>
      </c>
      <c r="P2663" s="9">
        <f>IF(L2663 = 0, 0, E2663/L2663)</f>
        <v>85.75</v>
      </c>
      <c r="Q2663" s="5" t="str">
        <f>LEFT(N2663,SEARCH("/",N2663) - 1)</f>
        <v>technology</v>
      </c>
      <c r="R2663" s="5" t="str">
        <f>RIGHT(N2663, LEN(N2663) - SEARCH("/",N2663))</f>
        <v>makerspaces</v>
      </c>
      <c r="S2663" s="16">
        <f>(((J2663/60)/60)/24)+DATE(1970,1,1)+(-8/24)</f>
        <v>41542.625115740739</v>
      </c>
      <c r="T2663" s="16">
        <f>(((I2663/60)/60)/24)+DATE(1970,1,1)+(-8/24)</f>
        <v>41572.625115740739</v>
      </c>
    </row>
    <row r="2664" spans="1:20" ht="45" x14ac:dyDescent="0.25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2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7">
        <f>E2664/D2664</f>
        <v>1.0680000000000001</v>
      </c>
      <c r="P2664" s="9">
        <f>IF(L2664 = 0, 0, E2664/L2664)</f>
        <v>267</v>
      </c>
      <c r="Q2664" s="5" t="str">
        <f>LEFT(N2664,SEARCH("/",N2664) - 1)</f>
        <v>technology</v>
      </c>
      <c r="R2664" s="5" t="str">
        <f>RIGHT(N2664, LEN(N2664) - SEARCH("/",N2664))</f>
        <v>makerspaces</v>
      </c>
      <c r="S2664" s="16">
        <f>(((J2664/60)/60)/24)+DATE(1970,1,1)+(-8/24)</f>
        <v>42207.413344907407</v>
      </c>
      <c r="T2664" s="16">
        <f>(((I2664/60)/60)/24)+DATE(1970,1,1)+(-8/24)</f>
        <v>42237.413344907407</v>
      </c>
    </row>
    <row r="2665" spans="1:20" ht="60" x14ac:dyDescent="0.25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2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7">
        <f>E2665/D2665</f>
        <v>1.0459624999999999</v>
      </c>
      <c r="P2665" s="9">
        <f>IF(L2665 = 0, 0, E2665/L2665)</f>
        <v>373.55803571428572</v>
      </c>
      <c r="Q2665" s="5" t="str">
        <f>LEFT(N2665,SEARCH("/",N2665) - 1)</f>
        <v>technology</v>
      </c>
      <c r="R2665" s="5" t="str">
        <f>RIGHT(N2665, LEN(N2665) - SEARCH("/",N2665))</f>
        <v>makerspaces</v>
      </c>
      <c r="S2665" s="16">
        <f>(((J2665/60)/60)/24)+DATE(1970,1,1)+(-8/24)</f>
        <v>42222.28943287037</v>
      </c>
      <c r="T2665" s="16">
        <f>(((I2665/60)/60)/24)+DATE(1970,1,1)+(-8/24)</f>
        <v>42251.291666666664</v>
      </c>
    </row>
    <row r="2666" spans="1:20" ht="60" x14ac:dyDescent="0.25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2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7">
        <f>E2666/D2666</f>
        <v>1.0342857142857143</v>
      </c>
      <c r="P2666" s="9">
        <f>IF(L2666 = 0, 0, E2666/L2666)</f>
        <v>174.03846153846155</v>
      </c>
      <c r="Q2666" s="5" t="str">
        <f>LEFT(N2666,SEARCH("/",N2666) - 1)</f>
        <v>technology</v>
      </c>
      <c r="R2666" s="5" t="str">
        <f>RIGHT(N2666, LEN(N2666) - SEARCH("/",N2666))</f>
        <v>makerspaces</v>
      </c>
      <c r="S2666" s="16">
        <f>(((J2666/60)/60)/24)+DATE(1970,1,1)+(-8/24)</f>
        <v>42312.692094907405</v>
      </c>
      <c r="T2666" s="16">
        <f>(((I2666/60)/60)/24)+DATE(1970,1,1)+(-8/24)</f>
        <v>42346.957638888889</v>
      </c>
    </row>
    <row r="2667" spans="1:20" ht="60" x14ac:dyDescent="0.25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2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7">
        <f>E2667/D2667</f>
        <v>1.2314285714285715</v>
      </c>
      <c r="P2667" s="9">
        <f>IF(L2667 = 0, 0, E2667/L2667)</f>
        <v>93.695652173913047</v>
      </c>
      <c r="Q2667" s="5" t="str">
        <f>LEFT(N2667,SEARCH("/",N2667) - 1)</f>
        <v>technology</v>
      </c>
      <c r="R2667" s="5" t="str">
        <f>RIGHT(N2667, LEN(N2667) - SEARCH("/",N2667))</f>
        <v>makerspaces</v>
      </c>
      <c r="S2667" s="16">
        <f>(((J2667/60)/60)/24)+DATE(1970,1,1)+(-8/24)</f>
        <v>42083.562199074069</v>
      </c>
      <c r="T2667" s="16">
        <f>(((I2667/60)/60)/24)+DATE(1970,1,1)+(-8/24)</f>
        <v>42128.562199074069</v>
      </c>
    </row>
    <row r="2668" spans="1:20" ht="60" x14ac:dyDescent="0.25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2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7">
        <f>E2668/D2668</f>
        <v>1.592951</v>
      </c>
      <c r="P2668" s="9">
        <f>IF(L2668 = 0, 0, E2668/L2668)</f>
        <v>77.327718446601949</v>
      </c>
      <c r="Q2668" s="5" t="str">
        <f>LEFT(N2668,SEARCH("/",N2668) - 1)</f>
        <v>technology</v>
      </c>
      <c r="R2668" s="5" t="str">
        <f>RIGHT(N2668, LEN(N2668) - SEARCH("/",N2668))</f>
        <v>makerspaces</v>
      </c>
      <c r="S2668" s="16">
        <f>(((J2668/60)/60)/24)+DATE(1970,1,1)+(-8/24)</f>
        <v>42235.43100694444</v>
      </c>
      <c r="T2668" s="16">
        <f>(((I2668/60)/60)/24)+DATE(1970,1,1)+(-8/24)</f>
        <v>42272.541666666664</v>
      </c>
    </row>
    <row r="2669" spans="1:20" ht="60" x14ac:dyDescent="0.25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2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7">
        <f>E2669/D2669</f>
        <v>1.1066666666666667</v>
      </c>
      <c r="P2669" s="9">
        <f>IF(L2669 = 0, 0, E2669/L2669)</f>
        <v>92.222222222222229</v>
      </c>
      <c r="Q2669" s="5" t="str">
        <f>LEFT(N2669,SEARCH("/",N2669) - 1)</f>
        <v>technology</v>
      </c>
      <c r="R2669" s="5" t="str">
        <f>RIGHT(N2669, LEN(N2669) - SEARCH("/",N2669))</f>
        <v>makerspaces</v>
      </c>
      <c r="S2669" s="16">
        <f>(((J2669/60)/60)/24)+DATE(1970,1,1)+(-8/24)</f>
        <v>42380.592777777776</v>
      </c>
      <c r="T2669" s="16">
        <f>(((I2669/60)/60)/24)+DATE(1970,1,1)+(-8/24)</f>
        <v>42410.592777777776</v>
      </c>
    </row>
    <row r="2670" spans="1:20" ht="30" x14ac:dyDescent="0.25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2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7">
        <f>E2670/D2670</f>
        <v>1.7070000000000001</v>
      </c>
      <c r="P2670" s="9">
        <f>IF(L2670 = 0, 0, E2670/L2670)</f>
        <v>60.964285714285715</v>
      </c>
      <c r="Q2670" s="5" t="str">
        <f>LEFT(N2670,SEARCH("/",N2670) - 1)</f>
        <v>technology</v>
      </c>
      <c r="R2670" s="5" t="str">
        <f>RIGHT(N2670, LEN(N2670) - SEARCH("/",N2670))</f>
        <v>makerspaces</v>
      </c>
      <c r="S2670" s="16">
        <f>(((J2670/60)/60)/24)+DATE(1970,1,1)+(-8/24)</f>
        <v>42275.255381944437</v>
      </c>
      <c r="T2670" s="16">
        <f>(((I2670/60)/60)/24)+DATE(1970,1,1)+(-8/24)</f>
        <v>42317.272222222215</v>
      </c>
    </row>
    <row r="2671" spans="1:20" ht="60" x14ac:dyDescent="0.25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2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7">
        <f>E2671/D2671</f>
        <v>1.25125</v>
      </c>
      <c r="P2671" s="9">
        <f>IF(L2671 = 0, 0, E2671/L2671)</f>
        <v>91</v>
      </c>
      <c r="Q2671" s="5" t="str">
        <f>LEFT(N2671,SEARCH("/",N2671) - 1)</f>
        <v>technology</v>
      </c>
      <c r="R2671" s="5" t="str">
        <f>RIGHT(N2671, LEN(N2671) - SEARCH("/",N2671))</f>
        <v>makerspaces</v>
      </c>
      <c r="S2671" s="16">
        <f>(((J2671/60)/60)/24)+DATE(1970,1,1)+(-8/24)</f>
        <v>42318.702499999999</v>
      </c>
      <c r="T2671" s="16">
        <f>(((I2671/60)/60)/24)+DATE(1970,1,1)+(-8/24)</f>
        <v>42378.702499999999</v>
      </c>
    </row>
    <row r="2672" spans="1:20" ht="60" x14ac:dyDescent="0.25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2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7">
        <f>E2672/D2672</f>
        <v>6.4158609339642042E-2</v>
      </c>
      <c r="P2672" s="9">
        <f>IF(L2672 = 0, 0, E2672/L2672)</f>
        <v>41.583333333333336</v>
      </c>
      <c r="Q2672" s="5" t="str">
        <f>LEFT(N2672,SEARCH("/",N2672) - 1)</f>
        <v>technology</v>
      </c>
      <c r="R2672" s="5" t="str">
        <f>RIGHT(N2672, LEN(N2672) - SEARCH("/",N2672))</f>
        <v>makerspaces</v>
      </c>
      <c r="S2672" s="16">
        <f>(((J2672/60)/60)/24)+DATE(1970,1,1)+(-8/24)</f>
        <v>41820.687268518515</v>
      </c>
      <c r="T2672" s="16">
        <f>(((I2672/60)/60)/24)+DATE(1970,1,1)+(-8/24)</f>
        <v>41848.687268518515</v>
      </c>
    </row>
    <row r="2673" spans="1:20" ht="45" x14ac:dyDescent="0.2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2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7">
        <f>E2673/D2673</f>
        <v>0.11344</v>
      </c>
      <c r="P2673" s="9">
        <f>IF(L2673 = 0, 0, E2673/L2673)</f>
        <v>33.761904761904759</v>
      </c>
      <c r="Q2673" s="5" t="str">
        <f>LEFT(N2673,SEARCH("/",N2673) - 1)</f>
        <v>technology</v>
      </c>
      <c r="R2673" s="5" t="str">
        <f>RIGHT(N2673, LEN(N2673) - SEARCH("/",N2673))</f>
        <v>makerspaces</v>
      </c>
      <c r="S2673" s="16">
        <f>(((J2673/60)/60)/24)+DATE(1970,1,1)+(-8/24)</f>
        <v>41962.415694444448</v>
      </c>
      <c r="T2673" s="16">
        <f>(((I2673/60)/60)/24)+DATE(1970,1,1)+(-8/24)</f>
        <v>41992.484722222223</v>
      </c>
    </row>
    <row r="2674" spans="1:20" ht="60" x14ac:dyDescent="0.25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2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7">
        <f>E2674/D2674</f>
        <v>0.33189999999999997</v>
      </c>
      <c r="P2674" s="9">
        <f>IF(L2674 = 0, 0, E2674/L2674)</f>
        <v>70.61702127659575</v>
      </c>
      <c r="Q2674" s="5" t="str">
        <f>LEFT(N2674,SEARCH("/",N2674) - 1)</f>
        <v>technology</v>
      </c>
      <c r="R2674" s="5" t="str">
        <f>RIGHT(N2674, LEN(N2674) - SEARCH("/",N2674))</f>
        <v>makerspaces</v>
      </c>
      <c r="S2674" s="16">
        <f>(((J2674/60)/60)/24)+DATE(1970,1,1)+(-8/24)</f>
        <v>42344.550810185181</v>
      </c>
      <c r="T2674" s="16">
        <f>(((I2674/60)/60)/24)+DATE(1970,1,1)+(-8/24)</f>
        <v>42365.916666666664</v>
      </c>
    </row>
    <row r="2675" spans="1:20" ht="60" x14ac:dyDescent="0.2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2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7">
        <f>E2675/D2675</f>
        <v>0.27579999999999999</v>
      </c>
      <c r="P2675" s="9">
        <f>IF(L2675 = 0, 0, E2675/L2675)</f>
        <v>167.15151515151516</v>
      </c>
      <c r="Q2675" s="5" t="str">
        <f>LEFT(N2675,SEARCH("/",N2675) - 1)</f>
        <v>technology</v>
      </c>
      <c r="R2675" s="5" t="str">
        <f>RIGHT(N2675, LEN(N2675) - SEARCH("/",N2675))</f>
        <v>makerspaces</v>
      </c>
      <c r="S2675" s="16">
        <f>(((J2675/60)/60)/24)+DATE(1970,1,1)+(-8/24)</f>
        <v>41912.208321759259</v>
      </c>
      <c r="T2675" s="16">
        <f>(((I2675/60)/60)/24)+DATE(1970,1,1)+(-8/24)</f>
        <v>41941.614583333328</v>
      </c>
    </row>
    <row r="2676" spans="1:20" ht="60" x14ac:dyDescent="0.25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2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7">
        <f>E2676/D2676</f>
        <v>0.62839999999999996</v>
      </c>
      <c r="P2676" s="9">
        <f>IF(L2676 = 0, 0, E2676/L2676)</f>
        <v>128.61988304093566</v>
      </c>
      <c r="Q2676" s="5" t="str">
        <f>LEFT(N2676,SEARCH("/",N2676) - 1)</f>
        <v>technology</v>
      </c>
      <c r="R2676" s="5" t="str">
        <f>RIGHT(N2676, LEN(N2676) - SEARCH("/",N2676))</f>
        <v>makerspaces</v>
      </c>
      <c r="S2676" s="16">
        <f>(((J2676/60)/60)/24)+DATE(1970,1,1)+(-8/24)</f>
        <v>42529.299421296295</v>
      </c>
      <c r="T2676" s="16">
        <f>(((I2676/60)/60)/24)+DATE(1970,1,1)+(-8/24)</f>
        <v>42555.874305555553</v>
      </c>
    </row>
    <row r="2677" spans="1:20" ht="60" x14ac:dyDescent="0.2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2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7">
        <f>E2677/D2677</f>
        <v>7.5880000000000003E-2</v>
      </c>
      <c r="P2677" s="9">
        <f>IF(L2677 = 0, 0, E2677/L2677)</f>
        <v>65.41379310344827</v>
      </c>
      <c r="Q2677" s="5" t="str">
        <f>LEFT(N2677,SEARCH("/",N2677) - 1)</f>
        <v>technology</v>
      </c>
      <c r="R2677" s="5" t="str">
        <f>RIGHT(N2677, LEN(N2677) - SEARCH("/",N2677))</f>
        <v>makerspaces</v>
      </c>
      <c r="S2677" s="16">
        <f>(((J2677/60)/60)/24)+DATE(1970,1,1)+(-8/24)</f>
        <v>41923.524178240739</v>
      </c>
      <c r="T2677" s="16">
        <f>(((I2677/60)/60)/24)+DATE(1970,1,1)+(-8/24)</f>
        <v>41953.565844907404</v>
      </c>
    </row>
    <row r="2678" spans="1:20" ht="60" x14ac:dyDescent="0.25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2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7">
        <f>E2678/D2678</f>
        <v>0.50380952380952382</v>
      </c>
      <c r="P2678" s="9">
        <f>IF(L2678 = 0, 0, E2678/L2678)</f>
        <v>117.55555555555556</v>
      </c>
      <c r="Q2678" s="5" t="str">
        <f>LEFT(N2678,SEARCH("/",N2678) - 1)</f>
        <v>technology</v>
      </c>
      <c r="R2678" s="5" t="str">
        <f>RIGHT(N2678, LEN(N2678) - SEARCH("/",N2678))</f>
        <v>makerspaces</v>
      </c>
      <c r="S2678" s="16">
        <f>(((J2678/60)/60)/24)+DATE(1970,1,1)+(-8/24)</f>
        <v>42482.291365740741</v>
      </c>
      <c r="T2678" s="16">
        <f>(((I2678/60)/60)/24)+DATE(1970,1,1)+(-8/24)</f>
        <v>42512.291365740741</v>
      </c>
    </row>
    <row r="2679" spans="1:20" ht="45" x14ac:dyDescent="0.2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2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7">
        <f>E2679/D2679</f>
        <v>0.17512820512820512</v>
      </c>
      <c r="P2679" s="9">
        <f>IF(L2679 = 0, 0, E2679/L2679)</f>
        <v>126.48148148148148</v>
      </c>
      <c r="Q2679" s="5" t="str">
        <f>LEFT(N2679,SEARCH("/",N2679) - 1)</f>
        <v>technology</v>
      </c>
      <c r="R2679" s="5" t="str">
        <f>RIGHT(N2679, LEN(N2679) - SEARCH("/",N2679))</f>
        <v>makerspaces</v>
      </c>
      <c r="S2679" s="16">
        <f>(((J2679/60)/60)/24)+DATE(1970,1,1)+(-8/24)</f>
        <v>41792.696099537032</v>
      </c>
      <c r="T2679" s="16">
        <f>(((I2679/60)/60)/24)+DATE(1970,1,1)+(-8/24)</f>
        <v>41822.696099537032</v>
      </c>
    </row>
    <row r="2680" spans="1:20" ht="60" x14ac:dyDescent="0.25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2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7">
        <f>E2680/D2680</f>
        <v>1.3750000000000001E-4</v>
      </c>
      <c r="P2680" s="9">
        <f>IF(L2680 = 0, 0, E2680/L2680)</f>
        <v>550</v>
      </c>
      <c r="Q2680" s="5" t="str">
        <f>LEFT(N2680,SEARCH("/",N2680) - 1)</f>
        <v>technology</v>
      </c>
      <c r="R2680" s="5" t="str">
        <f>RIGHT(N2680, LEN(N2680) - SEARCH("/",N2680))</f>
        <v>makerspaces</v>
      </c>
      <c r="S2680" s="16">
        <f>(((J2680/60)/60)/24)+DATE(1970,1,1)+(-8/24)</f>
        <v>42241.464872685181</v>
      </c>
      <c r="T2680" s="16">
        <f>(((I2680/60)/60)/24)+DATE(1970,1,1)+(-8/24)</f>
        <v>42271.464872685181</v>
      </c>
    </row>
    <row r="2681" spans="1:20" ht="60" x14ac:dyDescent="0.2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2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7">
        <f>E2681/D2681</f>
        <v>3.3E-3</v>
      </c>
      <c r="P2681" s="9">
        <f>IF(L2681 = 0, 0, E2681/L2681)</f>
        <v>44</v>
      </c>
      <c r="Q2681" s="5" t="str">
        <f>LEFT(N2681,SEARCH("/",N2681) - 1)</f>
        <v>technology</v>
      </c>
      <c r="R2681" s="5" t="str">
        <f>RIGHT(N2681, LEN(N2681) - SEARCH("/",N2681))</f>
        <v>makerspaces</v>
      </c>
      <c r="S2681" s="16">
        <f>(((J2681/60)/60)/24)+DATE(1970,1,1)+(-8/24)</f>
        <v>42032.667754629627</v>
      </c>
      <c r="T2681" s="16">
        <f>(((I2681/60)/60)/24)+DATE(1970,1,1)+(-8/24)</f>
        <v>42062.667754629627</v>
      </c>
    </row>
    <row r="2682" spans="1:20" x14ac:dyDescent="0.25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2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7">
        <f>E2682/D2682</f>
        <v>8.6250000000000007E-3</v>
      </c>
      <c r="P2682" s="9">
        <f>IF(L2682 = 0, 0, E2682/L2682)</f>
        <v>69</v>
      </c>
      <c r="Q2682" s="5" t="str">
        <f>LEFT(N2682,SEARCH("/",N2682) - 1)</f>
        <v>technology</v>
      </c>
      <c r="R2682" s="5" t="str">
        <f>RIGHT(N2682, LEN(N2682) - SEARCH("/",N2682))</f>
        <v>makerspaces</v>
      </c>
      <c r="S2682" s="16">
        <f>(((J2682/60)/60)/24)+DATE(1970,1,1)+(-8/24)</f>
        <v>42435.878368055557</v>
      </c>
      <c r="T2682" s="16">
        <f>(((I2682/60)/60)/24)+DATE(1970,1,1)+(-8/24)</f>
        <v>42465.836701388886</v>
      </c>
    </row>
    <row r="2683" spans="1:20" ht="45" x14ac:dyDescent="0.2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2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7">
        <f>E2683/D2683</f>
        <v>6.875E-3</v>
      </c>
      <c r="P2683" s="9">
        <f>IF(L2683 = 0, 0, E2683/L2683)</f>
        <v>27.5</v>
      </c>
      <c r="Q2683" s="5" t="str">
        <f>LEFT(N2683,SEARCH("/",N2683) - 1)</f>
        <v>food</v>
      </c>
      <c r="R2683" s="5" t="str">
        <f>RIGHT(N2683, LEN(N2683) - SEARCH("/",N2683))</f>
        <v>food trucks</v>
      </c>
      <c r="S2683" s="16">
        <f>(((J2683/60)/60)/24)+DATE(1970,1,1)+(-8/24)</f>
        <v>41805.561921296292</v>
      </c>
      <c r="T2683" s="16">
        <f>(((I2683/60)/60)/24)+DATE(1970,1,1)+(-8/24)</f>
        <v>41830.561921296292</v>
      </c>
    </row>
    <row r="2684" spans="1:20" ht="45" x14ac:dyDescent="0.25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2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7">
        <f>E2684/D2684</f>
        <v>0.28299999999999997</v>
      </c>
      <c r="P2684" s="9">
        <f>IF(L2684 = 0, 0, E2684/L2684)</f>
        <v>84.9</v>
      </c>
      <c r="Q2684" s="5" t="str">
        <f>LEFT(N2684,SEARCH("/",N2684) - 1)</f>
        <v>food</v>
      </c>
      <c r="R2684" s="5" t="str">
        <f>RIGHT(N2684, LEN(N2684) - SEARCH("/",N2684))</f>
        <v>food trucks</v>
      </c>
      <c r="S2684" s="16">
        <f>(((J2684/60)/60)/24)+DATE(1970,1,1)+(-8/24)</f>
        <v>41932.538657407407</v>
      </c>
      <c r="T2684" s="16">
        <f>(((I2684/60)/60)/24)+DATE(1970,1,1)+(-8/24)</f>
        <v>41964.915972222218</v>
      </c>
    </row>
    <row r="2685" spans="1:20" ht="60" x14ac:dyDescent="0.2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2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7">
        <f>E2685/D2685</f>
        <v>2.3999999999999998E-3</v>
      </c>
      <c r="P2685" s="9">
        <f>IF(L2685 = 0, 0, E2685/L2685)</f>
        <v>12</v>
      </c>
      <c r="Q2685" s="5" t="str">
        <f>LEFT(N2685,SEARCH("/",N2685) - 1)</f>
        <v>food</v>
      </c>
      <c r="R2685" s="5" t="str">
        <f>RIGHT(N2685, LEN(N2685) - SEARCH("/",N2685))</f>
        <v>food trucks</v>
      </c>
      <c r="S2685" s="16">
        <f>(((J2685/60)/60)/24)+DATE(1970,1,1)+(-8/24)</f>
        <v>42034.421759259254</v>
      </c>
      <c r="T2685" s="16">
        <f>(((I2685/60)/60)/24)+DATE(1970,1,1)+(-8/24)</f>
        <v>42064.421759259254</v>
      </c>
    </row>
    <row r="2686" spans="1:20" ht="60" x14ac:dyDescent="0.25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2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7">
        <f>E2686/D2686</f>
        <v>1.1428571428571429E-2</v>
      </c>
      <c r="P2686" s="9">
        <f>IF(L2686 = 0, 0, E2686/L2686)</f>
        <v>200</v>
      </c>
      <c r="Q2686" s="5" t="str">
        <f>LEFT(N2686,SEARCH("/",N2686) - 1)</f>
        <v>food</v>
      </c>
      <c r="R2686" s="5" t="str">
        <f>RIGHT(N2686, LEN(N2686) - SEARCH("/",N2686))</f>
        <v>food trucks</v>
      </c>
      <c r="S2686" s="16">
        <f>(((J2686/60)/60)/24)+DATE(1970,1,1)+(-8/24)</f>
        <v>41820.581307870365</v>
      </c>
      <c r="T2686" s="16">
        <f>(((I2686/60)/60)/24)+DATE(1970,1,1)+(-8/24)</f>
        <v>41860.581307870365</v>
      </c>
    </row>
    <row r="2687" spans="1:20" ht="60" x14ac:dyDescent="0.2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2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7">
        <f>E2687/D2687</f>
        <v>2.0000000000000001E-4</v>
      </c>
      <c r="P2687" s="9">
        <f>IF(L2687 = 0, 0, E2687/L2687)</f>
        <v>10</v>
      </c>
      <c r="Q2687" s="5" t="str">
        <f>LEFT(N2687,SEARCH("/",N2687) - 1)</f>
        <v>food</v>
      </c>
      <c r="R2687" s="5" t="str">
        <f>RIGHT(N2687, LEN(N2687) - SEARCH("/",N2687))</f>
        <v>food trucks</v>
      </c>
      <c r="S2687" s="16">
        <f>(((J2687/60)/60)/24)+DATE(1970,1,1)+(-8/24)</f>
        <v>42061.362615740734</v>
      </c>
      <c r="T2687" s="16">
        <f>(((I2687/60)/60)/24)+DATE(1970,1,1)+(-8/24)</f>
        <v>42121.320949074077</v>
      </c>
    </row>
    <row r="2688" spans="1:20" ht="60" x14ac:dyDescent="0.25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2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7">
        <f>E2688/D2688</f>
        <v>0</v>
      </c>
      <c r="P2688" s="9">
        <f>IF(L2688 = 0, 0, E2688/L2688)</f>
        <v>0</v>
      </c>
      <c r="Q2688" s="5" t="str">
        <f>LEFT(N2688,SEARCH("/",N2688) - 1)</f>
        <v>food</v>
      </c>
      <c r="R2688" s="5" t="str">
        <f>RIGHT(N2688, LEN(N2688) - SEARCH("/",N2688))</f>
        <v>food trucks</v>
      </c>
      <c r="S2688" s="16">
        <f>(((J2688/60)/60)/24)+DATE(1970,1,1)+(-8/24)</f>
        <v>41892.641469907401</v>
      </c>
      <c r="T2688" s="16">
        <f>(((I2688/60)/60)/24)+DATE(1970,1,1)+(-8/24)</f>
        <v>41912.641469907401</v>
      </c>
    </row>
    <row r="2689" spans="1:20" ht="45" x14ac:dyDescent="0.2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2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7">
        <f>E2689/D2689</f>
        <v>0</v>
      </c>
      <c r="P2689" s="9">
        <f>IF(L2689 = 0, 0, E2689/L2689)</f>
        <v>0</v>
      </c>
      <c r="Q2689" s="5" t="str">
        <f>LEFT(N2689,SEARCH("/",N2689) - 1)</f>
        <v>food</v>
      </c>
      <c r="R2689" s="5" t="str">
        <f>RIGHT(N2689, LEN(N2689) - SEARCH("/",N2689))</f>
        <v>food trucks</v>
      </c>
      <c r="S2689" s="16">
        <f>(((J2689/60)/60)/24)+DATE(1970,1,1)+(-8/24)</f>
        <v>42154.306921296295</v>
      </c>
      <c r="T2689" s="16">
        <f>(((I2689/60)/60)/24)+DATE(1970,1,1)+(-8/24)</f>
        <v>42184.306921296295</v>
      </c>
    </row>
    <row r="2690" spans="1:20" ht="30" x14ac:dyDescent="0.25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2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7">
        <f>E2690/D2690</f>
        <v>1.48E-3</v>
      </c>
      <c r="P2690" s="9">
        <f>IF(L2690 = 0, 0, E2690/L2690)</f>
        <v>5.2857142857142856</v>
      </c>
      <c r="Q2690" s="5" t="str">
        <f>LEFT(N2690,SEARCH("/",N2690) - 1)</f>
        <v>food</v>
      </c>
      <c r="R2690" s="5" t="str">
        <f>RIGHT(N2690, LEN(N2690) - SEARCH("/",N2690))</f>
        <v>food trucks</v>
      </c>
      <c r="S2690" s="16">
        <f>(((J2690/60)/60)/24)+DATE(1970,1,1)+(-8/24)</f>
        <v>42027.785532407412</v>
      </c>
      <c r="T2690" s="16">
        <f>(((I2690/60)/60)/24)+DATE(1970,1,1)+(-8/24)</f>
        <v>42058.791666666664</v>
      </c>
    </row>
    <row r="2691" spans="1:20" ht="60" x14ac:dyDescent="0.2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2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7">
        <f>E2691/D2691</f>
        <v>2.8571428571428571E-5</v>
      </c>
      <c r="P2691" s="9">
        <f>IF(L2691 = 0, 0, E2691/L2691)</f>
        <v>1</v>
      </c>
      <c r="Q2691" s="5" t="str">
        <f>LEFT(N2691,SEARCH("/",N2691) - 1)</f>
        <v>food</v>
      </c>
      <c r="R2691" s="5" t="str">
        <f>RIGHT(N2691, LEN(N2691) - SEARCH("/",N2691))</f>
        <v>food trucks</v>
      </c>
      <c r="S2691" s="16">
        <f>(((J2691/60)/60)/24)+DATE(1970,1,1)+(-8/24)</f>
        <v>42551.628356481473</v>
      </c>
      <c r="T2691" s="16">
        <f>(((I2691/60)/60)/24)+DATE(1970,1,1)+(-8/24)</f>
        <v>42581.628356481473</v>
      </c>
    </row>
    <row r="2692" spans="1:20" ht="60" x14ac:dyDescent="0.25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2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7">
        <f>E2692/D2692</f>
        <v>0.107325</v>
      </c>
      <c r="P2692" s="9">
        <f>IF(L2692 = 0, 0, E2692/L2692)</f>
        <v>72.762711864406782</v>
      </c>
      <c r="Q2692" s="5" t="str">
        <f>LEFT(N2692,SEARCH("/",N2692) - 1)</f>
        <v>food</v>
      </c>
      <c r="R2692" s="5" t="str">
        <f>RIGHT(N2692, LEN(N2692) - SEARCH("/",N2692))</f>
        <v>food trucks</v>
      </c>
      <c r="S2692" s="16">
        <f>(((J2692/60)/60)/24)+DATE(1970,1,1)+(-8/24)</f>
        <v>42112.77171296296</v>
      </c>
      <c r="T2692" s="16">
        <f>(((I2692/60)/60)/24)+DATE(1970,1,1)+(-8/24)</f>
        <v>42157.77171296296</v>
      </c>
    </row>
    <row r="2693" spans="1:20" ht="30" x14ac:dyDescent="0.2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2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7">
        <f>E2693/D2693</f>
        <v>5.3846153846153844E-4</v>
      </c>
      <c r="P2693" s="9">
        <f>IF(L2693 = 0, 0, E2693/L2693)</f>
        <v>17.5</v>
      </c>
      <c r="Q2693" s="5" t="str">
        <f>LEFT(N2693,SEARCH("/",N2693) - 1)</f>
        <v>food</v>
      </c>
      <c r="R2693" s="5" t="str">
        <f>RIGHT(N2693, LEN(N2693) - SEARCH("/",N2693))</f>
        <v>food trucks</v>
      </c>
      <c r="S2693" s="16">
        <f>(((J2693/60)/60)/24)+DATE(1970,1,1)+(-8/24)</f>
        <v>42089.390706018516</v>
      </c>
      <c r="T2693" s="16">
        <f>(((I2693/60)/60)/24)+DATE(1970,1,1)+(-8/24)</f>
        <v>42134.390706018516</v>
      </c>
    </row>
    <row r="2694" spans="1:20" ht="45" x14ac:dyDescent="0.25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2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7">
        <f>E2694/D2694</f>
        <v>7.1428571428571426E-3</v>
      </c>
      <c r="P2694" s="9">
        <f>IF(L2694 = 0, 0, E2694/L2694)</f>
        <v>25</v>
      </c>
      <c r="Q2694" s="5" t="str">
        <f>LEFT(N2694,SEARCH("/",N2694) - 1)</f>
        <v>food</v>
      </c>
      <c r="R2694" s="5" t="str">
        <f>RIGHT(N2694, LEN(N2694) - SEARCH("/",N2694))</f>
        <v>food trucks</v>
      </c>
      <c r="S2694" s="16">
        <f>(((J2694/60)/60)/24)+DATE(1970,1,1)+(-8/24)</f>
        <v>42058.000694444439</v>
      </c>
      <c r="T2694" s="16">
        <f>(((I2694/60)/60)/24)+DATE(1970,1,1)+(-8/24)</f>
        <v>42087.959027777775</v>
      </c>
    </row>
    <row r="2695" spans="1:20" ht="60" x14ac:dyDescent="0.2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2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7">
        <f>E2695/D2695</f>
        <v>8.0000000000000002E-3</v>
      </c>
      <c r="P2695" s="9">
        <f>IF(L2695 = 0, 0, E2695/L2695)</f>
        <v>13.333333333333334</v>
      </c>
      <c r="Q2695" s="5" t="str">
        <f>LEFT(N2695,SEARCH("/",N2695) - 1)</f>
        <v>food</v>
      </c>
      <c r="R2695" s="5" t="str">
        <f>RIGHT(N2695, LEN(N2695) - SEARCH("/",N2695))</f>
        <v>food trucks</v>
      </c>
      <c r="S2695" s="16">
        <f>(((J2695/60)/60)/24)+DATE(1970,1,1)+(-8/24)</f>
        <v>41833.805162037032</v>
      </c>
      <c r="T2695" s="16">
        <f>(((I2695/60)/60)/24)+DATE(1970,1,1)+(-8/24)</f>
        <v>41863.805162037032</v>
      </c>
    </row>
    <row r="2696" spans="1:20" ht="60" x14ac:dyDescent="0.25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2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7">
        <f>E2696/D2696</f>
        <v>3.3333333333333335E-5</v>
      </c>
      <c r="P2696" s="9">
        <f>IF(L2696 = 0, 0, E2696/L2696)</f>
        <v>1</v>
      </c>
      <c r="Q2696" s="5" t="str">
        <f>LEFT(N2696,SEARCH("/",N2696) - 1)</f>
        <v>food</v>
      </c>
      <c r="R2696" s="5" t="str">
        <f>RIGHT(N2696, LEN(N2696) - SEARCH("/",N2696))</f>
        <v>food trucks</v>
      </c>
      <c r="S2696" s="16">
        <f>(((J2696/60)/60)/24)+DATE(1970,1,1)+(-8/24)</f>
        <v>41877.807164351849</v>
      </c>
      <c r="T2696" s="16">
        <f>(((I2696/60)/60)/24)+DATE(1970,1,1)+(-8/24)</f>
        <v>41907.807164351849</v>
      </c>
    </row>
    <row r="2697" spans="1:20" ht="45" x14ac:dyDescent="0.2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2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7">
        <f>E2697/D2697</f>
        <v>4.7333333333333333E-3</v>
      </c>
      <c r="P2697" s="9">
        <f>IF(L2697 = 0, 0, E2697/L2697)</f>
        <v>23.666666666666668</v>
      </c>
      <c r="Q2697" s="5" t="str">
        <f>LEFT(N2697,SEARCH("/",N2697) - 1)</f>
        <v>food</v>
      </c>
      <c r="R2697" s="5" t="str">
        <f>RIGHT(N2697, LEN(N2697) - SEARCH("/",N2697))</f>
        <v>food trucks</v>
      </c>
      <c r="S2697" s="16">
        <f>(((J2697/60)/60)/24)+DATE(1970,1,1)+(-8/24)</f>
        <v>42047.848587962959</v>
      </c>
      <c r="T2697" s="16">
        <f>(((I2697/60)/60)/24)+DATE(1970,1,1)+(-8/24)</f>
        <v>42107.806921296295</v>
      </c>
    </row>
    <row r="2698" spans="1:20" ht="60" x14ac:dyDescent="0.25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2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7">
        <f>E2698/D2698</f>
        <v>5.6500000000000002E-2</v>
      </c>
      <c r="P2698" s="9">
        <f>IF(L2698 = 0, 0, E2698/L2698)</f>
        <v>89.21052631578948</v>
      </c>
      <c r="Q2698" s="5" t="str">
        <f>LEFT(N2698,SEARCH("/",N2698) - 1)</f>
        <v>food</v>
      </c>
      <c r="R2698" s="5" t="str">
        <f>RIGHT(N2698, LEN(N2698) - SEARCH("/",N2698))</f>
        <v>food trucks</v>
      </c>
      <c r="S2698" s="16">
        <f>(((J2698/60)/60)/24)+DATE(1970,1,1)+(-8/24)</f>
        <v>41964.511111111111</v>
      </c>
      <c r="T2698" s="16">
        <f>(((I2698/60)/60)/24)+DATE(1970,1,1)+(-8/24)</f>
        <v>41998.511111111111</v>
      </c>
    </row>
    <row r="2699" spans="1:20" ht="45" x14ac:dyDescent="0.2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2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7">
        <f>E2699/D2699</f>
        <v>0.26352173913043481</v>
      </c>
      <c r="P2699" s="9">
        <f>IF(L2699 = 0, 0, E2699/L2699)</f>
        <v>116.55769230769231</v>
      </c>
      <c r="Q2699" s="5" t="str">
        <f>LEFT(N2699,SEARCH("/",N2699) - 1)</f>
        <v>food</v>
      </c>
      <c r="R2699" s="5" t="str">
        <f>RIGHT(N2699, LEN(N2699) - SEARCH("/",N2699))</f>
        <v>food trucks</v>
      </c>
      <c r="S2699" s="16">
        <f>(((J2699/60)/60)/24)+DATE(1970,1,1)+(-8/24)</f>
        <v>42187.606747685182</v>
      </c>
      <c r="T2699" s="16">
        <f>(((I2699/60)/60)/24)+DATE(1970,1,1)+(-8/24)</f>
        <v>42218.583333333336</v>
      </c>
    </row>
    <row r="2700" spans="1:20" ht="45" x14ac:dyDescent="0.25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2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7">
        <f>E2700/D2700</f>
        <v>3.2512500000000002E-3</v>
      </c>
      <c r="P2700" s="9">
        <f>IF(L2700 = 0, 0, E2700/L2700)</f>
        <v>13.005000000000001</v>
      </c>
      <c r="Q2700" s="5" t="str">
        <f>LEFT(N2700,SEARCH("/",N2700) - 1)</f>
        <v>food</v>
      </c>
      <c r="R2700" s="5" t="str">
        <f>RIGHT(N2700, LEN(N2700) - SEARCH("/",N2700))</f>
        <v>food trucks</v>
      </c>
      <c r="S2700" s="16">
        <f>(((J2700/60)/60)/24)+DATE(1970,1,1)+(-8/24)</f>
        <v>41787.564907407403</v>
      </c>
      <c r="T2700" s="16">
        <f>(((I2700/60)/60)/24)+DATE(1970,1,1)+(-8/24)</f>
        <v>41817.564907407403</v>
      </c>
    </row>
    <row r="2701" spans="1:20" ht="45" x14ac:dyDescent="0.2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2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7">
        <f>E2701/D2701</f>
        <v>0</v>
      </c>
      <c r="P2701" s="9">
        <f>IF(L2701 = 0, 0, E2701/L2701)</f>
        <v>0</v>
      </c>
      <c r="Q2701" s="5" t="str">
        <f>LEFT(N2701,SEARCH("/",N2701) - 1)</f>
        <v>food</v>
      </c>
      <c r="R2701" s="5" t="str">
        <f>RIGHT(N2701, LEN(N2701) - SEARCH("/",N2701))</f>
        <v>food trucks</v>
      </c>
      <c r="S2701" s="16">
        <f>(((J2701/60)/60)/24)+DATE(1970,1,1)+(-8/24)</f>
        <v>41829.563229166662</v>
      </c>
      <c r="T2701" s="16">
        <f>(((I2701/60)/60)/24)+DATE(1970,1,1)+(-8/24)</f>
        <v>41859.563229166662</v>
      </c>
    </row>
    <row r="2702" spans="1:20" ht="45" x14ac:dyDescent="0.25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2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7">
        <f>E2702/D2702</f>
        <v>7.0007000700070005E-3</v>
      </c>
      <c r="P2702" s="9">
        <f>IF(L2702 = 0, 0, E2702/L2702)</f>
        <v>17.5</v>
      </c>
      <c r="Q2702" s="5" t="str">
        <f>LEFT(N2702,SEARCH("/",N2702) - 1)</f>
        <v>food</v>
      </c>
      <c r="R2702" s="5" t="str">
        <f>RIGHT(N2702, LEN(N2702) - SEARCH("/",N2702))</f>
        <v>food trucks</v>
      </c>
      <c r="S2702" s="16">
        <f>(((J2702/60)/60)/24)+DATE(1970,1,1)+(-8/24)</f>
        <v>41870.541342592594</v>
      </c>
      <c r="T2702" s="16">
        <f>(((I2702/60)/60)/24)+DATE(1970,1,1)+(-8/24)</f>
        <v>41900.541342592594</v>
      </c>
    </row>
    <row r="2703" spans="1:20" ht="60" x14ac:dyDescent="0.2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2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7">
        <f>E2703/D2703</f>
        <v>0.46176470588235297</v>
      </c>
      <c r="P2703" s="9">
        <f>IF(L2703 = 0, 0, E2703/L2703)</f>
        <v>34.130434782608695</v>
      </c>
      <c r="Q2703" s="5" t="str">
        <f>LEFT(N2703,SEARCH("/",N2703) - 1)</f>
        <v>theater</v>
      </c>
      <c r="R2703" s="5" t="str">
        <f>RIGHT(N2703, LEN(N2703) - SEARCH("/",N2703))</f>
        <v>spaces</v>
      </c>
      <c r="S2703" s="16">
        <f>(((J2703/60)/60)/24)+DATE(1970,1,1)+(-8/24)</f>
        <v>42801.441365740735</v>
      </c>
      <c r="T2703" s="16">
        <f>(((I2703/60)/60)/24)+DATE(1970,1,1)+(-8/24)</f>
        <v>42832.399699074071</v>
      </c>
    </row>
    <row r="2704" spans="1:20" ht="60" x14ac:dyDescent="0.2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2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7">
        <f>E2704/D2704</f>
        <v>0.34410000000000002</v>
      </c>
      <c r="P2704" s="9">
        <f>IF(L2704 = 0, 0, E2704/L2704)</f>
        <v>132.34615384615384</v>
      </c>
      <c r="Q2704" s="5" t="str">
        <f>LEFT(N2704,SEARCH("/",N2704) - 1)</f>
        <v>theater</v>
      </c>
      <c r="R2704" s="5" t="str">
        <f>RIGHT(N2704, LEN(N2704) - SEARCH("/",N2704))</f>
        <v>spaces</v>
      </c>
      <c r="S2704" s="16">
        <f>(((J2704/60)/60)/24)+DATE(1970,1,1)+(-8/24)</f>
        <v>42800.468483796292</v>
      </c>
      <c r="T2704" s="16">
        <f>(((I2704/60)/60)/24)+DATE(1970,1,1)+(-8/24)</f>
        <v>42830.426817129628</v>
      </c>
    </row>
    <row r="2705" spans="1:20" ht="45" x14ac:dyDescent="0.2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2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7">
        <f>E2705/D2705</f>
        <v>1.0375000000000001</v>
      </c>
      <c r="P2705" s="9">
        <f>IF(L2705 = 0, 0, E2705/L2705)</f>
        <v>922.22222222222217</v>
      </c>
      <c r="Q2705" s="5" t="str">
        <f>LEFT(N2705,SEARCH("/",N2705) - 1)</f>
        <v>theater</v>
      </c>
      <c r="R2705" s="5" t="str">
        <f>RIGHT(N2705, LEN(N2705) - SEARCH("/",N2705))</f>
        <v>spaces</v>
      </c>
      <c r="S2705" s="16">
        <f>(((J2705/60)/60)/24)+DATE(1970,1,1)+(-8/24)</f>
        <v>42756.356828703698</v>
      </c>
      <c r="T2705" s="16">
        <f>(((I2705/60)/60)/24)+DATE(1970,1,1)+(-8/24)</f>
        <v>42816.315162037034</v>
      </c>
    </row>
    <row r="2706" spans="1:20" ht="60" x14ac:dyDescent="0.2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2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7">
        <f>E2706/D2706</f>
        <v>6.0263157894736845E-2</v>
      </c>
      <c r="P2706" s="9">
        <f>IF(L2706 = 0, 0, E2706/L2706)</f>
        <v>163.57142857142858</v>
      </c>
      <c r="Q2706" s="5" t="str">
        <f>LEFT(N2706,SEARCH("/",N2706) - 1)</f>
        <v>theater</v>
      </c>
      <c r="R2706" s="5" t="str">
        <f>RIGHT(N2706, LEN(N2706) - SEARCH("/",N2706))</f>
        <v>spaces</v>
      </c>
      <c r="S2706" s="16">
        <f>(((J2706/60)/60)/24)+DATE(1970,1,1)+(-8/24)</f>
        <v>42787.529097222221</v>
      </c>
      <c r="T2706" s="16">
        <f>(((I2706/60)/60)/24)+DATE(1970,1,1)+(-8/24)</f>
        <v>42830.48743055555</v>
      </c>
    </row>
    <row r="2707" spans="1:20" ht="30" x14ac:dyDescent="0.2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2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7">
        <f>E2707/D2707</f>
        <v>0.10539393939393939</v>
      </c>
      <c r="P2707" s="9">
        <f>IF(L2707 = 0, 0, E2707/L2707)</f>
        <v>217.375</v>
      </c>
      <c r="Q2707" s="5" t="str">
        <f>LEFT(N2707,SEARCH("/",N2707) - 1)</f>
        <v>theater</v>
      </c>
      <c r="R2707" s="5" t="str">
        <f>RIGHT(N2707, LEN(N2707) - SEARCH("/",N2707))</f>
        <v>spaces</v>
      </c>
      <c r="S2707" s="16">
        <f>(((J2707/60)/60)/24)+DATE(1970,1,1)+(-8/24)</f>
        <v>42773.58284722222</v>
      </c>
      <c r="T2707" s="16">
        <f>(((I2707/60)/60)/24)+DATE(1970,1,1)+(-8/24)</f>
        <v>42818.541180555556</v>
      </c>
    </row>
    <row r="2708" spans="1:20" ht="45" x14ac:dyDescent="0.25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2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7">
        <f>E2708/D2708</f>
        <v>1.1229714285714285</v>
      </c>
      <c r="P2708" s="9">
        <f>IF(L2708 = 0, 0, E2708/L2708)</f>
        <v>149.44486692015209</v>
      </c>
      <c r="Q2708" s="5" t="str">
        <f>LEFT(N2708,SEARCH("/",N2708) - 1)</f>
        <v>theater</v>
      </c>
      <c r="R2708" s="5" t="str">
        <f>RIGHT(N2708, LEN(N2708) - SEARCH("/",N2708))</f>
        <v>spaces</v>
      </c>
      <c r="S2708" s="16">
        <f>(((J2708/60)/60)/24)+DATE(1970,1,1)+(-8/24)</f>
        <v>41898.961608796293</v>
      </c>
      <c r="T2708" s="16">
        <f>(((I2708/60)/60)/24)+DATE(1970,1,1)+(-8/24)</f>
        <v>41927.957638888889</v>
      </c>
    </row>
    <row r="2709" spans="1:20" ht="45" x14ac:dyDescent="0.25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2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7">
        <f>E2709/D2709</f>
        <v>3.50844625</v>
      </c>
      <c r="P2709" s="9">
        <f>IF(L2709 = 0, 0, E2709/L2709)</f>
        <v>71.237487309644663</v>
      </c>
      <c r="Q2709" s="5" t="str">
        <f>LEFT(N2709,SEARCH("/",N2709) - 1)</f>
        <v>theater</v>
      </c>
      <c r="R2709" s="5" t="str">
        <f>RIGHT(N2709, LEN(N2709) - SEARCH("/",N2709))</f>
        <v>spaces</v>
      </c>
      <c r="S2709" s="16">
        <f>(((J2709/60)/60)/24)+DATE(1970,1,1)+(-8/24)</f>
        <v>41391.449571759258</v>
      </c>
      <c r="T2709" s="16">
        <f>(((I2709/60)/60)/24)+DATE(1970,1,1)+(-8/24)</f>
        <v>41420.957638888889</v>
      </c>
    </row>
    <row r="2710" spans="1:20" ht="45" x14ac:dyDescent="0.25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2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7">
        <f>E2710/D2710</f>
        <v>2.3321535</v>
      </c>
      <c r="P2710" s="9">
        <f>IF(L2710 = 0, 0, E2710/L2710)</f>
        <v>44.464318398474738</v>
      </c>
      <c r="Q2710" s="5" t="str">
        <f>LEFT(N2710,SEARCH("/",N2710) - 1)</f>
        <v>theater</v>
      </c>
      <c r="R2710" s="5" t="str">
        <f>RIGHT(N2710, LEN(N2710) - SEARCH("/",N2710))</f>
        <v>spaces</v>
      </c>
      <c r="S2710" s="16">
        <f>(((J2710/60)/60)/24)+DATE(1970,1,1)+(-8/24)</f>
        <v>42512.364884259259</v>
      </c>
      <c r="T2710" s="16">
        <f>(((I2710/60)/60)/24)+DATE(1970,1,1)+(-8/24)</f>
        <v>42572.364884259259</v>
      </c>
    </row>
    <row r="2711" spans="1:20" ht="45" x14ac:dyDescent="0.25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2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7">
        <f>E2711/D2711</f>
        <v>1.01606</v>
      </c>
      <c r="P2711" s="9">
        <f>IF(L2711 = 0, 0, E2711/L2711)</f>
        <v>164.94480519480518</v>
      </c>
      <c r="Q2711" s="5" t="str">
        <f>LEFT(N2711,SEARCH("/",N2711) - 1)</f>
        <v>theater</v>
      </c>
      <c r="R2711" s="5" t="str">
        <f>RIGHT(N2711, LEN(N2711) - SEARCH("/",N2711))</f>
        <v>spaces</v>
      </c>
      <c r="S2711" s="16">
        <f>(((J2711/60)/60)/24)+DATE(1970,1,1)+(-8/24)</f>
        <v>42611.816446759258</v>
      </c>
      <c r="T2711" s="16">
        <f>(((I2711/60)/60)/24)+DATE(1970,1,1)+(-8/24)</f>
        <v>42646.832638888889</v>
      </c>
    </row>
    <row r="2712" spans="1:20" ht="30" x14ac:dyDescent="0.25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2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7">
        <f>E2712/D2712</f>
        <v>1.5390035000000002</v>
      </c>
      <c r="P2712" s="9">
        <f>IF(L2712 = 0, 0, E2712/L2712)</f>
        <v>84.871516544117654</v>
      </c>
      <c r="Q2712" s="5" t="str">
        <f>LEFT(N2712,SEARCH("/",N2712) - 1)</f>
        <v>theater</v>
      </c>
      <c r="R2712" s="5" t="str">
        <f>RIGHT(N2712, LEN(N2712) - SEARCH("/",N2712))</f>
        <v>spaces</v>
      </c>
      <c r="S2712" s="16">
        <f>(((J2712/60)/60)/24)+DATE(1970,1,1)+(-8/24)</f>
        <v>41827.896157407406</v>
      </c>
      <c r="T2712" s="16">
        <f>(((I2712/60)/60)/24)+DATE(1970,1,1)+(-8/24)</f>
        <v>41859.75</v>
      </c>
    </row>
    <row r="2713" spans="1:20" ht="60" x14ac:dyDescent="0.25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2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7">
        <f>E2713/D2713</f>
        <v>1.007161125319693</v>
      </c>
      <c r="P2713" s="9">
        <f>IF(L2713 = 0, 0, E2713/L2713)</f>
        <v>53.945205479452056</v>
      </c>
      <c r="Q2713" s="5" t="str">
        <f>LEFT(N2713,SEARCH("/",N2713) - 1)</f>
        <v>theater</v>
      </c>
      <c r="R2713" s="5" t="str">
        <f>RIGHT(N2713, LEN(N2713) - SEARCH("/",N2713))</f>
        <v>spaces</v>
      </c>
      <c r="S2713" s="16">
        <f>(((J2713/60)/60)/24)+DATE(1970,1,1)+(-8/24)</f>
        <v>41780.411921296298</v>
      </c>
      <c r="T2713" s="16">
        <f>(((I2713/60)/60)/24)+DATE(1970,1,1)+(-8/24)</f>
        <v>41810.584027777775</v>
      </c>
    </row>
    <row r="2714" spans="1:20" ht="60" x14ac:dyDescent="0.25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2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7">
        <f>E2714/D2714</f>
        <v>1.3138181818181818</v>
      </c>
      <c r="P2714" s="9">
        <f>IF(L2714 = 0, 0, E2714/L2714)</f>
        <v>50.531468531468533</v>
      </c>
      <c r="Q2714" s="5" t="str">
        <f>LEFT(N2714,SEARCH("/",N2714) - 1)</f>
        <v>theater</v>
      </c>
      <c r="R2714" s="5" t="str">
        <f>RIGHT(N2714, LEN(N2714) - SEARCH("/",N2714))</f>
        <v>spaces</v>
      </c>
      <c r="S2714" s="16">
        <f>(((J2714/60)/60)/24)+DATE(1970,1,1)+(-8/24)</f>
        <v>41431.728703703702</v>
      </c>
      <c r="T2714" s="16">
        <f>(((I2714/60)/60)/24)+DATE(1970,1,1)+(-8/24)</f>
        <v>41468.416666666664</v>
      </c>
    </row>
    <row r="2715" spans="1:20" ht="60" x14ac:dyDescent="0.25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2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7">
        <f>E2715/D2715</f>
        <v>1.0224133333333334</v>
      </c>
      <c r="P2715" s="9">
        <f>IF(L2715 = 0, 0, E2715/L2715)</f>
        <v>108.00140845070422</v>
      </c>
      <c r="Q2715" s="5" t="str">
        <f>LEFT(N2715,SEARCH("/",N2715) - 1)</f>
        <v>theater</v>
      </c>
      <c r="R2715" s="5" t="str">
        <f>RIGHT(N2715, LEN(N2715) - SEARCH("/",N2715))</f>
        <v>spaces</v>
      </c>
      <c r="S2715" s="16">
        <f>(((J2715/60)/60)/24)+DATE(1970,1,1)+(-8/24)</f>
        <v>42322.320416666662</v>
      </c>
      <c r="T2715" s="16">
        <f>(((I2715/60)/60)/24)+DATE(1970,1,1)+(-8/24)</f>
        <v>42362.320416666662</v>
      </c>
    </row>
    <row r="2716" spans="1:20" ht="45" x14ac:dyDescent="0.25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2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7">
        <f>E2716/D2716</f>
        <v>1.1635599999999999</v>
      </c>
      <c r="P2716" s="9">
        <f>IF(L2716 = 0, 0, E2716/L2716)</f>
        <v>95.373770491803285</v>
      </c>
      <c r="Q2716" s="5" t="str">
        <f>LEFT(N2716,SEARCH("/",N2716) - 1)</f>
        <v>theater</v>
      </c>
      <c r="R2716" s="5" t="str">
        <f>RIGHT(N2716, LEN(N2716) - SEARCH("/",N2716))</f>
        <v>spaces</v>
      </c>
      <c r="S2716" s="16">
        <f>(((J2716/60)/60)/24)+DATE(1970,1,1)+(-8/24)</f>
        <v>42629.321712962956</v>
      </c>
      <c r="T2716" s="16">
        <f>(((I2716/60)/60)/24)+DATE(1970,1,1)+(-8/24)</f>
        <v>42657.624999999993</v>
      </c>
    </row>
    <row r="2717" spans="1:20" ht="60" x14ac:dyDescent="0.25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2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7">
        <f>E2717/D2717</f>
        <v>2.6462241666666664</v>
      </c>
      <c r="P2717" s="9">
        <f>IF(L2717 = 0, 0, E2717/L2717)</f>
        <v>57.631016333938291</v>
      </c>
      <c r="Q2717" s="5" t="str">
        <f>LEFT(N2717,SEARCH("/",N2717) - 1)</f>
        <v>theater</v>
      </c>
      <c r="R2717" s="5" t="str">
        <f>RIGHT(N2717, LEN(N2717) - SEARCH("/",N2717))</f>
        <v>spaces</v>
      </c>
      <c r="S2717" s="16">
        <f>(((J2717/60)/60)/24)+DATE(1970,1,1)+(-8/24)</f>
        <v>42387.065138888887</v>
      </c>
      <c r="T2717" s="16">
        <f>(((I2717/60)/60)/24)+DATE(1970,1,1)+(-8/24)</f>
        <v>42421.065138888887</v>
      </c>
    </row>
    <row r="2718" spans="1:20" ht="75" x14ac:dyDescent="0.25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2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7">
        <f>E2718/D2718</f>
        <v>1.1998010000000001</v>
      </c>
      <c r="P2718" s="9">
        <f>IF(L2718 = 0, 0, E2718/L2718)</f>
        <v>64.160481283422456</v>
      </c>
      <c r="Q2718" s="5" t="str">
        <f>LEFT(N2718,SEARCH("/",N2718) - 1)</f>
        <v>theater</v>
      </c>
      <c r="R2718" s="5" t="str">
        <f>RIGHT(N2718, LEN(N2718) - SEARCH("/",N2718))</f>
        <v>spaces</v>
      </c>
      <c r="S2718" s="16">
        <f>(((J2718/60)/60)/24)+DATE(1970,1,1)+(-8/24)</f>
        <v>42254.999918981477</v>
      </c>
      <c r="T2718" s="16">
        <f>(((I2718/60)/60)/24)+DATE(1970,1,1)+(-8/24)</f>
        <v>42284.999918981477</v>
      </c>
    </row>
    <row r="2719" spans="1:20" ht="45" x14ac:dyDescent="0.25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2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7">
        <f>E2719/D2719</f>
        <v>1.2010400000000001</v>
      </c>
      <c r="P2719" s="9">
        <f>IF(L2719 = 0, 0, E2719/L2719)</f>
        <v>92.387692307692305</v>
      </c>
      <c r="Q2719" s="5" t="str">
        <f>LEFT(N2719,SEARCH("/",N2719) - 1)</f>
        <v>theater</v>
      </c>
      <c r="R2719" s="5" t="str">
        <f>RIGHT(N2719, LEN(N2719) - SEARCH("/",N2719))</f>
        <v>spaces</v>
      </c>
      <c r="S2719" s="16">
        <f>(((J2719/60)/60)/24)+DATE(1970,1,1)+(-8/24)</f>
        <v>41934.581585648149</v>
      </c>
      <c r="T2719" s="16">
        <f>(((I2719/60)/60)/24)+DATE(1970,1,1)+(-8/24)</f>
        <v>41979.623252314814</v>
      </c>
    </row>
    <row r="2720" spans="1:20" ht="60" x14ac:dyDescent="0.25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2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7">
        <f>E2720/D2720</f>
        <v>1.0358333333333334</v>
      </c>
      <c r="P2720" s="9">
        <f>IF(L2720 = 0, 0, E2720/L2720)</f>
        <v>125.97972972972973</v>
      </c>
      <c r="Q2720" s="5" t="str">
        <f>LEFT(N2720,SEARCH("/",N2720) - 1)</f>
        <v>theater</v>
      </c>
      <c r="R2720" s="5" t="str">
        <f>RIGHT(N2720, LEN(N2720) - SEARCH("/",N2720))</f>
        <v>spaces</v>
      </c>
      <c r="S2720" s="16">
        <f>(((J2720/60)/60)/24)+DATE(1970,1,1)+(-8/24)</f>
        <v>42465.263252314813</v>
      </c>
      <c r="T2720" s="16">
        <f>(((I2720/60)/60)/24)+DATE(1970,1,1)+(-8/24)</f>
        <v>42493.624999999993</v>
      </c>
    </row>
    <row r="2721" spans="1:20" ht="60" x14ac:dyDescent="0.25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2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7">
        <f>E2721/D2721</f>
        <v>1.0883333333333334</v>
      </c>
      <c r="P2721" s="9">
        <f>IF(L2721 = 0, 0, E2721/L2721)</f>
        <v>94.637681159420296</v>
      </c>
      <c r="Q2721" s="5" t="str">
        <f>LEFT(N2721,SEARCH("/",N2721) - 1)</f>
        <v>theater</v>
      </c>
      <c r="R2721" s="5" t="str">
        <f>RIGHT(N2721, LEN(N2721) - SEARCH("/",N2721))</f>
        <v>spaces</v>
      </c>
      <c r="S2721" s="16">
        <f>(((J2721/60)/60)/24)+DATE(1970,1,1)+(-8/24)</f>
        <v>42417.697847222218</v>
      </c>
      <c r="T2721" s="16">
        <f>(((I2721/60)/60)/24)+DATE(1970,1,1)+(-8/24)</f>
        <v>42477.656180555547</v>
      </c>
    </row>
    <row r="2722" spans="1:20" ht="45" x14ac:dyDescent="0.25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2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7">
        <f>E2722/D2722</f>
        <v>1.1812400000000001</v>
      </c>
      <c r="P2722" s="9">
        <f>IF(L2722 = 0, 0, E2722/L2722)</f>
        <v>170.69942196531792</v>
      </c>
      <c r="Q2722" s="5" t="str">
        <f>LEFT(N2722,SEARCH("/",N2722) - 1)</f>
        <v>theater</v>
      </c>
      <c r="R2722" s="5" t="str">
        <f>RIGHT(N2722, LEN(N2722) - SEARCH("/",N2722))</f>
        <v>spaces</v>
      </c>
      <c r="S2722" s="16">
        <f>(((J2722/60)/60)/24)+DATE(1970,1,1)+(-8/24)</f>
        <v>42655.132557870362</v>
      </c>
      <c r="T2722" s="16">
        <f>(((I2722/60)/60)/24)+DATE(1970,1,1)+(-8/24)</f>
        <v>42685.174224537033</v>
      </c>
    </row>
    <row r="2723" spans="1:20" ht="60" x14ac:dyDescent="0.25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2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7">
        <f>E2723/D2723</f>
        <v>14.62</v>
      </c>
      <c r="P2723" s="9">
        <f>IF(L2723 = 0, 0, E2723/L2723)</f>
        <v>40.762081784386616</v>
      </c>
      <c r="Q2723" s="5" t="str">
        <f>LEFT(N2723,SEARCH("/",N2723) - 1)</f>
        <v>technology</v>
      </c>
      <c r="R2723" s="5" t="str">
        <f>RIGHT(N2723, LEN(N2723) - SEARCH("/",N2723))</f>
        <v>hardware</v>
      </c>
      <c r="S2723" s="16">
        <f>(((J2723/60)/60)/24)+DATE(1970,1,1)+(-8/24)</f>
        <v>41493.210625</v>
      </c>
      <c r="T2723" s="16">
        <f>(((I2723/60)/60)/24)+DATE(1970,1,1)+(-8/24)</f>
        <v>41523.458333333328</v>
      </c>
    </row>
    <row r="2724" spans="1:20" ht="60" x14ac:dyDescent="0.25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2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7">
        <f>E2724/D2724</f>
        <v>2.5253999999999999</v>
      </c>
      <c r="P2724" s="9">
        <f>IF(L2724 = 0, 0, E2724/L2724)</f>
        <v>68.254054054054052</v>
      </c>
      <c r="Q2724" s="5" t="str">
        <f>LEFT(N2724,SEARCH("/",N2724) - 1)</f>
        <v>technology</v>
      </c>
      <c r="R2724" s="5" t="str">
        <f>RIGHT(N2724, LEN(N2724) - SEARCH("/",N2724))</f>
        <v>hardware</v>
      </c>
      <c r="S2724" s="16">
        <f>(((J2724/60)/60)/24)+DATE(1970,1,1)+(-8/24)</f>
        <v>42704.52376157407</v>
      </c>
      <c r="T2724" s="16">
        <f>(((I2724/60)/60)/24)+DATE(1970,1,1)+(-8/24)</f>
        <v>42764.52376157407</v>
      </c>
    </row>
    <row r="2725" spans="1:20" ht="60" x14ac:dyDescent="0.25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2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7">
        <f>E2725/D2725</f>
        <v>1.4005000000000001</v>
      </c>
      <c r="P2725" s="9">
        <f>IF(L2725 = 0, 0, E2725/L2725)</f>
        <v>95.48863636363636</v>
      </c>
      <c r="Q2725" s="5" t="str">
        <f>LEFT(N2725,SEARCH("/",N2725) - 1)</f>
        <v>technology</v>
      </c>
      <c r="R2725" s="5" t="str">
        <f>RIGHT(N2725, LEN(N2725) - SEARCH("/",N2725))</f>
        <v>hardware</v>
      </c>
      <c r="S2725" s="16">
        <f>(((J2725/60)/60)/24)+DATE(1970,1,1)+(-8/24)</f>
        <v>41944.505648148144</v>
      </c>
      <c r="T2725" s="16">
        <f>(((I2725/60)/60)/24)+DATE(1970,1,1)+(-8/24)</f>
        <v>42004.547314814808</v>
      </c>
    </row>
    <row r="2726" spans="1:20" ht="60" x14ac:dyDescent="0.25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2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7">
        <f>E2726/D2726</f>
        <v>2.9687520259319289</v>
      </c>
      <c r="P2726" s="9">
        <f>IF(L2726 = 0, 0, E2726/L2726)</f>
        <v>7.1902649656526005</v>
      </c>
      <c r="Q2726" s="5" t="str">
        <f>LEFT(N2726,SEARCH("/",N2726) - 1)</f>
        <v>technology</v>
      </c>
      <c r="R2726" s="5" t="str">
        <f>RIGHT(N2726, LEN(N2726) - SEARCH("/",N2726))</f>
        <v>hardware</v>
      </c>
      <c r="S2726" s="16">
        <f>(((J2726/60)/60)/24)+DATE(1970,1,1)+(-8/24)</f>
        <v>42198.993738425925</v>
      </c>
      <c r="T2726" s="16">
        <f>(((I2726/60)/60)/24)+DATE(1970,1,1)+(-8/24)</f>
        <v>42230.993738425925</v>
      </c>
    </row>
    <row r="2727" spans="1:20" ht="45" x14ac:dyDescent="0.25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2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7">
        <f>E2727/D2727</f>
        <v>1.445425</v>
      </c>
      <c r="P2727" s="9">
        <f>IF(L2727 = 0, 0, E2727/L2727)</f>
        <v>511.65486725663715</v>
      </c>
      <c r="Q2727" s="5" t="str">
        <f>LEFT(N2727,SEARCH("/",N2727) - 1)</f>
        <v>technology</v>
      </c>
      <c r="R2727" s="5" t="str">
        <f>RIGHT(N2727, LEN(N2727) - SEARCH("/",N2727))</f>
        <v>hardware</v>
      </c>
      <c r="S2727" s="16">
        <f>(((J2727/60)/60)/24)+DATE(1970,1,1)+(-8/24)</f>
        <v>42745.41128472222</v>
      </c>
      <c r="T2727" s="16">
        <f>(((I2727/60)/60)/24)+DATE(1970,1,1)+(-8/24)</f>
        <v>42795.41128472222</v>
      </c>
    </row>
    <row r="2728" spans="1:20" x14ac:dyDescent="0.25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2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7">
        <f>E2728/D2728</f>
        <v>1.05745</v>
      </c>
      <c r="P2728" s="9">
        <f>IF(L2728 = 0, 0, E2728/L2728)</f>
        <v>261.74504950495049</v>
      </c>
      <c r="Q2728" s="5" t="str">
        <f>LEFT(N2728,SEARCH("/",N2728) - 1)</f>
        <v>technology</v>
      </c>
      <c r="R2728" s="5" t="str">
        <f>RIGHT(N2728, LEN(N2728) - SEARCH("/",N2728))</f>
        <v>hardware</v>
      </c>
      <c r="S2728" s="16">
        <f>(((J2728/60)/60)/24)+DATE(1970,1,1)+(-8/24)</f>
        <v>42452.246655092589</v>
      </c>
      <c r="T2728" s="16">
        <f>(((I2728/60)/60)/24)+DATE(1970,1,1)+(-8/24)</f>
        <v>42482.246655092589</v>
      </c>
    </row>
    <row r="2729" spans="1:20" ht="45" x14ac:dyDescent="0.25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2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7">
        <f>E2729/D2729</f>
        <v>4.9321000000000002</v>
      </c>
      <c r="P2729" s="9">
        <f>IF(L2729 = 0, 0, E2729/L2729)</f>
        <v>69.760961810466767</v>
      </c>
      <c r="Q2729" s="5" t="str">
        <f>LEFT(N2729,SEARCH("/",N2729) - 1)</f>
        <v>technology</v>
      </c>
      <c r="R2729" s="5" t="str">
        <f>RIGHT(N2729, LEN(N2729) - SEARCH("/",N2729))</f>
        <v>hardware</v>
      </c>
      <c r="S2729" s="16">
        <f>(((J2729/60)/60)/24)+DATE(1970,1,1)+(-8/24)</f>
        <v>42198.343321759261</v>
      </c>
      <c r="T2729" s="16">
        <f>(((I2729/60)/60)/24)+DATE(1970,1,1)+(-8/24)</f>
        <v>42223.343321759261</v>
      </c>
    </row>
    <row r="2730" spans="1:20" ht="30" x14ac:dyDescent="0.25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2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7">
        <f>E2730/D2730</f>
        <v>2.0182666666666669</v>
      </c>
      <c r="P2730" s="9">
        <f>IF(L2730 = 0, 0, E2730/L2730)</f>
        <v>77.229591836734699</v>
      </c>
      <c r="Q2730" s="5" t="str">
        <f>LEFT(N2730,SEARCH("/",N2730) - 1)</f>
        <v>technology</v>
      </c>
      <c r="R2730" s="5" t="str">
        <f>RIGHT(N2730, LEN(N2730) - SEARCH("/",N2730))</f>
        <v>hardware</v>
      </c>
      <c r="S2730" s="16">
        <f>(((J2730/60)/60)/24)+DATE(1970,1,1)+(-8/24)</f>
        <v>42333.266597222224</v>
      </c>
      <c r="T2730" s="16">
        <f>(((I2730/60)/60)/24)+DATE(1970,1,1)+(-8/24)</f>
        <v>42368.266597222224</v>
      </c>
    </row>
    <row r="2731" spans="1:20" ht="30" x14ac:dyDescent="0.25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2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7">
        <f>E2731/D2731</f>
        <v>1.0444</v>
      </c>
      <c r="P2731" s="9">
        <f>IF(L2731 = 0, 0, E2731/L2731)</f>
        <v>340.56521739130437</v>
      </c>
      <c r="Q2731" s="5" t="str">
        <f>LEFT(N2731,SEARCH("/",N2731) - 1)</f>
        <v>technology</v>
      </c>
      <c r="R2731" s="5" t="str">
        <f>RIGHT(N2731, LEN(N2731) - SEARCH("/",N2731))</f>
        <v>hardware</v>
      </c>
      <c r="S2731" s="16">
        <f>(((J2731/60)/60)/24)+DATE(1970,1,1)+(-8/24)</f>
        <v>42094.907372685186</v>
      </c>
      <c r="T2731" s="16">
        <f>(((I2731/60)/60)/24)+DATE(1970,1,1)+(-8/24)</f>
        <v>42124.907372685186</v>
      </c>
    </row>
    <row r="2732" spans="1:20" ht="45" x14ac:dyDescent="0.25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2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7">
        <f>E2732/D2732</f>
        <v>1.7029262962962963</v>
      </c>
      <c r="P2732" s="9">
        <f>IF(L2732 = 0, 0, E2732/L2732)</f>
        <v>67.417903225806455</v>
      </c>
      <c r="Q2732" s="5" t="str">
        <f>LEFT(N2732,SEARCH("/",N2732) - 1)</f>
        <v>technology</v>
      </c>
      <c r="R2732" s="5" t="str">
        <f>RIGHT(N2732, LEN(N2732) - SEARCH("/",N2732))</f>
        <v>hardware</v>
      </c>
      <c r="S2732" s="16">
        <f>(((J2732/60)/60)/24)+DATE(1970,1,1)+(-8/24)</f>
        <v>41351.208043981482</v>
      </c>
      <c r="T2732" s="16">
        <f>(((I2732/60)/60)/24)+DATE(1970,1,1)+(-8/24)</f>
        <v>41386.208043981482</v>
      </c>
    </row>
    <row r="2733" spans="1:20" ht="60" x14ac:dyDescent="0.25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2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7">
        <f>E2733/D2733</f>
        <v>1.0430333333333333</v>
      </c>
      <c r="P2733" s="9">
        <f>IF(L2733 = 0, 0, E2733/L2733)</f>
        <v>845.70270270270271</v>
      </c>
      <c r="Q2733" s="5" t="str">
        <f>LEFT(N2733,SEARCH("/",N2733) - 1)</f>
        <v>technology</v>
      </c>
      <c r="R2733" s="5" t="str">
        <f>RIGHT(N2733, LEN(N2733) - SEARCH("/",N2733))</f>
        <v>hardware</v>
      </c>
      <c r="S2733" s="16">
        <f>(((J2733/60)/60)/24)+DATE(1970,1,1)+(-8/24)</f>
        <v>41872.192384259259</v>
      </c>
      <c r="T2733" s="16">
        <f>(((I2733/60)/60)/24)+DATE(1970,1,1)+(-8/24)</f>
        <v>41929.833333333328</v>
      </c>
    </row>
    <row r="2734" spans="1:20" ht="60" x14ac:dyDescent="0.25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2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7">
        <f>E2734/D2734</f>
        <v>1.1825000000000001</v>
      </c>
      <c r="P2734" s="9">
        <f>IF(L2734 = 0, 0, E2734/L2734)</f>
        <v>97.191780821917803</v>
      </c>
      <c r="Q2734" s="5" t="str">
        <f>LEFT(N2734,SEARCH("/",N2734) - 1)</f>
        <v>technology</v>
      </c>
      <c r="R2734" s="5" t="str">
        <f>RIGHT(N2734, LEN(N2734) - SEARCH("/",N2734))</f>
        <v>hardware</v>
      </c>
      <c r="S2734" s="16">
        <f>(((J2734/60)/60)/24)+DATE(1970,1,1)+(-8/24)</f>
        <v>41389.474861111106</v>
      </c>
      <c r="T2734" s="16">
        <f>(((I2734/60)/60)/24)+DATE(1970,1,1)+(-8/24)</f>
        <v>41421.666666666664</v>
      </c>
    </row>
    <row r="2735" spans="1:20" ht="60" x14ac:dyDescent="0.25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2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7">
        <f>E2735/D2735</f>
        <v>1.07538</v>
      </c>
      <c r="P2735" s="9">
        <f>IF(L2735 = 0, 0, E2735/L2735)</f>
        <v>451.84033613445376</v>
      </c>
      <c r="Q2735" s="5" t="str">
        <f>LEFT(N2735,SEARCH("/",N2735) - 1)</f>
        <v>technology</v>
      </c>
      <c r="R2735" s="5" t="str">
        <f>RIGHT(N2735, LEN(N2735) - SEARCH("/",N2735))</f>
        <v>hardware</v>
      </c>
      <c r="S2735" s="16">
        <f>(((J2735/60)/60)/24)+DATE(1970,1,1)+(-8/24)</f>
        <v>42043.939513888887</v>
      </c>
      <c r="T2735" s="16">
        <f>(((I2735/60)/60)/24)+DATE(1970,1,1)+(-8/24)</f>
        <v>42103.897847222215</v>
      </c>
    </row>
    <row r="2736" spans="1:20" ht="60" x14ac:dyDescent="0.25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2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7">
        <f>E2736/D2736</f>
        <v>22603</v>
      </c>
      <c r="P2736" s="9">
        <f>IF(L2736 = 0, 0, E2736/L2736)</f>
        <v>138.66871165644173</v>
      </c>
      <c r="Q2736" s="5" t="str">
        <f>LEFT(N2736,SEARCH("/",N2736) - 1)</f>
        <v>technology</v>
      </c>
      <c r="R2736" s="5" t="str">
        <f>RIGHT(N2736, LEN(N2736) - SEARCH("/",N2736))</f>
        <v>hardware</v>
      </c>
      <c r="S2736" s="16">
        <f>(((J2736/60)/60)/24)+DATE(1970,1,1)+(-8/24)</f>
        <v>42626.335555555554</v>
      </c>
      <c r="T2736" s="16">
        <f>(((I2736/60)/60)/24)+DATE(1970,1,1)+(-8/24)</f>
        <v>42656.582638888889</v>
      </c>
    </row>
    <row r="2737" spans="1:20" ht="60" x14ac:dyDescent="0.25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2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7">
        <f>E2737/D2737</f>
        <v>9.7813466666666677</v>
      </c>
      <c r="P2737" s="9">
        <f>IF(L2737 = 0, 0, E2737/L2737)</f>
        <v>21.640147492625371</v>
      </c>
      <c r="Q2737" s="5" t="str">
        <f>LEFT(N2737,SEARCH("/",N2737) - 1)</f>
        <v>technology</v>
      </c>
      <c r="R2737" s="5" t="str">
        <f>RIGHT(N2737, LEN(N2737) - SEARCH("/",N2737))</f>
        <v>hardware</v>
      </c>
      <c r="S2737" s="16">
        <f>(((J2737/60)/60)/24)+DATE(1970,1,1)+(-8/24)</f>
        <v>41315.787615740737</v>
      </c>
      <c r="T2737" s="16">
        <f>(((I2737/60)/60)/24)+DATE(1970,1,1)+(-8/24)</f>
        <v>41346.5</v>
      </c>
    </row>
    <row r="2738" spans="1:20" ht="75" x14ac:dyDescent="0.25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2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7">
        <f>E2738/D2738</f>
        <v>1.2290000000000001</v>
      </c>
      <c r="P2738" s="9">
        <f>IF(L2738 = 0, 0, E2738/L2738)</f>
        <v>169.51724137931035</v>
      </c>
      <c r="Q2738" s="5" t="str">
        <f>LEFT(N2738,SEARCH("/",N2738) - 1)</f>
        <v>technology</v>
      </c>
      <c r="R2738" s="5" t="str">
        <f>RIGHT(N2738, LEN(N2738) - SEARCH("/",N2738))</f>
        <v>hardware</v>
      </c>
      <c r="S2738" s="16">
        <f>(((J2738/60)/60)/24)+DATE(1970,1,1)+(-8/24)</f>
        <v>41722.333020833328</v>
      </c>
      <c r="T2738" s="16">
        <f>(((I2738/60)/60)/24)+DATE(1970,1,1)+(-8/24)</f>
        <v>41752.333020833328</v>
      </c>
    </row>
    <row r="2739" spans="1:20" ht="60" x14ac:dyDescent="0.25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2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7">
        <f>E2739/D2739</f>
        <v>2.4606080000000001</v>
      </c>
      <c r="P2739" s="9">
        <f>IF(L2739 = 0, 0, E2739/L2739)</f>
        <v>161.88210526315791</v>
      </c>
      <c r="Q2739" s="5" t="str">
        <f>LEFT(N2739,SEARCH("/",N2739) - 1)</f>
        <v>technology</v>
      </c>
      <c r="R2739" s="5" t="str">
        <f>RIGHT(N2739, LEN(N2739) - SEARCH("/",N2739))</f>
        <v>hardware</v>
      </c>
      <c r="S2739" s="16">
        <f>(((J2739/60)/60)/24)+DATE(1970,1,1)+(-8/24)</f>
        <v>41611.584340277775</v>
      </c>
      <c r="T2739" s="16">
        <f>(((I2739/60)/60)/24)+DATE(1970,1,1)+(-8/24)</f>
        <v>41654.458333333328</v>
      </c>
    </row>
    <row r="2740" spans="1:20" ht="45" x14ac:dyDescent="0.25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2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7">
        <f>E2740/D2740</f>
        <v>1.4794</v>
      </c>
      <c r="P2740" s="9">
        <f>IF(L2740 = 0, 0, E2740/L2740)</f>
        <v>493.13333333333333</v>
      </c>
      <c r="Q2740" s="5" t="str">
        <f>LEFT(N2740,SEARCH("/",N2740) - 1)</f>
        <v>technology</v>
      </c>
      <c r="R2740" s="5" t="str">
        <f>RIGHT(N2740, LEN(N2740) - SEARCH("/",N2740))</f>
        <v>hardware</v>
      </c>
      <c r="S2740" s="16">
        <f>(((J2740/60)/60)/24)+DATE(1970,1,1)+(-8/24)</f>
        <v>42619.810231481482</v>
      </c>
      <c r="T2740" s="16">
        <f>(((I2740/60)/60)/24)+DATE(1970,1,1)+(-8/24)</f>
        <v>42679.810231481482</v>
      </c>
    </row>
    <row r="2741" spans="1:20" ht="60" x14ac:dyDescent="0.25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2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7">
        <f>E2741/D2741</f>
        <v>3.8409090909090908</v>
      </c>
      <c r="P2741" s="9">
        <f>IF(L2741 = 0, 0, E2741/L2741)</f>
        <v>22.120418848167539</v>
      </c>
      <c r="Q2741" s="5" t="str">
        <f>LEFT(N2741,SEARCH("/",N2741) - 1)</f>
        <v>technology</v>
      </c>
      <c r="R2741" s="5" t="str">
        <f>RIGHT(N2741, LEN(N2741) - SEARCH("/",N2741))</f>
        <v>hardware</v>
      </c>
      <c r="S2741" s="16">
        <f>(((J2741/60)/60)/24)+DATE(1970,1,1)+(-8/24)</f>
        <v>41719.554594907408</v>
      </c>
      <c r="T2741" s="16">
        <f>(((I2741/60)/60)/24)+DATE(1970,1,1)+(-8/24)</f>
        <v>41764.554594907408</v>
      </c>
    </row>
    <row r="2742" spans="1:20" ht="45" x14ac:dyDescent="0.25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2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7">
        <f>E2742/D2742</f>
        <v>1.0333333333333334</v>
      </c>
      <c r="P2742" s="9">
        <f>IF(L2742 = 0, 0, E2742/L2742)</f>
        <v>18.235294117647058</v>
      </c>
      <c r="Q2742" s="5" t="str">
        <f>LEFT(N2742,SEARCH("/",N2742) - 1)</f>
        <v>technology</v>
      </c>
      <c r="R2742" s="5" t="str">
        <f>RIGHT(N2742, LEN(N2742) - SEARCH("/",N2742))</f>
        <v>hardware</v>
      </c>
      <c r="S2742" s="16">
        <f>(((J2742/60)/60)/24)+DATE(1970,1,1)+(-8/24)</f>
        <v>42044.698518518511</v>
      </c>
      <c r="T2742" s="16">
        <f>(((I2742/60)/60)/24)+DATE(1970,1,1)+(-8/24)</f>
        <v>42074.656851851854</v>
      </c>
    </row>
    <row r="2743" spans="1:20" ht="30" x14ac:dyDescent="0.2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2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7">
        <f>E2743/D2743</f>
        <v>4.3750000000000004E-3</v>
      </c>
      <c r="P2743" s="9">
        <f>IF(L2743 = 0, 0, E2743/L2743)</f>
        <v>8.75</v>
      </c>
      <c r="Q2743" s="5" t="str">
        <f>LEFT(N2743,SEARCH("/",N2743) - 1)</f>
        <v>publishing</v>
      </c>
      <c r="R2743" s="5" t="str">
        <f>RIGHT(N2743, LEN(N2743) - SEARCH("/",N2743))</f>
        <v>children's books</v>
      </c>
      <c r="S2743" s="16">
        <f>(((J2743/60)/60)/24)+DATE(1970,1,1)+(-8/24)</f>
        <v>41911.324097222219</v>
      </c>
      <c r="T2743" s="16">
        <f>(((I2743/60)/60)/24)+DATE(1970,1,1)+(-8/24)</f>
        <v>41931.754861111105</v>
      </c>
    </row>
    <row r="2744" spans="1:20" ht="45" x14ac:dyDescent="0.25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2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7">
        <f>E2744/D2744</f>
        <v>0.29239999999999999</v>
      </c>
      <c r="P2744" s="9">
        <f>IF(L2744 = 0, 0, E2744/L2744)</f>
        <v>40.611111111111114</v>
      </c>
      <c r="Q2744" s="5" t="str">
        <f>LEFT(N2744,SEARCH("/",N2744) - 1)</f>
        <v>publishing</v>
      </c>
      <c r="R2744" s="5" t="str">
        <f>RIGHT(N2744, LEN(N2744) - SEARCH("/",N2744))</f>
        <v>children's books</v>
      </c>
      <c r="S2744" s="16">
        <f>(((J2744/60)/60)/24)+DATE(1970,1,1)+(-8/24)</f>
        <v>41030.386423611111</v>
      </c>
      <c r="T2744" s="16">
        <f>(((I2744/60)/60)/24)+DATE(1970,1,1)+(-8/24)</f>
        <v>41044.386423611111</v>
      </c>
    </row>
    <row r="2745" spans="1:20" ht="60" x14ac:dyDescent="0.2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2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7">
        <f>E2745/D2745</f>
        <v>0</v>
      </c>
      <c r="P2745" s="9">
        <f>IF(L2745 = 0, 0, E2745/L2745)</f>
        <v>0</v>
      </c>
      <c r="Q2745" s="5" t="str">
        <f>LEFT(N2745,SEARCH("/",N2745) - 1)</f>
        <v>publishing</v>
      </c>
      <c r="R2745" s="5" t="str">
        <f>RIGHT(N2745, LEN(N2745) - SEARCH("/",N2745))</f>
        <v>children's books</v>
      </c>
      <c r="S2745" s="16">
        <f>(((J2745/60)/60)/24)+DATE(1970,1,1)+(-8/24)</f>
        <v>42631.995451388888</v>
      </c>
      <c r="T2745" s="16">
        <f>(((I2745/60)/60)/24)+DATE(1970,1,1)+(-8/24)</f>
        <v>42661.995451388888</v>
      </c>
    </row>
    <row r="2746" spans="1:20" ht="60" x14ac:dyDescent="0.25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2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7">
        <f>E2746/D2746</f>
        <v>5.2187499999999998E-2</v>
      </c>
      <c r="P2746" s="9">
        <f>IF(L2746 = 0, 0, E2746/L2746)</f>
        <v>37.954545454545453</v>
      </c>
      <c r="Q2746" s="5" t="str">
        <f>LEFT(N2746,SEARCH("/",N2746) - 1)</f>
        <v>publishing</v>
      </c>
      <c r="R2746" s="5" t="str">
        <f>RIGHT(N2746, LEN(N2746) - SEARCH("/",N2746))</f>
        <v>children's books</v>
      </c>
      <c r="S2746" s="16">
        <f>(((J2746/60)/60)/24)+DATE(1970,1,1)+(-8/24)</f>
        <v>40937.729143518518</v>
      </c>
      <c r="T2746" s="16">
        <f>(((I2746/60)/60)/24)+DATE(1970,1,1)+(-8/24)</f>
        <v>40967.729143518518</v>
      </c>
    </row>
    <row r="2747" spans="1:20" ht="60" x14ac:dyDescent="0.2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2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7">
        <f>E2747/D2747</f>
        <v>0.21887499999999999</v>
      </c>
      <c r="P2747" s="9">
        <f>IF(L2747 = 0, 0, E2747/L2747)</f>
        <v>35.734693877551024</v>
      </c>
      <c r="Q2747" s="5" t="str">
        <f>LEFT(N2747,SEARCH("/",N2747) - 1)</f>
        <v>publishing</v>
      </c>
      <c r="R2747" s="5" t="str">
        <f>RIGHT(N2747, LEN(N2747) - SEARCH("/",N2747))</f>
        <v>children's books</v>
      </c>
      <c r="S2747" s="16">
        <f>(((J2747/60)/60)/24)+DATE(1970,1,1)+(-8/24)</f>
        <v>41044.654722222222</v>
      </c>
      <c r="T2747" s="16">
        <f>(((I2747/60)/60)/24)+DATE(1970,1,1)+(-8/24)</f>
        <v>41104.654722222222</v>
      </c>
    </row>
    <row r="2748" spans="1:20" ht="60" x14ac:dyDescent="0.25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2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7">
        <f>E2748/D2748</f>
        <v>0.26700000000000002</v>
      </c>
      <c r="P2748" s="9">
        <f>IF(L2748 = 0, 0, E2748/L2748)</f>
        <v>42.157894736842103</v>
      </c>
      <c r="Q2748" s="5" t="str">
        <f>LEFT(N2748,SEARCH("/",N2748) - 1)</f>
        <v>publishing</v>
      </c>
      <c r="R2748" s="5" t="str">
        <f>RIGHT(N2748, LEN(N2748) - SEARCH("/",N2748))</f>
        <v>children's books</v>
      </c>
      <c r="S2748" s="16">
        <f>(((J2748/60)/60)/24)+DATE(1970,1,1)+(-8/24)</f>
        <v>41850.44804398148</v>
      </c>
      <c r="T2748" s="16">
        <f>(((I2748/60)/60)/24)+DATE(1970,1,1)+(-8/24)</f>
        <v>41880.44804398148</v>
      </c>
    </row>
    <row r="2749" spans="1:20" ht="45" x14ac:dyDescent="0.2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2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7">
        <f>E2749/D2749</f>
        <v>0.28000000000000003</v>
      </c>
      <c r="P2749" s="9">
        <f>IF(L2749 = 0, 0, E2749/L2749)</f>
        <v>35</v>
      </c>
      <c r="Q2749" s="5" t="str">
        <f>LEFT(N2749,SEARCH("/",N2749) - 1)</f>
        <v>publishing</v>
      </c>
      <c r="R2749" s="5" t="str">
        <f>RIGHT(N2749, LEN(N2749) - SEARCH("/",N2749))</f>
        <v>children's books</v>
      </c>
      <c r="S2749" s="16">
        <f>(((J2749/60)/60)/24)+DATE(1970,1,1)+(-8/24)</f>
        <v>41044.314780092594</v>
      </c>
      <c r="T2749" s="16">
        <f>(((I2749/60)/60)/24)+DATE(1970,1,1)+(-8/24)</f>
        <v>41075.798611111109</v>
      </c>
    </row>
    <row r="2750" spans="1:20" ht="45" x14ac:dyDescent="0.25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2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7">
        <f>E2750/D2750</f>
        <v>1.06E-2</v>
      </c>
      <c r="P2750" s="9">
        <f>IF(L2750 = 0, 0, E2750/L2750)</f>
        <v>13.25</v>
      </c>
      <c r="Q2750" s="5" t="str">
        <f>LEFT(N2750,SEARCH("/",N2750) - 1)</f>
        <v>publishing</v>
      </c>
      <c r="R2750" s="5" t="str">
        <f>RIGHT(N2750, LEN(N2750) - SEARCH("/",N2750))</f>
        <v>children's books</v>
      </c>
      <c r="S2750" s="16">
        <f>(((J2750/60)/60)/24)+DATE(1970,1,1)+(-8/24)</f>
        <v>42585.377337962964</v>
      </c>
      <c r="T2750" s="16">
        <f>(((I2750/60)/60)/24)+DATE(1970,1,1)+(-8/24)</f>
        <v>42615.377337962964</v>
      </c>
    </row>
    <row r="2751" spans="1:20" ht="30" x14ac:dyDescent="0.2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2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7">
        <f>E2751/D2751</f>
        <v>1.0999999999999999E-2</v>
      </c>
      <c r="P2751" s="9">
        <f>IF(L2751 = 0, 0, E2751/L2751)</f>
        <v>55</v>
      </c>
      <c r="Q2751" s="5" t="str">
        <f>LEFT(N2751,SEARCH("/",N2751) - 1)</f>
        <v>publishing</v>
      </c>
      <c r="R2751" s="5" t="str">
        <f>RIGHT(N2751, LEN(N2751) - SEARCH("/",N2751))</f>
        <v>children's books</v>
      </c>
      <c r="S2751" s="16">
        <f>(((J2751/60)/60)/24)+DATE(1970,1,1)+(-8/24)</f>
        <v>42068.46570601852</v>
      </c>
      <c r="T2751" s="16">
        <f>(((I2751/60)/60)/24)+DATE(1970,1,1)+(-8/24)</f>
        <v>42098.424039351848</v>
      </c>
    </row>
    <row r="2752" spans="1:20" ht="45" x14ac:dyDescent="0.25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2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7">
        <f>E2752/D2752</f>
        <v>0</v>
      </c>
      <c r="P2752" s="9">
        <f>IF(L2752 = 0, 0, E2752/L2752)</f>
        <v>0</v>
      </c>
      <c r="Q2752" s="5" t="str">
        <f>LEFT(N2752,SEARCH("/",N2752) - 1)</f>
        <v>publishing</v>
      </c>
      <c r="R2752" s="5" t="str">
        <f>RIGHT(N2752, LEN(N2752) - SEARCH("/",N2752))</f>
        <v>children's books</v>
      </c>
      <c r="S2752" s="16">
        <f>(((J2752/60)/60)/24)+DATE(1970,1,1)+(-8/24)</f>
        <v>41078.56649305555</v>
      </c>
      <c r="T2752" s="16">
        <f>(((I2752/60)/60)/24)+DATE(1970,1,1)+(-8/24)</f>
        <v>41090.5</v>
      </c>
    </row>
    <row r="2753" spans="1:20" ht="60" x14ac:dyDescent="0.2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2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7">
        <f>E2753/D2753</f>
        <v>0</v>
      </c>
      <c r="P2753" s="9">
        <f>IF(L2753 = 0, 0, E2753/L2753)</f>
        <v>0</v>
      </c>
      <c r="Q2753" s="5" t="str">
        <f>LEFT(N2753,SEARCH("/",N2753) - 1)</f>
        <v>publishing</v>
      </c>
      <c r="R2753" s="5" t="str">
        <f>RIGHT(N2753, LEN(N2753) - SEARCH("/",N2753))</f>
        <v>children's books</v>
      </c>
      <c r="S2753" s="16">
        <f>(((J2753/60)/60)/24)+DATE(1970,1,1)+(-8/24)</f>
        <v>41747.553726851853</v>
      </c>
      <c r="T2753" s="16">
        <f>(((I2753/60)/60)/24)+DATE(1970,1,1)+(-8/24)</f>
        <v>41807.553726851853</v>
      </c>
    </row>
    <row r="2754" spans="1:20" ht="60" x14ac:dyDescent="0.25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2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7">
        <f>E2754/D2754</f>
        <v>0.11458333333333333</v>
      </c>
      <c r="P2754" s="9">
        <f>IF(L2754 = 0, 0, E2754/L2754)</f>
        <v>39.285714285714285</v>
      </c>
      <c r="Q2754" s="5" t="str">
        <f>LEFT(N2754,SEARCH("/",N2754) - 1)</f>
        <v>publishing</v>
      </c>
      <c r="R2754" s="5" t="str">
        <f>RIGHT(N2754, LEN(N2754) - SEARCH("/",N2754))</f>
        <v>children's books</v>
      </c>
      <c r="S2754" s="16">
        <f>(((J2754/60)/60)/24)+DATE(1970,1,1)+(-8/24)</f>
        <v>40855.431759259256</v>
      </c>
      <c r="T2754" s="16">
        <f>(((I2754/60)/60)/24)+DATE(1970,1,1)+(-8/24)</f>
        <v>40895.431759259256</v>
      </c>
    </row>
    <row r="2755" spans="1:20" ht="45" x14ac:dyDescent="0.2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2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7">
        <f>E2755/D2755</f>
        <v>0.19</v>
      </c>
      <c r="P2755" s="9">
        <f>IF(L2755 = 0, 0, E2755/L2755)</f>
        <v>47.5</v>
      </c>
      <c r="Q2755" s="5" t="str">
        <f>LEFT(N2755,SEARCH("/",N2755) - 1)</f>
        <v>publishing</v>
      </c>
      <c r="R2755" s="5" t="str">
        <f>RIGHT(N2755, LEN(N2755) - SEARCH("/",N2755))</f>
        <v>children's books</v>
      </c>
      <c r="S2755" s="16">
        <f>(((J2755/60)/60)/24)+DATE(1970,1,1)+(-8/24)</f>
        <v>41117.567395833328</v>
      </c>
      <c r="T2755" s="16">
        <f>(((I2755/60)/60)/24)+DATE(1970,1,1)+(-8/24)</f>
        <v>41147.567395833328</v>
      </c>
    </row>
    <row r="2756" spans="1:20" ht="45" x14ac:dyDescent="0.25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2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7">
        <f>E2756/D2756</f>
        <v>0</v>
      </c>
      <c r="P2756" s="9">
        <f>IF(L2756 = 0, 0, E2756/L2756)</f>
        <v>0</v>
      </c>
      <c r="Q2756" s="5" t="str">
        <f>LEFT(N2756,SEARCH("/",N2756) - 1)</f>
        <v>publishing</v>
      </c>
      <c r="R2756" s="5" t="str">
        <f>RIGHT(N2756, LEN(N2756) - SEARCH("/",N2756))</f>
        <v>children's books</v>
      </c>
      <c r="S2756" s="16">
        <f>(((J2756/60)/60)/24)+DATE(1970,1,1)+(-8/24)</f>
        <v>41863.302673611113</v>
      </c>
      <c r="T2756" s="16">
        <f>(((I2756/60)/60)/24)+DATE(1970,1,1)+(-8/24)</f>
        <v>41893.302673611113</v>
      </c>
    </row>
    <row r="2757" spans="1:20" ht="45" x14ac:dyDescent="0.2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2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7">
        <f>E2757/D2757</f>
        <v>0.52</v>
      </c>
      <c r="P2757" s="9">
        <f>IF(L2757 = 0, 0, E2757/L2757)</f>
        <v>17.333333333333332</v>
      </c>
      <c r="Q2757" s="5" t="str">
        <f>LEFT(N2757,SEARCH("/",N2757) - 1)</f>
        <v>publishing</v>
      </c>
      <c r="R2757" s="5" t="str">
        <f>RIGHT(N2757, LEN(N2757) - SEARCH("/",N2757))</f>
        <v>children's books</v>
      </c>
      <c r="S2757" s="16">
        <f>(((J2757/60)/60)/24)+DATE(1970,1,1)+(-8/24)</f>
        <v>42072.457488425927</v>
      </c>
      <c r="T2757" s="16">
        <f>(((I2757/60)/60)/24)+DATE(1970,1,1)+(-8/24)</f>
        <v>42102.457488425927</v>
      </c>
    </row>
    <row r="2758" spans="1:20" ht="45" x14ac:dyDescent="0.25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2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7">
        <f>E2758/D2758</f>
        <v>0.1048</v>
      </c>
      <c r="P2758" s="9">
        <f>IF(L2758 = 0, 0, E2758/L2758)</f>
        <v>31.757575757575758</v>
      </c>
      <c r="Q2758" s="5" t="str">
        <f>LEFT(N2758,SEARCH("/",N2758) - 1)</f>
        <v>publishing</v>
      </c>
      <c r="R2758" s="5" t="str">
        <f>RIGHT(N2758, LEN(N2758) - SEARCH("/",N2758))</f>
        <v>children's books</v>
      </c>
      <c r="S2758" s="16">
        <f>(((J2758/60)/60)/24)+DATE(1970,1,1)+(-8/24)</f>
        <v>41620.567141203705</v>
      </c>
      <c r="T2758" s="16">
        <f>(((I2758/60)/60)/24)+DATE(1970,1,1)+(-8/24)</f>
        <v>41650.567141203705</v>
      </c>
    </row>
    <row r="2759" spans="1:20" ht="30" x14ac:dyDescent="0.25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2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7">
        <f>E2759/D2759</f>
        <v>6.6666666666666671E-3</v>
      </c>
      <c r="P2759" s="9">
        <f>IF(L2759 = 0, 0, E2759/L2759)</f>
        <v>5</v>
      </c>
      <c r="Q2759" s="5" t="str">
        <f>LEFT(N2759,SEARCH("/",N2759) - 1)</f>
        <v>publishing</v>
      </c>
      <c r="R2759" s="5" t="str">
        <f>RIGHT(N2759, LEN(N2759) - SEARCH("/",N2759))</f>
        <v>children's books</v>
      </c>
      <c r="S2759" s="16">
        <f>(((J2759/60)/60)/24)+DATE(1970,1,1)+(-8/24)</f>
        <v>42573.323287037034</v>
      </c>
      <c r="T2759" s="16">
        <f>(((I2759/60)/60)/24)+DATE(1970,1,1)+(-8/24)</f>
        <v>42588.323287037034</v>
      </c>
    </row>
    <row r="2760" spans="1:20" ht="60" x14ac:dyDescent="0.25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2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7">
        <f>E2760/D2760</f>
        <v>0.11700000000000001</v>
      </c>
      <c r="P2760" s="9">
        <f>IF(L2760 = 0, 0, E2760/L2760)</f>
        <v>39</v>
      </c>
      <c r="Q2760" s="5" t="str">
        <f>LEFT(N2760,SEARCH("/",N2760) - 1)</f>
        <v>publishing</v>
      </c>
      <c r="R2760" s="5" t="str">
        <f>RIGHT(N2760, LEN(N2760) - SEARCH("/",N2760))</f>
        <v>children's books</v>
      </c>
      <c r="S2760" s="16">
        <f>(((J2760/60)/60)/24)+DATE(1970,1,1)+(-8/24)</f>
        <v>42639.10859953703</v>
      </c>
      <c r="T2760" s="16">
        <f>(((I2760/60)/60)/24)+DATE(1970,1,1)+(-8/24)</f>
        <v>42653.10859953703</v>
      </c>
    </row>
    <row r="2761" spans="1:20" ht="60" x14ac:dyDescent="0.2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2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7">
        <f>E2761/D2761</f>
        <v>0.105</v>
      </c>
      <c r="P2761" s="9">
        <f>IF(L2761 = 0, 0, E2761/L2761)</f>
        <v>52.5</v>
      </c>
      <c r="Q2761" s="5" t="str">
        <f>LEFT(N2761,SEARCH("/",N2761) - 1)</f>
        <v>publishing</v>
      </c>
      <c r="R2761" s="5" t="str">
        <f>RIGHT(N2761, LEN(N2761) - SEARCH("/",N2761))</f>
        <v>children's books</v>
      </c>
      <c r="S2761" s="16">
        <f>(((J2761/60)/60)/24)+DATE(1970,1,1)+(-8/24)</f>
        <v>42524.033171296294</v>
      </c>
      <c r="T2761" s="16">
        <f>(((I2761/60)/60)/24)+DATE(1970,1,1)+(-8/24)</f>
        <v>42567.033171296294</v>
      </c>
    </row>
    <row r="2762" spans="1:20" ht="60" x14ac:dyDescent="0.25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2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7">
        <f>E2762/D2762</f>
        <v>0</v>
      </c>
      <c r="P2762" s="9">
        <f>IF(L2762 = 0, 0, E2762/L2762)</f>
        <v>0</v>
      </c>
      <c r="Q2762" s="5" t="str">
        <f>LEFT(N2762,SEARCH("/",N2762) - 1)</f>
        <v>publishing</v>
      </c>
      <c r="R2762" s="5" t="str">
        <f>RIGHT(N2762, LEN(N2762) - SEARCH("/",N2762))</f>
        <v>children's books</v>
      </c>
      <c r="S2762" s="16">
        <f>(((J2762/60)/60)/24)+DATE(1970,1,1)+(-8/24)</f>
        <v>41415.127986111111</v>
      </c>
      <c r="T2762" s="16">
        <f>(((I2762/60)/60)/24)+DATE(1970,1,1)+(-8/24)</f>
        <v>41445.127986111111</v>
      </c>
    </row>
    <row r="2763" spans="1:20" ht="30" x14ac:dyDescent="0.2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2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7">
        <f>E2763/D2763</f>
        <v>7.1999999999999998E-3</v>
      </c>
      <c r="P2763" s="9">
        <f>IF(L2763 = 0, 0, E2763/L2763)</f>
        <v>9</v>
      </c>
      <c r="Q2763" s="5" t="str">
        <f>LEFT(N2763,SEARCH("/",N2763) - 1)</f>
        <v>publishing</v>
      </c>
      <c r="R2763" s="5" t="str">
        <f>RIGHT(N2763, LEN(N2763) - SEARCH("/",N2763))</f>
        <v>children's books</v>
      </c>
      <c r="S2763" s="16">
        <f>(((J2763/60)/60)/24)+DATE(1970,1,1)+(-8/24)</f>
        <v>41246.73024305555</v>
      </c>
      <c r="T2763" s="16">
        <f>(((I2763/60)/60)/24)+DATE(1970,1,1)+(-8/24)</f>
        <v>41276.73024305555</v>
      </c>
    </row>
    <row r="2764" spans="1:20" ht="45" x14ac:dyDescent="0.25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2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7">
        <f>E2764/D2764</f>
        <v>7.6923076923076927E-3</v>
      </c>
      <c r="P2764" s="9">
        <f>IF(L2764 = 0, 0, E2764/L2764)</f>
        <v>25</v>
      </c>
      <c r="Q2764" s="5" t="str">
        <f>LEFT(N2764,SEARCH("/",N2764) - 1)</f>
        <v>publishing</v>
      </c>
      <c r="R2764" s="5" t="str">
        <f>RIGHT(N2764, LEN(N2764) - SEARCH("/",N2764))</f>
        <v>children's books</v>
      </c>
      <c r="S2764" s="16">
        <f>(((J2764/60)/60)/24)+DATE(1970,1,1)+(-8/24)</f>
        <v>40926.703645833331</v>
      </c>
      <c r="T2764" s="16">
        <f>(((I2764/60)/60)/24)+DATE(1970,1,1)+(-8/24)</f>
        <v>40986.661979166667</v>
      </c>
    </row>
    <row r="2765" spans="1:20" ht="30" x14ac:dyDescent="0.2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2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7">
        <f>E2765/D2765</f>
        <v>2.2842639593908631E-3</v>
      </c>
      <c r="P2765" s="9">
        <f>IF(L2765 = 0, 0, E2765/L2765)</f>
        <v>30</v>
      </c>
      <c r="Q2765" s="5" t="str">
        <f>LEFT(N2765,SEARCH("/",N2765) - 1)</f>
        <v>publishing</v>
      </c>
      <c r="R2765" s="5" t="str">
        <f>RIGHT(N2765, LEN(N2765) - SEARCH("/",N2765))</f>
        <v>children's books</v>
      </c>
      <c r="S2765" s="16">
        <f>(((J2765/60)/60)/24)+DATE(1970,1,1)+(-8/24)</f>
        <v>41373.246342592589</v>
      </c>
      <c r="T2765" s="16">
        <f>(((I2765/60)/60)/24)+DATE(1970,1,1)+(-8/24)</f>
        <v>41418.246342592589</v>
      </c>
    </row>
    <row r="2766" spans="1:20" ht="60" x14ac:dyDescent="0.25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2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7">
        <f>E2766/D2766</f>
        <v>1.125E-2</v>
      </c>
      <c r="P2766" s="9">
        <f>IF(L2766 = 0, 0, E2766/L2766)</f>
        <v>11.25</v>
      </c>
      <c r="Q2766" s="5" t="str">
        <f>LEFT(N2766,SEARCH("/",N2766) - 1)</f>
        <v>publishing</v>
      </c>
      <c r="R2766" s="5" t="str">
        <f>RIGHT(N2766, LEN(N2766) - SEARCH("/",N2766))</f>
        <v>children's books</v>
      </c>
      <c r="S2766" s="16">
        <f>(((J2766/60)/60)/24)+DATE(1970,1,1)+(-8/24)</f>
        <v>41029.958692129629</v>
      </c>
      <c r="T2766" s="16">
        <f>(((I2766/60)/60)/24)+DATE(1970,1,1)+(-8/24)</f>
        <v>41059.458333333328</v>
      </c>
    </row>
    <row r="2767" spans="1:20" ht="45" x14ac:dyDescent="0.2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2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7">
        <f>E2767/D2767</f>
        <v>0</v>
      </c>
      <c r="P2767" s="9">
        <f>IF(L2767 = 0, 0, E2767/L2767)</f>
        <v>0</v>
      </c>
      <c r="Q2767" s="5" t="str">
        <f>LEFT(N2767,SEARCH("/",N2767) - 1)</f>
        <v>publishing</v>
      </c>
      <c r="R2767" s="5" t="str">
        <f>RIGHT(N2767, LEN(N2767) - SEARCH("/",N2767))</f>
        <v>children's books</v>
      </c>
      <c r="S2767" s="16">
        <f>(((J2767/60)/60)/24)+DATE(1970,1,1)+(-8/24)</f>
        <v>41194.245694444442</v>
      </c>
      <c r="T2767" s="16">
        <f>(((I2767/60)/60)/24)+DATE(1970,1,1)+(-8/24)</f>
        <v>41210.245694444442</v>
      </c>
    </row>
    <row r="2768" spans="1:20" ht="60" x14ac:dyDescent="0.25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2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7">
        <f>E2768/D2768</f>
        <v>0.02</v>
      </c>
      <c r="P2768" s="9">
        <f>IF(L2768 = 0, 0, E2768/L2768)</f>
        <v>25</v>
      </c>
      <c r="Q2768" s="5" t="str">
        <f>LEFT(N2768,SEARCH("/",N2768) - 1)</f>
        <v>publishing</v>
      </c>
      <c r="R2768" s="5" t="str">
        <f>RIGHT(N2768, LEN(N2768) - SEARCH("/",N2768))</f>
        <v>children's books</v>
      </c>
      <c r="S2768" s="16">
        <f>(((J2768/60)/60)/24)+DATE(1970,1,1)+(-8/24)</f>
        <v>40736.334699074068</v>
      </c>
      <c r="T2768" s="16">
        <f>(((I2768/60)/60)/24)+DATE(1970,1,1)+(-8/24)</f>
        <v>40766.334699074068</v>
      </c>
    </row>
    <row r="2769" spans="1:20" ht="45" x14ac:dyDescent="0.2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2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7">
        <f>E2769/D2769</f>
        <v>8.5000000000000006E-3</v>
      </c>
      <c r="P2769" s="9">
        <f>IF(L2769 = 0, 0, E2769/L2769)</f>
        <v>11.333333333333334</v>
      </c>
      <c r="Q2769" s="5" t="str">
        <f>LEFT(N2769,SEARCH("/",N2769) - 1)</f>
        <v>publishing</v>
      </c>
      <c r="R2769" s="5" t="str">
        <f>RIGHT(N2769, LEN(N2769) - SEARCH("/",N2769))</f>
        <v>children's books</v>
      </c>
      <c r="S2769" s="16">
        <f>(((J2769/60)/60)/24)+DATE(1970,1,1)+(-8/24)</f>
        <v>42172.625578703701</v>
      </c>
      <c r="T2769" s="16">
        <f>(((I2769/60)/60)/24)+DATE(1970,1,1)+(-8/24)</f>
        <v>42232.625578703701</v>
      </c>
    </row>
    <row r="2770" spans="1:20" ht="45" x14ac:dyDescent="0.25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2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7">
        <f>E2770/D2770</f>
        <v>0.14314285714285716</v>
      </c>
      <c r="P2770" s="9">
        <f>IF(L2770 = 0, 0, E2770/L2770)</f>
        <v>29.470588235294116</v>
      </c>
      <c r="Q2770" s="5" t="str">
        <f>LEFT(N2770,SEARCH("/",N2770) - 1)</f>
        <v>publishing</v>
      </c>
      <c r="R2770" s="5" t="str">
        <f>RIGHT(N2770, LEN(N2770) - SEARCH("/",N2770))</f>
        <v>children's books</v>
      </c>
      <c r="S2770" s="16">
        <f>(((J2770/60)/60)/24)+DATE(1970,1,1)+(-8/24)</f>
        <v>40967.2815162037</v>
      </c>
      <c r="T2770" s="16">
        <f>(((I2770/60)/60)/24)+DATE(1970,1,1)+(-8/24)</f>
        <v>40997.239849537036</v>
      </c>
    </row>
    <row r="2771" spans="1:20" ht="45" x14ac:dyDescent="0.2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2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7">
        <f>E2771/D2771</f>
        <v>2.5000000000000001E-3</v>
      </c>
      <c r="P2771" s="9">
        <f>IF(L2771 = 0, 0, E2771/L2771)</f>
        <v>1</v>
      </c>
      <c r="Q2771" s="5" t="str">
        <f>LEFT(N2771,SEARCH("/",N2771) - 1)</f>
        <v>publishing</v>
      </c>
      <c r="R2771" s="5" t="str">
        <f>RIGHT(N2771, LEN(N2771) - SEARCH("/",N2771))</f>
        <v>children's books</v>
      </c>
      <c r="S2771" s="16">
        <f>(((J2771/60)/60)/24)+DATE(1970,1,1)+(-8/24)</f>
        <v>41745.492939814809</v>
      </c>
      <c r="T2771" s="16">
        <f>(((I2771/60)/60)/24)+DATE(1970,1,1)+(-8/24)</f>
        <v>41795.492939814809</v>
      </c>
    </row>
    <row r="2772" spans="1:20" ht="60" x14ac:dyDescent="0.25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2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7">
        <f>E2772/D2772</f>
        <v>0.1041125</v>
      </c>
      <c r="P2772" s="9">
        <f>IF(L2772 = 0, 0, E2772/L2772)</f>
        <v>63.098484848484851</v>
      </c>
      <c r="Q2772" s="5" t="str">
        <f>LEFT(N2772,SEARCH("/",N2772) - 1)</f>
        <v>publishing</v>
      </c>
      <c r="R2772" s="5" t="str">
        <f>RIGHT(N2772, LEN(N2772) - SEARCH("/",N2772))</f>
        <v>children's books</v>
      </c>
      <c r="S2772" s="16">
        <f>(((J2772/60)/60)/24)+DATE(1970,1,1)+(-8/24)</f>
        <v>41686.371874999997</v>
      </c>
      <c r="T2772" s="16">
        <f>(((I2772/60)/60)/24)+DATE(1970,1,1)+(-8/24)</f>
        <v>41716.330208333333</v>
      </c>
    </row>
    <row r="2773" spans="1:20" ht="60" x14ac:dyDescent="0.2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2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7">
        <f>E2773/D2773</f>
        <v>0</v>
      </c>
      <c r="P2773" s="9">
        <f>IF(L2773 = 0, 0, E2773/L2773)</f>
        <v>0</v>
      </c>
      <c r="Q2773" s="5" t="str">
        <f>LEFT(N2773,SEARCH("/",N2773) - 1)</f>
        <v>publishing</v>
      </c>
      <c r="R2773" s="5" t="str">
        <f>RIGHT(N2773, LEN(N2773) - SEARCH("/",N2773))</f>
        <v>children's books</v>
      </c>
      <c r="S2773" s="16">
        <f>(((J2773/60)/60)/24)+DATE(1970,1,1)+(-8/24)</f>
        <v>41257.198379629626</v>
      </c>
      <c r="T2773" s="16">
        <f>(((I2773/60)/60)/24)+DATE(1970,1,1)+(-8/24)</f>
        <v>41306.375</v>
      </c>
    </row>
    <row r="2774" spans="1:20" ht="45" x14ac:dyDescent="0.25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2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7">
        <f>E2774/D2774</f>
        <v>0</v>
      </c>
      <c r="P2774" s="9">
        <f>IF(L2774 = 0, 0, E2774/L2774)</f>
        <v>0</v>
      </c>
      <c r="Q2774" s="5" t="str">
        <f>LEFT(N2774,SEARCH("/",N2774) - 1)</f>
        <v>publishing</v>
      </c>
      <c r="R2774" s="5" t="str">
        <f>RIGHT(N2774, LEN(N2774) - SEARCH("/",N2774))</f>
        <v>children's books</v>
      </c>
      <c r="S2774" s="16">
        <f>(((J2774/60)/60)/24)+DATE(1970,1,1)+(-8/24)</f>
        <v>41537.535810185182</v>
      </c>
      <c r="T2774" s="16">
        <f>(((I2774/60)/60)/24)+DATE(1970,1,1)+(-8/24)</f>
        <v>41552.535810185182</v>
      </c>
    </row>
    <row r="2775" spans="1:20" ht="45" x14ac:dyDescent="0.2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2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7">
        <f>E2775/D2775</f>
        <v>1.8867924528301887E-3</v>
      </c>
      <c r="P2775" s="9">
        <f>IF(L2775 = 0, 0, E2775/L2775)</f>
        <v>1</v>
      </c>
      <c r="Q2775" s="5" t="str">
        <f>LEFT(N2775,SEARCH("/",N2775) - 1)</f>
        <v>publishing</v>
      </c>
      <c r="R2775" s="5" t="str">
        <f>RIGHT(N2775, LEN(N2775) - SEARCH("/",N2775))</f>
        <v>children's books</v>
      </c>
      <c r="S2775" s="16">
        <f>(((J2775/60)/60)/24)+DATE(1970,1,1)+(-8/24)</f>
        <v>42474.531493055554</v>
      </c>
      <c r="T2775" s="16">
        <f>(((I2775/60)/60)/24)+DATE(1970,1,1)+(-8/24)</f>
        <v>42484.531493055554</v>
      </c>
    </row>
    <row r="2776" spans="1:20" ht="60" x14ac:dyDescent="0.25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2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7">
        <f>E2776/D2776</f>
        <v>0.14249999999999999</v>
      </c>
      <c r="P2776" s="9">
        <f>IF(L2776 = 0, 0, E2776/L2776)</f>
        <v>43.846153846153847</v>
      </c>
      <c r="Q2776" s="5" t="str">
        <f>LEFT(N2776,SEARCH("/",N2776) - 1)</f>
        <v>publishing</v>
      </c>
      <c r="R2776" s="5" t="str">
        <f>RIGHT(N2776, LEN(N2776) - SEARCH("/",N2776))</f>
        <v>children's books</v>
      </c>
      <c r="S2776" s="16">
        <f>(((J2776/60)/60)/24)+DATE(1970,1,1)+(-8/24)</f>
        <v>41310.793148148143</v>
      </c>
      <c r="T2776" s="16">
        <f>(((I2776/60)/60)/24)+DATE(1970,1,1)+(-8/24)</f>
        <v>41340.793148148143</v>
      </c>
    </row>
    <row r="2777" spans="1:20" ht="45" x14ac:dyDescent="0.2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2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7">
        <f>E2777/D2777</f>
        <v>0.03</v>
      </c>
      <c r="P2777" s="9">
        <f>IF(L2777 = 0, 0, E2777/L2777)</f>
        <v>75</v>
      </c>
      <c r="Q2777" s="5" t="str">
        <f>LEFT(N2777,SEARCH("/",N2777) - 1)</f>
        <v>publishing</v>
      </c>
      <c r="R2777" s="5" t="str">
        <f>RIGHT(N2777, LEN(N2777) - SEARCH("/",N2777))</f>
        <v>children's books</v>
      </c>
      <c r="S2777" s="16">
        <f>(((J2777/60)/60)/24)+DATE(1970,1,1)+(-8/24)</f>
        <v>40862.680023148147</v>
      </c>
      <c r="T2777" s="16">
        <f>(((I2777/60)/60)/24)+DATE(1970,1,1)+(-8/24)</f>
        <v>40892.680023148147</v>
      </c>
    </row>
    <row r="2778" spans="1:20" ht="60" x14ac:dyDescent="0.25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2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7">
        <f>E2778/D2778</f>
        <v>7.8809523809523815E-2</v>
      </c>
      <c r="P2778" s="9">
        <f>IF(L2778 = 0, 0, E2778/L2778)</f>
        <v>45.972222222222221</v>
      </c>
      <c r="Q2778" s="5" t="str">
        <f>LEFT(N2778,SEARCH("/",N2778) - 1)</f>
        <v>publishing</v>
      </c>
      <c r="R2778" s="5" t="str">
        <f>RIGHT(N2778, LEN(N2778) - SEARCH("/",N2778))</f>
        <v>children's books</v>
      </c>
      <c r="S2778" s="16">
        <f>(((J2778/60)/60)/24)+DATE(1970,1,1)+(-8/24)</f>
        <v>42135.963842592588</v>
      </c>
      <c r="T2778" s="16">
        <f>(((I2778/60)/60)/24)+DATE(1970,1,1)+(-8/24)</f>
        <v>42166.963842592588</v>
      </c>
    </row>
    <row r="2779" spans="1:20" ht="60" x14ac:dyDescent="0.2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2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7">
        <f>E2779/D2779</f>
        <v>3.3333333333333335E-3</v>
      </c>
      <c r="P2779" s="9">
        <f>IF(L2779 = 0, 0, E2779/L2779)</f>
        <v>10</v>
      </c>
      <c r="Q2779" s="5" t="str">
        <f>LEFT(N2779,SEARCH("/",N2779) - 1)</f>
        <v>publishing</v>
      </c>
      <c r="R2779" s="5" t="str">
        <f>RIGHT(N2779, LEN(N2779) - SEARCH("/",N2779))</f>
        <v>children's books</v>
      </c>
      <c r="S2779" s="16">
        <f>(((J2779/60)/60)/24)+DATE(1970,1,1)+(-8/24)</f>
        <v>42172.335694444446</v>
      </c>
      <c r="T2779" s="16">
        <f>(((I2779/60)/60)/24)+DATE(1970,1,1)+(-8/24)</f>
        <v>42202.335694444446</v>
      </c>
    </row>
    <row r="2780" spans="1:20" ht="60" x14ac:dyDescent="0.25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2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7">
        <f>E2780/D2780</f>
        <v>0.25545454545454543</v>
      </c>
      <c r="P2780" s="9">
        <f>IF(L2780 = 0, 0, E2780/L2780)</f>
        <v>93.666666666666671</v>
      </c>
      <c r="Q2780" s="5" t="str">
        <f>LEFT(N2780,SEARCH("/",N2780) - 1)</f>
        <v>publishing</v>
      </c>
      <c r="R2780" s="5" t="str">
        <f>RIGHT(N2780, LEN(N2780) - SEARCH("/",N2780))</f>
        <v>children's books</v>
      </c>
      <c r="S2780" s="16">
        <f>(((J2780/60)/60)/24)+DATE(1970,1,1)+(-8/24)</f>
        <v>41846.644745370366</v>
      </c>
      <c r="T2780" s="16">
        <f>(((I2780/60)/60)/24)+DATE(1970,1,1)+(-8/24)</f>
        <v>41876.644745370366</v>
      </c>
    </row>
    <row r="2781" spans="1:20" ht="45" x14ac:dyDescent="0.2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2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7">
        <f>E2781/D2781</f>
        <v>2.12E-2</v>
      </c>
      <c r="P2781" s="9">
        <f>IF(L2781 = 0, 0, E2781/L2781)</f>
        <v>53</v>
      </c>
      <c r="Q2781" s="5" t="str">
        <f>LEFT(N2781,SEARCH("/",N2781) - 1)</f>
        <v>publishing</v>
      </c>
      <c r="R2781" s="5" t="str">
        <f>RIGHT(N2781, LEN(N2781) - SEARCH("/",N2781))</f>
        <v>children's books</v>
      </c>
      <c r="S2781" s="16">
        <f>(((J2781/60)/60)/24)+DATE(1970,1,1)+(-8/24)</f>
        <v>42300.252557870372</v>
      </c>
      <c r="T2781" s="16">
        <f>(((I2781/60)/60)/24)+DATE(1970,1,1)+(-8/24)</f>
        <v>42330.294224537036</v>
      </c>
    </row>
    <row r="2782" spans="1:20" ht="45" x14ac:dyDescent="0.25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2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7">
        <f>E2782/D2782</f>
        <v>0</v>
      </c>
      <c r="P2782" s="9">
        <f>IF(L2782 = 0, 0, E2782/L2782)</f>
        <v>0</v>
      </c>
      <c r="Q2782" s="5" t="str">
        <f>LEFT(N2782,SEARCH("/",N2782) - 1)</f>
        <v>publishing</v>
      </c>
      <c r="R2782" s="5" t="str">
        <f>RIGHT(N2782, LEN(N2782) - SEARCH("/",N2782))</f>
        <v>children's books</v>
      </c>
      <c r="S2782" s="16">
        <f>(((J2782/60)/60)/24)+DATE(1970,1,1)+(-8/24)</f>
        <v>42774.114444444444</v>
      </c>
      <c r="T2782" s="16">
        <f>(((I2782/60)/60)/24)+DATE(1970,1,1)+(-8/24)</f>
        <v>42804.114444444444</v>
      </c>
    </row>
    <row r="2783" spans="1:20" ht="45" x14ac:dyDescent="0.25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2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7">
        <f>E2783/D2783</f>
        <v>1.0528</v>
      </c>
      <c r="P2783" s="9">
        <f>IF(L2783 = 0, 0, E2783/L2783)</f>
        <v>47</v>
      </c>
      <c r="Q2783" s="5" t="str">
        <f>LEFT(N2783,SEARCH("/",N2783) - 1)</f>
        <v>theater</v>
      </c>
      <c r="R2783" s="5" t="str">
        <f>RIGHT(N2783, LEN(N2783) - SEARCH("/",N2783))</f>
        <v>plays</v>
      </c>
      <c r="S2783" s="16">
        <f>(((J2783/60)/60)/24)+DATE(1970,1,1)+(-8/24)</f>
        <v>42018.608263888884</v>
      </c>
      <c r="T2783" s="16">
        <f>(((I2783/60)/60)/24)+DATE(1970,1,1)+(-8/24)</f>
        <v>42046.958333333336</v>
      </c>
    </row>
    <row r="2784" spans="1:20" ht="45" x14ac:dyDescent="0.25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2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7">
        <f>E2784/D2784</f>
        <v>1.2</v>
      </c>
      <c r="P2784" s="9">
        <f>IF(L2784 = 0, 0, E2784/L2784)</f>
        <v>66.666666666666671</v>
      </c>
      <c r="Q2784" s="5" t="str">
        <f>LEFT(N2784,SEARCH("/",N2784) - 1)</f>
        <v>theater</v>
      </c>
      <c r="R2784" s="5" t="str">
        <f>RIGHT(N2784, LEN(N2784) - SEARCH("/",N2784))</f>
        <v>plays</v>
      </c>
      <c r="S2784" s="16">
        <f>(((J2784/60)/60)/24)+DATE(1970,1,1)+(-8/24)</f>
        <v>42026.591643518514</v>
      </c>
      <c r="T2784" s="16">
        <f>(((I2784/60)/60)/24)+DATE(1970,1,1)+(-8/24)</f>
        <v>42051.874305555553</v>
      </c>
    </row>
    <row r="2785" spans="1:20" ht="60" x14ac:dyDescent="0.25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2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7">
        <f>E2785/D2785</f>
        <v>1.145</v>
      </c>
      <c r="P2785" s="9">
        <f>IF(L2785 = 0, 0, E2785/L2785)</f>
        <v>18.770491803278688</v>
      </c>
      <c r="Q2785" s="5" t="str">
        <f>LEFT(N2785,SEARCH("/",N2785) - 1)</f>
        <v>theater</v>
      </c>
      <c r="R2785" s="5" t="str">
        <f>RIGHT(N2785, LEN(N2785) - SEARCH("/",N2785))</f>
        <v>plays</v>
      </c>
      <c r="S2785" s="16">
        <f>(((J2785/60)/60)/24)+DATE(1970,1,1)+(-8/24)</f>
        <v>42103.201921296299</v>
      </c>
      <c r="T2785" s="16">
        <f>(((I2785/60)/60)/24)+DATE(1970,1,1)+(-8/24)</f>
        <v>42117.201921296299</v>
      </c>
    </row>
    <row r="2786" spans="1:20" ht="45" x14ac:dyDescent="0.25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2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7">
        <f>E2786/D2786</f>
        <v>1.19</v>
      </c>
      <c r="P2786" s="9">
        <f>IF(L2786 = 0, 0, E2786/L2786)</f>
        <v>66.111111111111114</v>
      </c>
      <c r="Q2786" s="5" t="str">
        <f>LEFT(N2786,SEARCH("/",N2786) - 1)</f>
        <v>theater</v>
      </c>
      <c r="R2786" s="5" t="str">
        <f>RIGHT(N2786, LEN(N2786) - SEARCH("/",N2786))</f>
        <v>plays</v>
      </c>
      <c r="S2786" s="16">
        <f>(((J2786/60)/60)/24)+DATE(1970,1,1)+(-8/24)</f>
        <v>41920.454201388886</v>
      </c>
      <c r="T2786" s="16">
        <f>(((I2786/60)/60)/24)+DATE(1970,1,1)+(-8/24)</f>
        <v>41941.454201388886</v>
      </c>
    </row>
    <row r="2787" spans="1:20" ht="45" x14ac:dyDescent="0.25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2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7">
        <f>E2787/D2787</f>
        <v>1.0468</v>
      </c>
      <c r="P2787" s="9">
        <f>IF(L2787 = 0, 0, E2787/L2787)</f>
        <v>36.859154929577464</v>
      </c>
      <c r="Q2787" s="5" t="str">
        <f>LEFT(N2787,SEARCH("/",N2787) - 1)</f>
        <v>theater</v>
      </c>
      <c r="R2787" s="5" t="str">
        <f>RIGHT(N2787, LEN(N2787) - SEARCH("/",N2787))</f>
        <v>plays</v>
      </c>
      <c r="S2787" s="16">
        <f>(((J2787/60)/60)/24)+DATE(1970,1,1)+(-8/24)</f>
        <v>42557.856099537035</v>
      </c>
      <c r="T2787" s="16">
        <f>(((I2787/60)/60)/24)+DATE(1970,1,1)+(-8/24)</f>
        <v>42587.541666666664</v>
      </c>
    </row>
    <row r="2788" spans="1:20" ht="30" x14ac:dyDescent="0.25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2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7">
        <f>E2788/D2788</f>
        <v>1.1783999999999999</v>
      </c>
      <c r="P2788" s="9">
        <f>IF(L2788 = 0, 0, E2788/L2788)</f>
        <v>39.810810810810814</v>
      </c>
      <c r="Q2788" s="5" t="str">
        <f>LEFT(N2788,SEARCH("/",N2788) - 1)</f>
        <v>theater</v>
      </c>
      <c r="R2788" s="5" t="str">
        <f>RIGHT(N2788, LEN(N2788) - SEARCH("/",N2788))</f>
        <v>plays</v>
      </c>
      <c r="S2788" s="16">
        <f>(((J2788/60)/60)/24)+DATE(1970,1,1)+(-8/24)</f>
        <v>41815.235879629625</v>
      </c>
      <c r="T2788" s="16">
        <f>(((I2788/60)/60)/24)+DATE(1970,1,1)+(-8/24)</f>
        <v>41829.235879629625</v>
      </c>
    </row>
    <row r="2789" spans="1:20" ht="60" x14ac:dyDescent="0.25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2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7">
        <f>E2789/D2789</f>
        <v>1.1970000000000001</v>
      </c>
      <c r="P2789" s="9">
        <f>IF(L2789 = 0, 0, E2789/L2789)</f>
        <v>31.5</v>
      </c>
      <c r="Q2789" s="5" t="str">
        <f>LEFT(N2789,SEARCH("/",N2789) - 1)</f>
        <v>theater</v>
      </c>
      <c r="R2789" s="5" t="str">
        <f>RIGHT(N2789, LEN(N2789) - SEARCH("/",N2789))</f>
        <v>plays</v>
      </c>
      <c r="S2789" s="16">
        <f>(((J2789/60)/60)/24)+DATE(1970,1,1)+(-8/24)</f>
        <v>41807.865185185183</v>
      </c>
      <c r="T2789" s="16">
        <f>(((I2789/60)/60)/24)+DATE(1970,1,1)+(-8/24)</f>
        <v>41837.865185185183</v>
      </c>
    </row>
    <row r="2790" spans="1:20" ht="45" x14ac:dyDescent="0.25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2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7">
        <f>E2790/D2790</f>
        <v>1.0249999999999999</v>
      </c>
      <c r="P2790" s="9">
        <f>IF(L2790 = 0, 0, E2790/L2790)</f>
        <v>102.5</v>
      </c>
      <c r="Q2790" s="5" t="str">
        <f>LEFT(N2790,SEARCH("/",N2790) - 1)</f>
        <v>theater</v>
      </c>
      <c r="R2790" s="5" t="str">
        <f>RIGHT(N2790, LEN(N2790) - SEARCH("/",N2790))</f>
        <v>plays</v>
      </c>
      <c r="S2790" s="16">
        <f>(((J2790/60)/60)/24)+DATE(1970,1,1)+(-8/24)</f>
        <v>42550.368553240733</v>
      </c>
      <c r="T2790" s="16">
        <f>(((I2790/60)/60)/24)+DATE(1970,1,1)+(-8/24)</f>
        <v>42580.368553240733</v>
      </c>
    </row>
    <row r="2791" spans="1:20" ht="30" x14ac:dyDescent="0.25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2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7">
        <f>E2791/D2791</f>
        <v>1.0116666666666667</v>
      </c>
      <c r="P2791" s="9">
        <f>IF(L2791 = 0, 0, E2791/L2791)</f>
        <v>126.45833333333333</v>
      </c>
      <c r="Q2791" s="5" t="str">
        <f>LEFT(N2791,SEARCH("/",N2791) - 1)</f>
        <v>theater</v>
      </c>
      <c r="R2791" s="5" t="str">
        <f>RIGHT(N2791, LEN(N2791) - SEARCH("/",N2791))</f>
        <v>plays</v>
      </c>
      <c r="S2791" s="16">
        <f>(((J2791/60)/60)/24)+DATE(1970,1,1)+(-8/24)</f>
        <v>42055.679791666662</v>
      </c>
      <c r="T2791" s="16">
        <f>(((I2791/60)/60)/24)+DATE(1970,1,1)+(-8/24)</f>
        <v>42074.833333333336</v>
      </c>
    </row>
    <row r="2792" spans="1:20" ht="60" x14ac:dyDescent="0.25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2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7">
        <f>E2792/D2792</f>
        <v>1.0533333333333332</v>
      </c>
      <c r="P2792" s="9">
        <f>IF(L2792 = 0, 0, E2792/L2792)</f>
        <v>47.878787878787875</v>
      </c>
      <c r="Q2792" s="5" t="str">
        <f>LEFT(N2792,SEARCH("/",N2792) - 1)</f>
        <v>theater</v>
      </c>
      <c r="R2792" s="5" t="str">
        <f>RIGHT(N2792, LEN(N2792) - SEARCH("/",N2792))</f>
        <v>plays</v>
      </c>
      <c r="S2792" s="16">
        <f>(((J2792/60)/60)/24)+DATE(1970,1,1)+(-8/24)</f>
        <v>42016.605358796289</v>
      </c>
      <c r="T2792" s="16">
        <f>(((I2792/60)/60)/24)+DATE(1970,1,1)+(-8/24)</f>
        <v>42046.605358796289</v>
      </c>
    </row>
    <row r="2793" spans="1:20" ht="60" x14ac:dyDescent="0.25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2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7">
        <f>E2793/D2793</f>
        <v>1.0249999999999999</v>
      </c>
      <c r="P2793" s="9">
        <f>IF(L2793 = 0, 0, E2793/L2793)</f>
        <v>73.214285714285708</v>
      </c>
      <c r="Q2793" s="5" t="str">
        <f>LEFT(N2793,SEARCH("/",N2793) - 1)</f>
        <v>theater</v>
      </c>
      <c r="R2793" s="5" t="str">
        <f>RIGHT(N2793, LEN(N2793) - SEARCH("/",N2793))</f>
        <v>plays</v>
      </c>
      <c r="S2793" s="16">
        <f>(((J2793/60)/60)/24)+DATE(1970,1,1)+(-8/24)</f>
        <v>42591.566655092589</v>
      </c>
      <c r="T2793" s="16">
        <f>(((I2793/60)/60)/24)+DATE(1970,1,1)+(-8/24)</f>
        <v>42621.833333333336</v>
      </c>
    </row>
    <row r="2794" spans="1:20" ht="45" x14ac:dyDescent="0.25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2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7">
        <f>E2794/D2794</f>
        <v>1.0760000000000001</v>
      </c>
      <c r="P2794" s="9">
        <f>IF(L2794 = 0, 0, E2794/L2794)</f>
        <v>89.666666666666671</v>
      </c>
      <c r="Q2794" s="5" t="str">
        <f>LEFT(N2794,SEARCH("/",N2794) - 1)</f>
        <v>theater</v>
      </c>
      <c r="R2794" s="5" t="str">
        <f>RIGHT(N2794, LEN(N2794) - SEARCH("/",N2794))</f>
        <v>plays</v>
      </c>
      <c r="S2794" s="16">
        <f>(((J2794/60)/60)/24)+DATE(1970,1,1)+(-8/24)</f>
        <v>42182.897673611107</v>
      </c>
      <c r="T2794" s="16">
        <f>(((I2794/60)/60)/24)+DATE(1970,1,1)+(-8/24)</f>
        <v>42227.897673611107</v>
      </c>
    </row>
    <row r="2795" spans="1:20" ht="60" x14ac:dyDescent="0.25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2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7">
        <f>E2795/D2795</f>
        <v>1.105675</v>
      </c>
      <c r="P2795" s="9">
        <f>IF(L2795 = 0, 0, E2795/L2795)</f>
        <v>151.4623287671233</v>
      </c>
      <c r="Q2795" s="5" t="str">
        <f>LEFT(N2795,SEARCH("/",N2795) - 1)</f>
        <v>theater</v>
      </c>
      <c r="R2795" s="5" t="str">
        <f>RIGHT(N2795, LEN(N2795) - SEARCH("/",N2795))</f>
        <v>plays</v>
      </c>
      <c r="S2795" s="16">
        <f>(((J2795/60)/60)/24)+DATE(1970,1,1)+(-8/24)</f>
        <v>42176.085706018515</v>
      </c>
      <c r="T2795" s="16">
        <f>(((I2795/60)/60)/24)+DATE(1970,1,1)+(-8/24)</f>
        <v>42206.085706018515</v>
      </c>
    </row>
    <row r="2796" spans="1:20" ht="60" x14ac:dyDescent="0.25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2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7">
        <f>E2796/D2796</f>
        <v>1.5</v>
      </c>
      <c r="P2796" s="9">
        <f>IF(L2796 = 0, 0, E2796/L2796)</f>
        <v>25</v>
      </c>
      <c r="Q2796" s="5" t="str">
        <f>LEFT(N2796,SEARCH("/",N2796) - 1)</f>
        <v>theater</v>
      </c>
      <c r="R2796" s="5" t="str">
        <f>RIGHT(N2796, LEN(N2796) - SEARCH("/",N2796))</f>
        <v>plays</v>
      </c>
      <c r="S2796" s="16">
        <f>(((J2796/60)/60)/24)+DATE(1970,1,1)+(-8/24)</f>
        <v>42416.35832175926</v>
      </c>
      <c r="T2796" s="16">
        <f>(((I2796/60)/60)/24)+DATE(1970,1,1)+(-8/24)</f>
        <v>42432.458333333336</v>
      </c>
    </row>
    <row r="2797" spans="1:20" ht="45" x14ac:dyDescent="0.25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2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7">
        <f>E2797/D2797</f>
        <v>1.0428571428571429</v>
      </c>
      <c r="P2797" s="9">
        <f>IF(L2797 = 0, 0, E2797/L2797)</f>
        <v>36.5</v>
      </c>
      <c r="Q2797" s="5" t="str">
        <f>LEFT(N2797,SEARCH("/",N2797) - 1)</f>
        <v>theater</v>
      </c>
      <c r="R2797" s="5" t="str">
        <f>RIGHT(N2797, LEN(N2797) - SEARCH("/",N2797))</f>
        <v>plays</v>
      </c>
      <c r="S2797" s="16">
        <f>(((J2797/60)/60)/24)+DATE(1970,1,1)+(-8/24)</f>
        <v>41780.192604166667</v>
      </c>
      <c r="T2797" s="16">
        <f>(((I2797/60)/60)/24)+DATE(1970,1,1)+(-8/24)</f>
        <v>41796.625</v>
      </c>
    </row>
    <row r="2798" spans="1:20" ht="45" x14ac:dyDescent="0.25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2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7">
        <f>E2798/D2798</f>
        <v>1.155</v>
      </c>
      <c r="P2798" s="9">
        <f>IF(L2798 = 0, 0, E2798/L2798)</f>
        <v>44</v>
      </c>
      <c r="Q2798" s="5" t="str">
        <f>LEFT(N2798,SEARCH("/",N2798) - 1)</f>
        <v>theater</v>
      </c>
      <c r="R2798" s="5" t="str">
        <f>RIGHT(N2798, LEN(N2798) - SEARCH("/",N2798))</f>
        <v>plays</v>
      </c>
      <c r="S2798" s="16">
        <f>(((J2798/60)/60)/24)+DATE(1970,1,1)+(-8/24)</f>
        <v>41795.194768518515</v>
      </c>
      <c r="T2798" s="16">
        <f>(((I2798/60)/60)/24)+DATE(1970,1,1)+(-8/24)</f>
        <v>41825.194768518515</v>
      </c>
    </row>
    <row r="2799" spans="1:20" ht="45" x14ac:dyDescent="0.25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2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7">
        <f>E2799/D2799</f>
        <v>1.02645125</v>
      </c>
      <c r="P2799" s="9">
        <f>IF(L2799 = 0, 0, E2799/L2799)</f>
        <v>87.357553191489373</v>
      </c>
      <c r="Q2799" s="5" t="str">
        <f>LEFT(N2799,SEARCH("/",N2799) - 1)</f>
        <v>theater</v>
      </c>
      <c r="R2799" s="5" t="str">
        <f>RIGHT(N2799, LEN(N2799) - SEARCH("/",N2799))</f>
        <v>plays</v>
      </c>
      <c r="S2799" s="16">
        <f>(((J2799/60)/60)/24)+DATE(1970,1,1)+(-8/24)</f>
        <v>41798.606944444444</v>
      </c>
      <c r="T2799" s="16">
        <f>(((I2799/60)/60)/24)+DATE(1970,1,1)+(-8/24)</f>
        <v>41828.606944444444</v>
      </c>
    </row>
    <row r="2800" spans="1:20" ht="60" x14ac:dyDescent="0.25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2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7">
        <f>E2800/D2800</f>
        <v>1.014</v>
      </c>
      <c r="P2800" s="9">
        <f>IF(L2800 = 0, 0, E2800/L2800)</f>
        <v>36.474820143884891</v>
      </c>
      <c r="Q2800" s="5" t="str">
        <f>LEFT(N2800,SEARCH("/",N2800) - 1)</f>
        <v>theater</v>
      </c>
      <c r="R2800" s="5" t="str">
        <f>RIGHT(N2800, LEN(N2800) - SEARCH("/",N2800))</f>
        <v>plays</v>
      </c>
      <c r="S2800" s="16">
        <f>(((J2800/60)/60)/24)+DATE(1970,1,1)+(-8/24)</f>
        <v>42201.341678240737</v>
      </c>
      <c r="T2800" s="16">
        <f>(((I2800/60)/60)/24)+DATE(1970,1,1)+(-8/24)</f>
        <v>42216.333333333336</v>
      </c>
    </row>
    <row r="2801" spans="1:20" ht="60" x14ac:dyDescent="0.25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2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7">
        <f>E2801/D2801</f>
        <v>1.1663479999999999</v>
      </c>
      <c r="P2801" s="9">
        <f>IF(L2801 = 0, 0, E2801/L2801)</f>
        <v>44.859538461538463</v>
      </c>
      <c r="Q2801" s="5" t="str">
        <f>LEFT(N2801,SEARCH("/",N2801) - 1)</f>
        <v>theater</v>
      </c>
      <c r="R2801" s="5" t="str">
        <f>RIGHT(N2801, LEN(N2801) - SEARCH("/",N2801))</f>
        <v>plays</v>
      </c>
      <c r="S2801" s="16">
        <f>(((J2801/60)/60)/24)+DATE(1970,1,1)+(-8/24)</f>
        <v>42506.93136574074</v>
      </c>
      <c r="T2801" s="16">
        <f>(((I2801/60)/60)/24)+DATE(1970,1,1)+(-8/24)</f>
        <v>42538.333333333336</v>
      </c>
    </row>
    <row r="2802" spans="1:20" ht="45" x14ac:dyDescent="0.25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2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7">
        <f>E2802/D2802</f>
        <v>1.33</v>
      </c>
      <c r="P2802" s="9">
        <f>IF(L2802 = 0, 0, E2802/L2802)</f>
        <v>42.903225806451616</v>
      </c>
      <c r="Q2802" s="5" t="str">
        <f>LEFT(N2802,SEARCH("/",N2802) - 1)</f>
        <v>theater</v>
      </c>
      <c r="R2802" s="5" t="str">
        <f>RIGHT(N2802, LEN(N2802) - SEARCH("/",N2802))</f>
        <v>plays</v>
      </c>
      <c r="S2802" s="16">
        <f>(((J2802/60)/60)/24)+DATE(1970,1,1)+(-8/24)</f>
        <v>41948.219513888886</v>
      </c>
      <c r="T2802" s="16">
        <f>(((I2802/60)/60)/24)+DATE(1970,1,1)+(-8/24)</f>
        <v>42008.219513888886</v>
      </c>
    </row>
    <row r="2803" spans="1:20" ht="45" x14ac:dyDescent="0.25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2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7">
        <f>E2803/D2803</f>
        <v>1.3320000000000001</v>
      </c>
      <c r="P2803" s="9">
        <f>IF(L2803 = 0, 0, E2803/L2803)</f>
        <v>51.230769230769234</v>
      </c>
      <c r="Q2803" s="5" t="str">
        <f>LEFT(N2803,SEARCH("/",N2803) - 1)</f>
        <v>theater</v>
      </c>
      <c r="R2803" s="5" t="str">
        <f>RIGHT(N2803, LEN(N2803) - SEARCH("/",N2803))</f>
        <v>plays</v>
      </c>
      <c r="S2803" s="16">
        <f>(((J2803/60)/60)/24)+DATE(1970,1,1)+(-8/24)</f>
        <v>41899.909826388888</v>
      </c>
      <c r="T2803" s="16">
        <f>(((I2803/60)/60)/24)+DATE(1970,1,1)+(-8/24)</f>
        <v>41922.125</v>
      </c>
    </row>
    <row r="2804" spans="1:20" ht="60" x14ac:dyDescent="0.25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2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7">
        <f>E2804/D2804</f>
        <v>1.0183333333333333</v>
      </c>
      <c r="P2804" s="9">
        <f>IF(L2804 = 0, 0, E2804/L2804)</f>
        <v>33.944444444444443</v>
      </c>
      <c r="Q2804" s="5" t="str">
        <f>LEFT(N2804,SEARCH("/",N2804) - 1)</f>
        <v>theater</v>
      </c>
      <c r="R2804" s="5" t="str">
        <f>RIGHT(N2804, LEN(N2804) - SEARCH("/",N2804))</f>
        <v>plays</v>
      </c>
      <c r="S2804" s="16">
        <f>(((J2804/60)/60)/24)+DATE(1970,1,1)+(-8/24)</f>
        <v>42192.313738425924</v>
      </c>
      <c r="T2804" s="16">
        <f>(((I2804/60)/60)/24)+DATE(1970,1,1)+(-8/24)</f>
        <v>42222.313738425924</v>
      </c>
    </row>
    <row r="2805" spans="1:20" ht="60" x14ac:dyDescent="0.25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2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7">
        <f>E2805/D2805</f>
        <v>1.2795000000000001</v>
      </c>
      <c r="P2805" s="9">
        <f>IF(L2805 = 0, 0, E2805/L2805)</f>
        <v>90.744680851063833</v>
      </c>
      <c r="Q2805" s="5" t="str">
        <f>LEFT(N2805,SEARCH("/",N2805) - 1)</f>
        <v>theater</v>
      </c>
      <c r="R2805" s="5" t="str">
        <f>RIGHT(N2805, LEN(N2805) - SEARCH("/",N2805))</f>
        <v>plays</v>
      </c>
      <c r="S2805" s="16">
        <f>(((J2805/60)/60)/24)+DATE(1970,1,1)+(-8/24)</f>
        <v>42157.732361111113</v>
      </c>
      <c r="T2805" s="16">
        <f>(((I2805/60)/60)/24)+DATE(1970,1,1)+(-8/24)</f>
        <v>42200.666666666664</v>
      </c>
    </row>
    <row r="2806" spans="1:20" ht="60" x14ac:dyDescent="0.25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2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7">
        <f>E2806/D2806</f>
        <v>1.1499999999999999</v>
      </c>
      <c r="P2806" s="9">
        <f>IF(L2806 = 0, 0, E2806/L2806)</f>
        <v>50</v>
      </c>
      <c r="Q2806" s="5" t="str">
        <f>LEFT(N2806,SEARCH("/",N2806) - 1)</f>
        <v>theater</v>
      </c>
      <c r="R2806" s="5" t="str">
        <f>RIGHT(N2806, LEN(N2806) - SEARCH("/",N2806))</f>
        <v>plays</v>
      </c>
      <c r="S2806" s="16">
        <f>(((J2806/60)/60)/24)+DATE(1970,1,1)+(-8/24)</f>
        <v>41881.120254629626</v>
      </c>
      <c r="T2806" s="16">
        <f>(((I2806/60)/60)/24)+DATE(1970,1,1)+(-8/24)</f>
        <v>41911.120254629626</v>
      </c>
    </row>
    <row r="2807" spans="1:20" ht="60" x14ac:dyDescent="0.25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2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7">
        <f>E2807/D2807</f>
        <v>1.1000000000000001</v>
      </c>
      <c r="P2807" s="9">
        <f>IF(L2807 = 0, 0, E2807/L2807)</f>
        <v>24.444444444444443</v>
      </c>
      <c r="Q2807" s="5" t="str">
        <f>LEFT(N2807,SEARCH("/",N2807) - 1)</f>
        <v>theater</v>
      </c>
      <c r="R2807" s="5" t="str">
        <f>RIGHT(N2807, LEN(N2807) - SEARCH("/",N2807))</f>
        <v>plays</v>
      </c>
      <c r="S2807" s="16">
        <f>(((J2807/60)/60)/24)+DATE(1970,1,1)+(-8/24)</f>
        <v>42213.1721412037</v>
      </c>
      <c r="T2807" s="16">
        <f>(((I2807/60)/60)/24)+DATE(1970,1,1)+(-8/24)</f>
        <v>42238.1721412037</v>
      </c>
    </row>
    <row r="2808" spans="1:20" ht="45" x14ac:dyDescent="0.25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2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7">
        <f>E2808/D2808</f>
        <v>1.121</v>
      </c>
      <c r="P2808" s="9">
        <f>IF(L2808 = 0, 0, E2808/L2808)</f>
        <v>44.25</v>
      </c>
      <c r="Q2808" s="5" t="str">
        <f>LEFT(N2808,SEARCH("/",N2808) - 1)</f>
        <v>theater</v>
      </c>
      <c r="R2808" s="5" t="str">
        <f>RIGHT(N2808, LEN(N2808) - SEARCH("/",N2808))</f>
        <v>plays</v>
      </c>
      <c r="S2808" s="16">
        <f>(((J2808/60)/60)/24)+DATE(1970,1,1)+(-8/24)</f>
        <v>42184.933912037035</v>
      </c>
      <c r="T2808" s="16">
        <f>(((I2808/60)/60)/24)+DATE(1970,1,1)+(-8/24)</f>
        <v>42221.124999999993</v>
      </c>
    </row>
    <row r="2809" spans="1:20" ht="30" x14ac:dyDescent="0.25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2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7">
        <f>E2809/D2809</f>
        <v>1.26</v>
      </c>
      <c r="P2809" s="9">
        <f>IF(L2809 = 0, 0, E2809/L2809)</f>
        <v>67.741935483870961</v>
      </c>
      <c r="Q2809" s="5" t="str">
        <f>LEFT(N2809,SEARCH("/",N2809) - 1)</f>
        <v>theater</v>
      </c>
      <c r="R2809" s="5" t="str">
        <f>RIGHT(N2809, LEN(N2809) - SEARCH("/",N2809))</f>
        <v>plays</v>
      </c>
      <c r="S2809" s="16">
        <f>(((J2809/60)/60)/24)+DATE(1970,1,1)+(-8/24)</f>
        <v>42154.539791666662</v>
      </c>
      <c r="T2809" s="16">
        <f>(((I2809/60)/60)/24)+DATE(1970,1,1)+(-8/24)</f>
        <v>42184.539791666662</v>
      </c>
    </row>
    <row r="2810" spans="1:20" ht="60" x14ac:dyDescent="0.25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2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7">
        <f>E2810/D2810</f>
        <v>1.0024444444444445</v>
      </c>
      <c r="P2810" s="9">
        <f>IF(L2810 = 0, 0, E2810/L2810)</f>
        <v>65.376811594202906</v>
      </c>
      <c r="Q2810" s="5" t="str">
        <f>LEFT(N2810,SEARCH("/",N2810) - 1)</f>
        <v>theater</v>
      </c>
      <c r="R2810" s="5" t="str">
        <f>RIGHT(N2810, LEN(N2810) - SEARCH("/",N2810))</f>
        <v>plays</v>
      </c>
      <c r="S2810" s="16">
        <f>(((J2810/60)/60)/24)+DATE(1970,1,1)+(-8/24)</f>
        <v>42208.513136574074</v>
      </c>
      <c r="T2810" s="16">
        <f>(((I2810/60)/60)/24)+DATE(1970,1,1)+(-8/24)</f>
        <v>42238.513136574074</v>
      </c>
    </row>
    <row r="2811" spans="1:20" ht="60" x14ac:dyDescent="0.25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2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7">
        <f>E2811/D2811</f>
        <v>1.024</v>
      </c>
      <c r="P2811" s="9">
        <f>IF(L2811 = 0, 0, E2811/L2811)</f>
        <v>121.9047619047619</v>
      </c>
      <c r="Q2811" s="5" t="str">
        <f>LEFT(N2811,SEARCH("/",N2811) - 1)</f>
        <v>theater</v>
      </c>
      <c r="R2811" s="5" t="str">
        <f>RIGHT(N2811, LEN(N2811) - SEARCH("/",N2811))</f>
        <v>plays</v>
      </c>
      <c r="S2811" s="16">
        <f>(((J2811/60)/60)/24)+DATE(1970,1,1)+(-8/24)</f>
        <v>42451.163483796299</v>
      </c>
      <c r="T2811" s="16">
        <f>(((I2811/60)/60)/24)+DATE(1970,1,1)+(-8/24)</f>
        <v>42459.277083333327</v>
      </c>
    </row>
    <row r="2812" spans="1:20" ht="45" x14ac:dyDescent="0.25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2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7">
        <f>E2812/D2812</f>
        <v>1.0820000000000001</v>
      </c>
      <c r="P2812" s="9">
        <f>IF(L2812 = 0, 0, E2812/L2812)</f>
        <v>47.456140350877192</v>
      </c>
      <c r="Q2812" s="5" t="str">
        <f>LEFT(N2812,SEARCH("/",N2812) - 1)</f>
        <v>theater</v>
      </c>
      <c r="R2812" s="5" t="str">
        <f>RIGHT(N2812, LEN(N2812) - SEARCH("/",N2812))</f>
        <v>plays</v>
      </c>
      <c r="S2812" s="16">
        <f>(((J2812/60)/60)/24)+DATE(1970,1,1)+(-8/24)</f>
        <v>41758.806296296294</v>
      </c>
      <c r="T2812" s="16">
        <f>(((I2812/60)/60)/24)+DATE(1970,1,1)+(-8/24)</f>
        <v>41790.832638888889</v>
      </c>
    </row>
    <row r="2813" spans="1:20" ht="45" x14ac:dyDescent="0.25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2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7">
        <f>E2813/D2813</f>
        <v>1.0026999999999999</v>
      </c>
      <c r="P2813" s="9">
        <f>IF(L2813 = 0, 0, E2813/L2813)</f>
        <v>92.842592592592595</v>
      </c>
      <c r="Q2813" s="5" t="str">
        <f>LEFT(N2813,SEARCH("/",N2813) - 1)</f>
        <v>theater</v>
      </c>
      <c r="R2813" s="5" t="str">
        <f>RIGHT(N2813, LEN(N2813) - SEARCH("/",N2813))</f>
        <v>plays</v>
      </c>
      <c r="S2813" s="16">
        <f>(((J2813/60)/60)/24)+DATE(1970,1,1)+(-8/24)</f>
        <v>42028.163229166668</v>
      </c>
      <c r="T2813" s="16">
        <f>(((I2813/60)/60)/24)+DATE(1970,1,1)+(-8/24)</f>
        <v>42058.163229166668</v>
      </c>
    </row>
    <row r="2814" spans="1:20" ht="45" x14ac:dyDescent="0.25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2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7">
        <f>E2814/D2814</f>
        <v>1.133</v>
      </c>
      <c r="P2814" s="9">
        <f>IF(L2814 = 0, 0, E2814/L2814)</f>
        <v>68.253012048192772</v>
      </c>
      <c r="Q2814" s="5" t="str">
        <f>LEFT(N2814,SEARCH("/",N2814) - 1)</f>
        <v>theater</v>
      </c>
      <c r="R2814" s="5" t="str">
        <f>RIGHT(N2814, LEN(N2814) - SEARCH("/",N2814))</f>
        <v>plays</v>
      </c>
      <c r="S2814" s="16">
        <f>(((J2814/60)/60)/24)+DATE(1970,1,1)+(-8/24)</f>
        <v>42054.410856481474</v>
      </c>
      <c r="T2814" s="16">
        <f>(((I2814/60)/60)/24)+DATE(1970,1,1)+(-8/24)</f>
        <v>42099.833333333336</v>
      </c>
    </row>
    <row r="2815" spans="1:20" ht="45" x14ac:dyDescent="0.25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2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7">
        <f>E2815/D2815</f>
        <v>1.2757571428571428</v>
      </c>
      <c r="P2815" s="9">
        <f>IF(L2815 = 0, 0, E2815/L2815)</f>
        <v>37.209583333333335</v>
      </c>
      <c r="Q2815" s="5" t="str">
        <f>LEFT(N2815,SEARCH("/",N2815) - 1)</f>
        <v>theater</v>
      </c>
      <c r="R2815" s="5" t="str">
        <f>RIGHT(N2815, LEN(N2815) - SEARCH("/",N2815))</f>
        <v>plays</v>
      </c>
      <c r="S2815" s="16">
        <f>(((J2815/60)/60)/24)+DATE(1970,1,1)+(-8/24)</f>
        <v>42693.409270833326</v>
      </c>
      <c r="T2815" s="16">
        <f>(((I2815/60)/60)/24)+DATE(1970,1,1)+(-8/24)</f>
        <v>42718.409270833326</v>
      </c>
    </row>
    <row r="2816" spans="1:20" ht="45" x14ac:dyDescent="0.25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2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7">
        <f>E2816/D2816</f>
        <v>1.0773333333333333</v>
      </c>
      <c r="P2816" s="9">
        <f>IF(L2816 = 0, 0, E2816/L2816)</f>
        <v>25.25</v>
      </c>
      <c r="Q2816" s="5" t="str">
        <f>LEFT(N2816,SEARCH("/",N2816) - 1)</f>
        <v>theater</v>
      </c>
      <c r="R2816" s="5" t="str">
        <f>RIGHT(N2816, LEN(N2816) - SEARCH("/",N2816))</f>
        <v>plays</v>
      </c>
      <c r="S2816" s="16">
        <f>(((J2816/60)/60)/24)+DATE(1970,1,1)+(-8/24)</f>
        <v>42103.066145833327</v>
      </c>
      <c r="T2816" s="16">
        <f>(((I2816/60)/60)/24)+DATE(1970,1,1)+(-8/24)</f>
        <v>42133.066145833327</v>
      </c>
    </row>
    <row r="2817" spans="1:20" ht="45" x14ac:dyDescent="0.25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2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7">
        <f>E2817/D2817</f>
        <v>2.42</v>
      </c>
      <c r="P2817" s="9">
        <f>IF(L2817 = 0, 0, E2817/L2817)</f>
        <v>43.214285714285715</v>
      </c>
      <c r="Q2817" s="5" t="str">
        <f>LEFT(N2817,SEARCH("/",N2817) - 1)</f>
        <v>theater</v>
      </c>
      <c r="R2817" s="5" t="str">
        <f>RIGHT(N2817, LEN(N2817) - SEARCH("/",N2817))</f>
        <v>plays</v>
      </c>
      <c r="S2817" s="16">
        <f>(((J2817/60)/60)/24)+DATE(1970,1,1)+(-8/24)</f>
        <v>42559.443391203698</v>
      </c>
      <c r="T2817" s="16">
        <f>(((I2817/60)/60)/24)+DATE(1970,1,1)+(-8/24)</f>
        <v>42589.443391203698</v>
      </c>
    </row>
    <row r="2818" spans="1:20" ht="45" x14ac:dyDescent="0.25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2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7">
        <f>E2818/D2818</f>
        <v>1.4156666666666666</v>
      </c>
      <c r="P2818" s="9">
        <f>IF(L2818 = 0, 0, E2818/L2818)</f>
        <v>25.130177514792898</v>
      </c>
      <c r="Q2818" s="5" t="str">
        <f>LEFT(N2818,SEARCH("/",N2818) - 1)</f>
        <v>theater</v>
      </c>
      <c r="R2818" s="5" t="str">
        <f>RIGHT(N2818, LEN(N2818) - SEARCH("/",N2818))</f>
        <v>plays</v>
      </c>
      <c r="S2818" s="16">
        <f>(((J2818/60)/60)/24)+DATE(1970,1,1)+(-8/24)</f>
        <v>42188.134166666663</v>
      </c>
      <c r="T2818" s="16">
        <f>(((I2818/60)/60)/24)+DATE(1970,1,1)+(-8/24)</f>
        <v>42218.333333333336</v>
      </c>
    </row>
    <row r="2819" spans="1:20" ht="60" x14ac:dyDescent="0.25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2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7">
        <f>E2819/D2819</f>
        <v>1.3</v>
      </c>
      <c r="P2819" s="9">
        <f>IF(L2819 = 0, 0, E2819/L2819)</f>
        <v>23.636363636363637</v>
      </c>
      <c r="Q2819" s="5" t="str">
        <f>LEFT(N2819,SEARCH("/",N2819) - 1)</f>
        <v>theater</v>
      </c>
      <c r="R2819" s="5" t="str">
        <f>RIGHT(N2819, LEN(N2819) - SEARCH("/",N2819))</f>
        <v>plays</v>
      </c>
      <c r="S2819" s="16">
        <f>(((J2819/60)/60)/24)+DATE(1970,1,1)+(-8/24)</f>
        <v>42023.30164351852</v>
      </c>
      <c r="T2819" s="16">
        <f>(((I2819/60)/60)/24)+DATE(1970,1,1)+(-8/24)</f>
        <v>42063.30164351852</v>
      </c>
    </row>
    <row r="2820" spans="1:20" ht="45" x14ac:dyDescent="0.25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2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7">
        <f>E2820/D2820</f>
        <v>1.0603</v>
      </c>
      <c r="P2820" s="9">
        <f>IF(L2820 = 0, 0, E2820/L2820)</f>
        <v>103.95098039215686</v>
      </c>
      <c r="Q2820" s="5" t="str">
        <f>LEFT(N2820,SEARCH("/",N2820) - 1)</f>
        <v>theater</v>
      </c>
      <c r="R2820" s="5" t="str">
        <f>RIGHT(N2820, LEN(N2820) - SEARCH("/",N2820))</f>
        <v>plays</v>
      </c>
      <c r="S2820" s="16">
        <f>(((J2820/60)/60)/24)+DATE(1970,1,1)+(-8/24)</f>
        <v>42250.264884259253</v>
      </c>
      <c r="T2820" s="16">
        <f>(((I2820/60)/60)/24)+DATE(1970,1,1)+(-8/24)</f>
        <v>42270.264884259253</v>
      </c>
    </row>
    <row r="2821" spans="1:20" ht="60" x14ac:dyDescent="0.25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2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7">
        <f>E2821/D2821</f>
        <v>1.048</v>
      </c>
      <c r="P2821" s="9">
        <f>IF(L2821 = 0, 0, E2821/L2821)</f>
        <v>50.384615384615387</v>
      </c>
      <c r="Q2821" s="5" t="str">
        <f>LEFT(N2821,SEARCH("/",N2821) - 1)</f>
        <v>theater</v>
      </c>
      <c r="R2821" s="5" t="str">
        <f>RIGHT(N2821, LEN(N2821) - SEARCH("/",N2821))</f>
        <v>plays</v>
      </c>
      <c r="S2821" s="16">
        <f>(((J2821/60)/60)/24)+DATE(1970,1,1)+(-8/24)</f>
        <v>42139.192233796297</v>
      </c>
      <c r="T2821" s="16">
        <f>(((I2821/60)/60)/24)+DATE(1970,1,1)+(-8/24)</f>
        <v>42169.192233796297</v>
      </c>
    </row>
    <row r="2822" spans="1:20" ht="60" x14ac:dyDescent="0.25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2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7">
        <f>E2822/D2822</f>
        <v>1.36</v>
      </c>
      <c r="P2822" s="9">
        <f>IF(L2822 = 0, 0, E2822/L2822)</f>
        <v>13.6</v>
      </c>
      <c r="Q2822" s="5" t="str">
        <f>LEFT(N2822,SEARCH("/",N2822) - 1)</f>
        <v>theater</v>
      </c>
      <c r="R2822" s="5" t="str">
        <f>RIGHT(N2822, LEN(N2822) - SEARCH("/",N2822))</f>
        <v>plays</v>
      </c>
      <c r="S2822" s="16">
        <f>(((J2822/60)/60)/24)+DATE(1970,1,1)+(-8/24)</f>
        <v>42401.277650462966</v>
      </c>
      <c r="T2822" s="16">
        <f>(((I2822/60)/60)/24)+DATE(1970,1,1)+(-8/24)</f>
        <v>42425.666666666664</v>
      </c>
    </row>
    <row r="2823" spans="1:20" ht="60" x14ac:dyDescent="0.25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2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7">
        <f>E2823/D2823</f>
        <v>1</v>
      </c>
      <c r="P2823" s="9">
        <f>IF(L2823 = 0, 0, E2823/L2823)</f>
        <v>28.571428571428573</v>
      </c>
      <c r="Q2823" s="5" t="str">
        <f>LEFT(N2823,SEARCH("/",N2823) - 1)</f>
        <v>theater</v>
      </c>
      <c r="R2823" s="5" t="str">
        <f>RIGHT(N2823, LEN(N2823) - SEARCH("/",N2823))</f>
        <v>plays</v>
      </c>
      <c r="S2823" s="16">
        <f>(((J2823/60)/60)/24)+DATE(1970,1,1)+(-8/24)</f>
        <v>41875.589525462965</v>
      </c>
      <c r="T2823" s="16">
        <f>(((I2823/60)/60)/24)+DATE(1970,1,1)+(-8/24)</f>
        <v>41905.589525462965</v>
      </c>
    </row>
    <row r="2824" spans="1:20" ht="60" x14ac:dyDescent="0.25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2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7">
        <f>E2824/D2824</f>
        <v>1</v>
      </c>
      <c r="P2824" s="9">
        <f>IF(L2824 = 0, 0, E2824/L2824)</f>
        <v>63.829787234042556</v>
      </c>
      <c r="Q2824" s="5" t="str">
        <f>LEFT(N2824,SEARCH("/",N2824) - 1)</f>
        <v>theater</v>
      </c>
      <c r="R2824" s="5" t="str">
        <f>RIGHT(N2824, LEN(N2824) - SEARCH("/",N2824))</f>
        <v>plays</v>
      </c>
      <c r="S2824" s="16">
        <f>(((J2824/60)/60)/24)+DATE(1970,1,1)+(-8/24)</f>
        <v>42060.350601851846</v>
      </c>
      <c r="T2824" s="16">
        <f>(((I2824/60)/60)/24)+DATE(1970,1,1)+(-8/24)</f>
        <v>42090.308935185189</v>
      </c>
    </row>
    <row r="2825" spans="1:20" ht="60" x14ac:dyDescent="0.25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2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7">
        <f>E2825/D2825</f>
        <v>1.24</v>
      </c>
      <c r="P2825" s="9">
        <f>IF(L2825 = 0, 0, E2825/L2825)</f>
        <v>8.8571428571428577</v>
      </c>
      <c r="Q2825" s="5" t="str">
        <f>LEFT(N2825,SEARCH("/",N2825) - 1)</f>
        <v>theater</v>
      </c>
      <c r="R2825" s="5" t="str">
        <f>RIGHT(N2825, LEN(N2825) - SEARCH("/",N2825))</f>
        <v>plays</v>
      </c>
      <c r="S2825" s="16">
        <f>(((J2825/60)/60)/24)+DATE(1970,1,1)+(-8/24)</f>
        <v>42066.678310185183</v>
      </c>
      <c r="T2825" s="16">
        <f>(((I2825/60)/60)/24)+DATE(1970,1,1)+(-8/24)</f>
        <v>42094.624305555553</v>
      </c>
    </row>
    <row r="2826" spans="1:20" ht="45" x14ac:dyDescent="0.25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2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7">
        <f>E2826/D2826</f>
        <v>1.1692307692307693</v>
      </c>
      <c r="P2826" s="9">
        <f>IF(L2826 = 0, 0, E2826/L2826)</f>
        <v>50.666666666666664</v>
      </c>
      <c r="Q2826" s="5" t="str">
        <f>LEFT(N2826,SEARCH("/",N2826) - 1)</f>
        <v>theater</v>
      </c>
      <c r="R2826" s="5" t="str">
        <f>RIGHT(N2826, LEN(N2826) - SEARCH("/",N2826))</f>
        <v>plays</v>
      </c>
      <c r="S2826" s="16">
        <f>(((J2826/60)/60)/24)+DATE(1970,1,1)+(-8/24)</f>
        <v>42135.9374537037</v>
      </c>
      <c r="T2826" s="16">
        <f>(((I2826/60)/60)/24)+DATE(1970,1,1)+(-8/24)</f>
        <v>42167.738194444442</v>
      </c>
    </row>
    <row r="2827" spans="1:20" ht="60" x14ac:dyDescent="0.25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2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7">
        <f>E2827/D2827</f>
        <v>1.0333333333333334</v>
      </c>
      <c r="P2827" s="9">
        <f>IF(L2827 = 0, 0, E2827/L2827)</f>
        <v>60.784313725490193</v>
      </c>
      <c r="Q2827" s="5" t="str">
        <f>LEFT(N2827,SEARCH("/",N2827) - 1)</f>
        <v>theater</v>
      </c>
      <c r="R2827" s="5" t="str">
        <f>RIGHT(N2827, LEN(N2827) - SEARCH("/",N2827))</f>
        <v>plays</v>
      </c>
      <c r="S2827" s="16">
        <f>(((J2827/60)/60)/24)+DATE(1970,1,1)+(-8/24)</f>
        <v>42312.459328703706</v>
      </c>
      <c r="T2827" s="16">
        <f>(((I2827/60)/60)/24)+DATE(1970,1,1)+(-8/24)</f>
        <v>42342.459328703706</v>
      </c>
    </row>
    <row r="2828" spans="1:20" ht="60" x14ac:dyDescent="0.25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2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7">
        <f>E2828/D2828</f>
        <v>1.0774999999999999</v>
      </c>
      <c r="P2828" s="9">
        <f>IF(L2828 = 0, 0, E2828/L2828)</f>
        <v>113.42105263157895</v>
      </c>
      <c r="Q2828" s="5" t="str">
        <f>LEFT(N2828,SEARCH("/",N2828) - 1)</f>
        <v>theater</v>
      </c>
      <c r="R2828" s="5" t="str">
        <f>RIGHT(N2828, LEN(N2828) - SEARCH("/",N2828))</f>
        <v>plays</v>
      </c>
      <c r="S2828" s="16">
        <f>(((J2828/60)/60)/24)+DATE(1970,1,1)+(-8/24)</f>
        <v>42170.701527777775</v>
      </c>
      <c r="T2828" s="16">
        <f>(((I2828/60)/60)/24)+DATE(1970,1,1)+(-8/24)</f>
        <v>42194.958333333336</v>
      </c>
    </row>
    <row r="2829" spans="1:20" ht="60" x14ac:dyDescent="0.25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2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7">
        <f>E2829/D2829</f>
        <v>1.2024999999999999</v>
      </c>
      <c r="P2829" s="9">
        <f>IF(L2829 = 0, 0, E2829/L2829)</f>
        <v>104.56521739130434</v>
      </c>
      <c r="Q2829" s="5" t="str">
        <f>LEFT(N2829,SEARCH("/",N2829) - 1)</f>
        <v>theater</v>
      </c>
      <c r="R2829" s="5" t="str">
        <f>RIGHT(N2829, LEN(N2829) - SEARCH("/",N2829))</f>
        <v>plays</v>
      </c>
      <c r="S2829" s="16">
        <f>(((J2829/60)/60)/24)+DATE(1970,1,1)+(-8/24)</f>
        <v>42494.350300925922</v>
      </c>
      <c r="T2829" s="16">
        <f>(((I2829/60)/60)/24)+DATE(1970,1,1)+(-8/24)</f>
        <v>42524.354166666664</v>
      </c>
    </row>
    <row r="2830" spans="1:20" ht="60" x14ac:dyDescent="0.25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2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7">
        <f>E2830/D2830</f>
        <v>1.0037894736842106</v>
      </c>
      <c r="P2830" s="9">
        <f>IF(L2830 = 0, 0, E2830/L2830)</f>
        <v>98.30927835051547</v>
      </c>
      <c r="Q2830" s="5" t="str">
        <f>LEFT(N2830,SEARCH("/",N2830) - 1)</f>
        <v>theater</v>
      </c>
      <c r="R2830" s="5" t="str">
        <f>RIGHT(N2830, LEN(N2830) - SEARCH("/",N2830))</f>
        <v>plays</v>
      </c>
      <c r="S2830" s="16">
        <f>(((J2830/60)/60)/24)+DATE(1970,1,1)+(-8/24)</f>
        <v>42253.931354166663</v>
      </c>
      <c r="T2830" s="16">
        <f>(((I2830/60)/60)/24)+DATE(1970,1,1)+(-8/24)</f>
        <v>42279.624999999993</v>
      </c>
    </row>
    <row r="2831" spans="1:20" ht="60" x14ac:dyDescent="0.25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2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7">
        <f>E2831/D2831</f>
        <v>1.0651999999999999</v>
      </c>
      <c r="P2831" s="9">
        <f>IF(L2831 = 0, 0, E2831/L2831)</f>
        <v>35.039473684210527</v>
      </c>
      <c r="Q2831" s="5" t="str">
        <f>LEFT(N2831,SEARCH("/",N2831) - 1)</f>
        <v>theater</v>
      </c>
      <c r="R2831" s="5" t="str">
        <f>RIGHT(N2831, LEN(N2831) - SEARCH("/",N2831))</f>
        <v>plays</v>
      </c>
      <c r="S2831" s="16">
        <f>(((J2831/60)/60)/24)+DATE(1970,1,1)+(-8/24)</f>
        <v>42495.100902777776</v>
      </c>
      <c r="T2831" s="16">
        <f>(((I2831/60)/60)/24)+DATE(1970,1,1)+(-8/24)</f>
        <v>42523.100902777776</v>
      </c>
    </row>
    <row r="2832" spans="1:20" ht="45" x14ac:dyDescent="0.25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2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7">
        <f>E2832/D2832</f>
        <v>1</v>
      </c>
      <c r="P2832" s="9">
        <f>IF(L2832 = 0, 0, E2832/L2832)</f>
        <v>272.72727272727275</v>
      </c>
      <c r="Q2832" s="5" t="str">
        <f>LEFT(N2832,SEARCH("/",N2832) - 1)</f>
        <v>theater</v>
      </c>
      <c r="R2832" s="5" t="str">
        <f>RIGHT(N2832, LEN(N2832) - SEARCH("/",N2832))</f>
        <v>plays</v>
      </c>
      <c r="S2832" s="16">
        <f>(((J2832/60)/60)/24)+DATE(1970,1,1)+(-8/24)</f>
        <v>41758.506342592591</v>
      </c>
      <c r="T2832" s="16">
        <f>(((I2832/60)/60)/24)+DATE(1970,1,1)+(-8/24)</f>
        <v>41770.832638888889</v>
      </c>
    </row>
    <row r="2833" spans="1:20" ht="45" x14ac:dyDescent="0.25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2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7">
        <f>E2833/D2833</f>
        <v>1.1066666666666667</v>
      </c>
      <c r="P2833" s="9">
        <f>IF(L2833 = 0, 0, E2833/L2833)</f>
        <v>63.846153846153847</v>
      </c>
      <c r="Q2833" s="5" t="str">
        <f>LEFT(N2833,SEARCH("/",N2833) - 1)</f>
        <v>theater</v>
      </c>
      <c r="R2833" s="5" t="str">
        <f>RIGHT(N2833, LEN(N2833) - SEARCH("/",N2833))</f>
        <v>plays</v>
      </c>
      <c r="S2833" s="16">
        <f>(((J2833/60)/60)/24)+DATE(1970,1,1)+(-8/24)</f>
        <v>42171.491550925923</v>
      </c>
      <c r="T2833" s="16">
        <f>(((I2833/60)/60)/24)+DATE(1970,1,1)+(-8/24)</f>
        <v>42201.491550925923</v>
      </c>
    </row>
    <row r="2834" spans="1:20" ht="60" x14ac:dyDescent="0.25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2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7">
        <f>E2834/D2834</f>
        <v>1.1471959999999999</v>
      </c>
      <c r="P2834" s="9">
        <f>IF(L2834 = 0, 0, E2834/L2834)</f>
        <v>30.189368421052631</v>
      </c>
      <c r="Q2834" s="5" t="str">
        <f>LEFT(N2834,SEARCH("/",N2834) - 1)</f>
        <v>theater</v>
      </c>
      <c r="R2834" s="5" t="str">
        <f>RIGHT(N2834, LEN(N2834) - SEARCH("/",N2834))</f>
        <v>plays</v>
      </c>
      <c r="S2834" s="16">
        <f>(((J2834/60)/60)/24)+DATE(1970,1,1)+(-8/24)</f>
        <v>41938.376087962963</v>
      </c>
      <c r="T2834" s="16">
        <f>(((I2834/60)/60)/24)+DATE(1970,1,1)+(-8/24)</f>
        <v>41966.583333333336</v>
      </c>
    </row>
    <row r="2835" spans="1:20" x14ac:dyDescent="0.25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2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7">
        <f>E2835/D2835</f>
        <v>1.0825925925925926</v>
      </c>
      <c r="P2835" s="9">
        <f>IF(L2835 = 0, 0, E2835/L2835)</f>
        <v>83.51428571428572</v>
      </c>
      <c r="Q2835" s="5" t="str">
        <f>LEFT(N2835,SEARCH("/",N2835) - 1)</f>
        <v>theater</v>
      </c>
      <c r="R2835" s="5" t="str">
        <f>RIGHT(N2835, LEN(N2835) - SEARCH("/",N2835))</f>
        <v>plays</v>
      </c>
      <c r="S2835" s="16">
        <f>(((J2835/60)/60)/24)+DATE(1970,1,1)+(-8/24)</f>
        <v>42267.794363425921</v>
      </c>
      <c r="T2835" s="16">
        <f>(((I2835/60)/60)/24)+DATE(1970,1,1)+(-8/24)</f>
        <v>42287.749999999993</v>
      </c>
    </row>
    <row r="2836" spans="1:20" ht="45" x14ac:dyDescent="0.25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2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7">
        <f>E2836/D2836</f>
        <v>1.7</v>
      </c>
      <c r="P2836" s="9">
        <f>IF(L2836 = 0, 0, E2836/L2836)</f>
        <v>64.761904761904759</v>
      </c>
      <c r="Q2836" s="5" t="str">
        <f>LEFT(N2836,SEARCH("/",N2836) - 1)</f>
        <v>theater</v>
      </c>
      <c r="R2836" s="5" t="str">
        <f>RIGHT(N2836, LEN(N2836) - SEARCH("/",N2836))</f>
        <v>plays</v>
      </c>
      <c r="S2836" s="16">
        <f>(((J2836/60)/60)/24)+DATE(1970,1,1)+(-8/24)</f>
        <v>42019.626504629625</v>
      </c>
      <c r="T2836" s="16">
        <f>(((I2836/60)/60)/24)+DATE(1970,1,1)+(-8/24)</f>
        <v>42034.626504629625</v>
      </c>
    </row>
    <row r="2837" spans="1:20" ht="45" x14ac:dyDescent="0.25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2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7">
        <f>E2837/D2837</f>
        <v>1.8709899999999999</v>
      </c>
      <c r="P2837" s="9">
        <f>IF(L2837 = 0, 0, E2837/L2837)</f>
        <v>20.118172043010752</v>
      </c>
      <c r="Q2837" s="5" t="str">
        <f>LEFT(N2837,SEARCH("/",N2837) - 1)</f>
        <v>theater</v>
      </c>
      <c r="R2837" s="5" t="str">
        <f>RIGHT(N2837, LEN(N2837) - SEARCH("/",N2837))</f>
        <v>plays</v>
      </c>
      <c r="S2837" s="16">
        <f>(((J2837/60)/60)/24)+DATE(1970,1,1)+(-8/24)</f>
        <v>42313.370567129627</v>
      </c>
      <c r="T2837" s="16">
        <f>(((I2837/60)/60)/24)+DATE(1970,1,1)+(-8/24)</f>
        <v>42342.666666666664</v>
      </c>
    </row>
    <row r="2838" spans="1:20" ht="60" x14ac:dyDescent="0.25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2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7">
        <f>E2838/D2838</f>
        <v>1.0777777777777777</v>
      </c>
      <c r="P2838" s="9">
        <f>IF(L2838 = 0, 0, E2838/L2838)</f>
        <v>44.090909090909093</v>
      </c>
      <c r="Q2838" s="5" t="str">
        <f>LEFT(N2838,SEARCH("/",N2838) - 1)</f>
        <v>theater</v>
      </c>
      <c r="R2838" s="5" t="str">
        <f>RIGHT(N2838, LEN(N2838) - SEARCH("/",N2838))</f>
        <v>plays</v>
      </c>
      <c r="S2838" s="16">
        <f>(((J2838/60)/60)/24)+DATE(1970,1,1)+(-8/24)</f>
        <v>42745.928449074076</v>
      </c>
      <c r="T2838" s="16">
        <f>(((I2838/60)/60)/24)+DATE(1970,1,1)+(-8/24)</f>
        <v>42783.874305555553</v>
      </c>
    </row>
    <row r="2839" spans="1:20" ht="60" x14ac:dyDescent="0.25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2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7">
        <f>E2839/D2839</f>
        <v>1</v>
      </c>
      <c r="P2839" s="9">
        <f>IF(L2839 = 0, 0, E2839/L2839)</f>
        <v>40.476190476190474</v>
      </c>
      <c r="Q2839" s="5" t="str">
        <f>LEFT(N2839,SEARCH("/",N2839) - 1)</f>
        <v>theater</v>
      </c>
      <c r="R2839" s="5" t="str">
        <f>RIGHT(N2839, LEN(N2839) - SEARCH("/",N2839))</f>
        <v>plays</v>
      </c>
      <c r="S2839" s="16">
        <f>(((J2839/60)/60)/24)+DATE(1970,1,1)+(-8/24)</f>
        <v>42307.575046296297</v>
      </c>
      <c r="T2839" s="16">
        <f>(((I2839/60)/60)/24)+DATE(1970,1,1)+(-8/24)</f>
        <v>42347.616712962961</v>
      </c>
    </row>
    <row r="2840" spans="1:20" ht="45" x14ac:dyDescent="0.25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2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7">
        <f>E2840/D2840</f>
        <v>1.2024999999999999</v>
      </c>
      <c r="P2840" s="9">
        <f>IF(L2840 = 0, 0, E2840/L2840)</f>
        <v>44.537037037037038</v>
      </c>
      <c r="Q2840" s="5" t="str">
        <f>LEFT(N2840,SEARCH("/",N2840) - 1)</f>
        <v>theater</v>
      </c>
      <c r="R2840" s="5" t="str">
        <f>RIGHT(N2840, LEN(N2840) - SEARCH("/",N2840))</f>
        <v>plays</v>
      </c>
      <c r="S2840" s="16">
        <f>(((J2840/60)/60)/24)+DATE(1970,1,1)+(-8/24)</f>
        <v>41842.274259259255</v>
      </c>
      <c r="T2840" s="16">
        <f>(((I2840/60)/60)/24)+DATE(1970,1,1)+(-8/24)</f>
        <v>41864.583333333328</v>
      </c>
    </row>
    <row r="2841" spans="1:20" ht="60" x14ac:dyDescent="0.25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2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7">
        <f>E2841/D2841</f>
        <v>1.1142857142857143</v>
      </c>
      <c r="P2841" s="9">
        <f>IF(L2841 = 0, 0, E2841/L2841)</f>
        <v>125.80645161290323</v>
      </c>
      <c r="Q2841" s="5" t="str">
        <f>LEFT(N2841,SEARCH("/",N2841) - 1)</f>
        <v>theater</v>
      </c>
      <c r="R2841" s="5" t="str">
        <f>RIGHT(N2841, LEN(N2841) - SEARCH("/",N2841))</f>
        <v>plays</v>
      </c>
      <c r="S2841" s="16">
        <f>(((J2841/60)/60)/24)+DATE(1970,1,1)+(-8/24)</f>
        <v>41852.906874999993</v>
      </c>
      <c r="T2841" s="16">
        <f>(((I2841/60)/60)/24)+DATE(1970,1,1)+(-8/24)</f>
        <v>41875.874305555553</v>
      </c>
    </row>
    <row r="2842" spans="1:20" ht="60" x14ac:dyDescent="0.25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2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7">
        <f>E2842/D2842</f>
        <v>1.04</v>
      </c>
      <c r="P2842" s="9">
        <f>IF(L2842 = 0, 0, E2842/L2842)</f>
        <v>19.696969696969695</v>
      </c>
      <c r="Q2842" s="5" t="str">
        <f>LEFT(N2842,SEARCH("/",N2842) - 1)</f>
        <v>theater</v>
      </c>
      <c r="R2842" s="5" t="str">
        <f>RIGHT(N2842, LEN(N2842) - SEARCH("/",N2842))</f>
        <v>plays</v>
      </c>
      <c r="S2842" s="16">
        <f>(((J2842/60)/60)/24)+DATE(1970,1,1)+(-8/24)</f>
        <v>42059.702303240738</v>
      </c>
      <c r="T2842" s="16">
        <f>(((I2842/60)/60)/24)+DATE(1970,1,1)+(-8/24)</f>
        <v>42081.374999999993</v>
      </c>
    </row>
    <row r="2843" spans="1:20" ht="60" x14ac:dyDescent="0.2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2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7">
        <f>E2843/D2843</f>
        <v>0.01</v>
      </c>
      <c r="P2843" s="9">
        <f>IF(L2843 = 0, 0, E2843/L2843)</f>
        <v>10</v>
      </c>
      <c r="Q2843" s="5" t="str">
        <f>LEFT(N2843,SEARCH("/",N2843) - 1)</f>
        <v>theater</v>
      </c>
      <c r="R2843" s="5" t="str">
        <f>RIGHT(N2843, LEN(N2843) - SEARCH("/",N2843))</f>
        <v>plays</v>
      </c>
      <c r="S2843" s="16">
        <f>(((J2843/60)/60)/24)+DATE(1970,1,1)+(-8/24)</f>
        <v>42291.40621527777</v>
      </c>
      <c r="T2843" s="16">
        <f>(((I2843/60)/60)/24)+DATE(1970,1,1)+(-8/24)</f>
        <v>42351.447881944441</v>
      </c>
    </row>
    <row r="2844" spans="1:20" ht="60" x14ac:dyDescent="0.25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2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7">
        <f>E2844/D2844</f>
        <v>0</v>
      </c>
      <c r="P2844" s="9">
        <f>IF(L2844 = 0, 0, E2844/L2844)</f>
        <v>0</v>
      </c>
      <c r="Q2844" s="5" t="str">
        <f>LEFT(N2844,SEARCH("/",N2844) - 1)</f>
        <v>theater</v>
      </c>
      <c r="R2844" s="5" t="str">
        <f>RIGHT(N2844, LEN(N2844) - SEARCH("/",N2844))</f>
        <v>plays</v>
      </c>
      <c r="S2844" s="16">
        <f>(((J2844/60)/60)/24)+DATE(1970,1,1)+(-8/24)</f>
        <v>41784.619155092587</v>
      </c>
      <c r="T2844" s="16">
        <f>(((I2844/60)/60)/24)+DATE(1970,1,1)+(-8/24)</f>
        <v>41811.125</v>
      </c>
    </row>
    <row r="2845" spans="1:20" ht="60" x14ac:dyDescent="0.2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2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7">
        <f>E2845/D2845</f>
        <v>0</v>
      </c>
      <c r="P2845" s="9">
        <f>IF(L2845 = 0, 0, E2845/L2845)</f>
        <v>0</v>
      </c>
      <c r="Q2845" s="5" t="str">
        <f>LEFT(N2845,SEARCH("/",N2845) - 1)</f>
        <v>theater</v>
      </c>
      <c r="R2845" s="5" t="str">
        <f>RIGHT(N2845, LEN(N2845) - SEARCH("/",N2845))</f>
        <v>plays</v>
      </c>
      <c r="S2845" s="16">
        <f>(((J2845/60)/60)/24)+DATE(1970,1,1)+(-8/24)</f>
        <v>42492.404513888883</v>
      </c>
      <c r="T2845" s="16">
        <f>(((I2845/60)/60)/24)+DATE(1970,1,1)+(-8/24)</f>
        <v>42533.833333333336</v>
      </c>
    </row>
    <row r="2846" spans="1:20" ht="60" x14ac:dyDescent="0.25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2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7">
        <f>E2846/D2846</f>
        <v>5.4545454545454543E-2</v>
      </c>
      <c r="P2846" s="9">
        <f>IF(L2846 = 0, 0, E2846/L2846)</f>
        <v>30</v>
      </c>
      <c r="Q2846" s="5" t="str">
        <f>LEFT(N2846,SEARCH("/",N2846) - 1)</f>
        <v>theater</v>
      </c>
      <c r="R2846" s="5" t="str">
        <f>RIGHT(N2846, LEN(N2846) - SEARCH("/",N2846))</f>
        <v>plays</v>
      </c>
      <c r="S2846" s="16">
        <f>(((J2846/60)/60)/24)+DATE(1970,1,1)+(-8/24)</f>
        <v>42709.212731481479</v>
      </c>
      <c r="T2846" s="16">
        <f>(((I2846/60)/60)/24)+DATE(1970,1,1)+(-8/24)</f>
        <v>42739.212731481479</v>
      </c>
    </row>
    <row r="2847" spans="1:20" ht="45" x14ac:dyDescent="0.2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2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7">
        <f>E2847/D2847</f>
        <v>0.31546666666666667</v>
      </c>
      <c r="P2847" s="9">
        <f>IF(L2847 = 0, 0, E2847/L2847)</f>
        <v>60.666666666666664</v>
      </c>
      <c r="Q2847" s="5" t="str">
        <f>LEFT(N2847,SEARCH("/",N2847) - 1)</f>
        <v>theater</v>
      </c>
      <c r="R2847" s="5" t="str">
        <f>RIGHT(N2847, LEN(N2847) - SEARCH("/",N2847))</f>
        <v>plays</v>
      </c>
      <c r="S2847" s="16">
        <f>(((J2847/60)/60)/24)+DATE(1970,1,1)+(-8/24)</f>
        <v>42102.683252314811</v>
      </c>
      <c r="T2847" s="16">
        <f>(((I2847/60)/60)/24)+DATE(1970,1,1)+(-8/24)</f>
        <v>42162.683252314811</v>
      </c>
    </row>
    <row r="2848" spans="1:20" ht="60" x14ac:dyDescent="0.25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2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7">
        <f>E2848/D2848</f>
        <v>0</v>
      </c>
      <c r="P2848" s="9">
        <f>IF(L2848 = 0, 0, E2848/L2848)</f>
        <v>0</v>
      </c>
      <c r="Q2848" s="5" t="str">
        <f>LEFT(N2848,SEARCH("/",N2848) - 1)</f>
        <v>theater</v>
      </c>
      <c r="R2848" s="5" t="str">
        <f>RIGHT(N2848, LEN(N2848) - SEARCH("/",N2848))</f>
        <v>plays</v>
      </c>
      <c r="S2848" s="16">
        <f>(((J2848/60)/60)/24)+DATE(1970,1,1)+(-8/24)</f>
        <v>42108.358726851853</v>
      </c>
      <c r="T2848" s="16">
        <f>(((I2848/60)/60)/24)+DATE(1970,1,1)+(-8/24)</f>
        <v>42153.358726851853</v>
      </c>
    </row>
    <row r="2849" spans="1:20" ht="60" x14ac:dyDescent="0.2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2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7">
        <f>E2849/D2849</f>
        <v>0</v>
      </c>
      <c r="P2849" s="9">
        <f>IF(L2849 = 0, 0, E2849/L2849)</f>
        <v>0</v>
      </c>
      <c r="Q2849" s="5" t="str">
        <f>LEFT(N2849,SEARCH("/",N2849) - 1)</f>
        <v>theater</v>
      </c>
      <c r="R2849" s="5" t="str">
        <f>RIGHT(N2849, LEN(N2849) - SEARCH("/",N2849))</f>
        <v>plays</v>
      </c>
      <c r="S2849" s="16">
        <f>(((J2849/60)/60)/24)+DATE(1970,1,1)+(-8/24)</f>
        <v>42453.472974537035</v>
      </c>
      <c r="T2849" s="16">
        <f>(((I2849/60)/60)/24)+DATE(1970,1,1)+(-8/24)</f>
        <v>42513.472974537035</v>
      </c>
    </row>
    <row r="2850" spans="1:20" ht="60" x14ac:dyDescent="0.25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2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7">
        <f>E2850/D2850</f>
        <v>2E-3</v>
      </c>
      <c r="P2850" s="9">
        <f>IF(L2850 = 0, 0, E2850/L2850)</f>
        <v>23.333333333333332</v>
      </c>
      <c r="Q2850" s="5" t="str">
        <f>LEFT(N2850,SEARCH("/",N2850) - 1)</f>
        <v>theater</v>
      </c>
      <c r="R2850" s="5" t="str">
        <f>RIGHT(N2850, LEN(N2850) - SEARCH("/",N2850))</f>
        <v>plays</v>
      </c>
      <c r="S2850" s="16">
        <f>(((J2850/60)/60)/24)+DATE(1970,1,1)+(-8/24)</f>
        <v>42123.315497685187</v>
      </c>
      <c r="T2850" s="16">
        <f>(((I2850/60)/60)/24)+DATE(1970,1,1)+(-8/24)</f>
        <v>42153.315497685187</v>
      </c>
    </row>
    <row r="2851" spans="1:20" ht="60" x14ac:dyDescent="0.2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2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7">
        <f>E2851/D2851</f>
        <v>0.01</v>
      </c>
      <c r="P2851" s="9">
        <f>IF(L2851 = 0, 0, E2851/L2851)</f>
        <v>5</v>
      </c>
      <c r="Q2851" s="5" t="str">
        <f>LEFT(N2851,SEARCH("/",N2851) - 1)</f>
        <v>theater</v>
      </c>
      <c r="R2851" s="5" t="str">
        <f>RIGHT(N2851, LEN(N2851) - SEARCH("/",N2851))</f>
        <v>plays</v>
      </c>
      <c r="S2851" s="16">
        <f>(((J2851/60)/60)/24)+DATE(1970,1,1)+(-8/24)</f>
        <v>42453.094907407409</v>
      </c>
      <c r="T2851" s="16">
        <f>(((I2851/60)/60)/24)+DATE(1970,1,1)+(-8/24)</f>
        <v>42483.094907407409</v>
      </c>
    </row>
    <row r="2852" spans="1:20" ht="60" x14ac:dyDescent="0.25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2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7">
        <f>E2852/D2852</f>
        <v>3.8875E-2</v>
      </c>
      <c r="P2852" s="9">
        <f>IF(L2852 = 0, 0, E2852/L2852)</f>
        <v>23.923076923076923</v>
      </c>
      <c r="Q2852" s="5" t="str">
        <f>LEFT(N2852,SEARCH("/",N2852) - 1)</f>
        <v>theater</v>
      </c>
      <c r="R2852" s="5" t="str">
        <f>RIGHT(N2852, LEN(N2852) - SEARCH("/",N2852))</f>
        <v>plays</v>
      </c>
      <c r="S2852" s="16">
        <f>(((J2852/60)/60)/24)+DATE(1970,1,1)+(-8/24)</f>
        <v>41857.673738425925</v>
      </c>
      <c r="T2852" s="16">
        <f>(((I2852/60)/60)/24)+DATE(1970,1,1)+(-8/24)</f>
        <v>41887.673738425925</v>
      </c>
    </row>
    <row r="2853" spans="1:20" ht="60" x14ac:dyDescent="0.2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2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7">
        <f>E2853/D2853</f>
        <v>0</v>
      </c>
      <c r="P2853" s="9">
        <f>IF(L2853 = 0, 0, E2853/L2853)</f>
        <v>0</v>
      </c>
      <c r="Q2853" s="5" t="str">
        <f>LEFT(N2853,SEARCH("/",N2853) - 1)</f>
        <v>theater</v>
      </c>
      <c r="R2853" s="5" t="str">
        <f>RIGHT(N2853, LEN(N2853) - SEARCH("/",N2853))</f>
        <v>plays</v>
      </c>
      <c r="S2853" s="16">
        <f>(((J2853/60)/60)/24)+DATE(1970,1,1)+(-8/24)</f>
        <v>42389.669317129628</v>
      </c>
      <c r="T2853" s="16">
        <f>(((I2853/60)/60)/24)+DATE(1970,1,1)+(-8/24)</f>
        <v>42398.636805555558</v>
      </c>
    </row>
    <row r="2854" spans="1:20" ht="45" x14ac:dyDescent="0.25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2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7">
        <f>E2854/D2854</f>
        <v>1.9E-2</v>
      </c>
      <c r="P2854" s="9">
        <f>IF(L2854 = 0, 0, E2854/L2854)</f>
        <v>15.833333333333334</v>
      </c>
      <c r="Q2854" s="5" t="str">
        <f>LEFT(N2854,SEARCH("/",N2854) - 1)</f>
        <v>theater</v>
      </c>
      <c r="R2854" s="5" t="str">
        <f>RIGHT(N2854, LEN(N2854) - SEARCH("/",N2854))</f>
        <v>plays</v>
      </c>
      <c r="S2854" s="16">
        <f>(((J2854/60)/60)/24)+DATE(1970,1,1)+(-8/24)</f>
        <v>41780.711840277778</v>
      </c>
      <c r="T2854" s="16">
        <f>(((I2854/60)/60)/24)+DATE(1970,1,1)+(-8/24)</f>
        <v>41810.711840277778</v>
      </c>
    </row>
    <row r="2855" spans="1:20" ht="60" x14ac:dyDescent="0.2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2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7">
        <f>E2855/D2855</f>
        <v>0</v>
      </c>
      <c r="P2855" s="9">
        <f>IF(L2855 = 0, 0, E2855/L2855)</f>
        <v>0</v>
      </c>
      <c r="Q2855" s="5" t="str">
        <f>LEFT(N2855,SEARCH("/",N2855) - 1)</f>
        <v>theater</v>
      </c>
      <c r="R2855" s="5" t="str">
        <f>RIGHT(N2855, LEN(N2855) - SEARCH("/",N2855))</f>
        <v>plays</v>
      </c>
      <c r="S2855" s="16">
        <f>(((J2855/60)/60)/24)+DATE(1970,1,1)+(-8/24)</f>
        <v>41835.85760416666</v>
      </c>
      <c r="T2855" s="16">
        <f>(((I2855/60)/60)/24)+DATE(1970,1,1)+(-8/24)</f>
        <v>41895.85760416666</v>
      </c>
    </row>
    <row r="2856" spans="1:20" ht="45" x14ac:dyDescent="0.25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2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7">
        <f>E2856/D2856</f>
        <v>0.41699999999999998</v>
      </c>
      <c r="P2856" s="9">
        <f>IF(L2856 = 0, 0, E2856/L2856)</f>
        <v>29.785714285714285</v>
      </c>
      <c r="Q2856" s="5" t="str">
        <f>LEFT(N2856,SEARCH("/",N2856) - 1)</f>
        <v>theater</v>
      </c>
      <c r="R2856" s="5" t="str">
        <f>RIGHT(N2856, LEN(N2856) - SEARCH("/",N2856))</f>
        <v>plays</v>
      </c>
      <c r="S2856" s="16">
        <f>(((J2856/60)/60)/24)+DATE(1970,1,1)+(-8/24)</f>
        <v>42111.383321759255</v>
      </c>
      <c r="T2856" s="16">
        <f>(((I2856/60)/60)/24)+DATE(1970,1,1)+(-8/24)</f>
        <v>42131.383321759255</v>
      </c>
    </row>
    <row r="2857" spans="1:20" ht="60" x14ac:dyDescent="0.2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2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7">
        <f>E2857/D2857</f>
        <v>0.5</v>
      </c>
      <c r="P2857" s="9">
        <f>IF(L2857 = 0, 0, E2857/L2857)</f>
        <v>60</v>
      </c>
      <c r="Q2857" s="5" t="str">
        <f>LEFT(N2857,SEARCH("/",N2857) - 1)</f>
        <v>theater</v>
      </c>
      <c r="R2857" s="5" t="str">
        <f>RIGHT(N2857, LEN(N2857) - SEARCH("/",N2857))</f>
        <v>plays</v>
      </c>
      <c r="S2857" s="16">
        <f>(((J2857/60)/60)/24)+DATE(1970,1,1)+(-8/24)</f>
        <v>42369.674432870372</v>
      </c>
      <c r="T2857" s="16">
        <f>(((I2857/60)/60)/24)+DATE(1970,1,1)+(-8/24)</f>
        <v>42398.648611111108</v>
      </c>
    </row>
    <row r="2858" spans="1:20" ht="45" x14ac:dyDescent="0.25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2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7">
        <f>E2858/D2858</f>
        <v>4.8666666666666664E-2</v>
      </c>
      <c r="P2858" s="9">
        <f>IF(L2858 = 0, 0, E2858/L2858)</f>
        <v>24.333333333333332</v>
      </c>
      <c r="Q2858" s="5" t="str">
        <f>LEFT(N2858,SEARCH("/",N2858) - 1)</f>
        <v>theater</v>
      </c>
      <c r="R2858" s="5" t="str">
        <f>RIGHT(N2858, LEN(N2858) - SEARCH("/",N2858))</f>
        <v>plays</v>
      </c>
      <c r="S2858" s="16">
        <f>(((J2858/60)/60)/24)+DATE(1970,1,1)+(-8/24)</f>
        <v>42164.704247685186</v>
      </c>
      <c r="T2858" s="16">
        <f>(((I2858/60)/60)/24)+DATE(1970,1,1)+(-8/24)</f>
        <v>42224.56527777778</v>
      </c>
    </row>
    <row r="2859" spans="1:20" ht="60" x14ac:dyDescent="0.2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2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7">
        <f>E2859/D2859</f>
        <v>0.19736842105263158</v>
      </c>
      <c r="P2859" s="9">
        <f>IF(L2859 = 0, 0, E2859/L2859)</f>
        <v>500</v>
      </c>
      <c r="Q2859" s="5" t="str">
        <f>LEFT(N2859,SEARCH("/",N2859) - 1)</f>
        <v>theater</v>
      </c>
      <c r="R2859" s="5" t="str">
        <f>RIGHT(N2859, LEN(N2859) - SEARCH("/",N2859))</f>
        <v>plays</v>
      </c>
      <c r="S2859" s="16">
        <f>(((J2859/60)/60)/24)+DATE(1970,1,1)+(-8/24)</f>
        <v>42726.586747685178</v>
      </c>
      <c r="T2859" s="16">
        <f>(((I2859/60)/60)/24)+DATE(1970,1,1)+(-8/24)</f>
        <v>42786.416666666664</v>
      </c>
    </row>
    <row r="2860" spans="1:20" ht="60" x14ac:dyDescent="0.25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2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7">
        <f>E2860/D2860</f>
        <v>0</v>
      </c>
      <c r="P2860" s="9">
        <f>IF(L2860 = 0, 0, E2860/L2860)</f>
        <v>0</v>
      </c>
      <c r="Q2860" s="5" t="str">
        <f>LEFT(N2860,SEARCH("/",N2860) - 1)</f>
        <v>theater</v>
      </c>
      <c r="R2860" s="5" t="str">
        <f>RIGHT(N2860, LEN(N2860) - SEARCH("/",N2860))</f>
        <v>plays</v>
      </c>
      <c r="S2860" s="16">
        <f>(((J2860/60)/60)/24)+DATE(1970,1,1)+(-8/24)</f>
        <v>41954.211747685178</v>
      </c>
      <c r="T2860" s="16">
        <f>(((I2860/60)/60)/24)+DATE(1970,1,1)+(-8/24)</f>
        <v>41978.144444444442</v>
      </c>
    </row>
    <row r="2861" spans="1:20" ht="45" x14ac:dyDescent="0.2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2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7">
        <f>E2861/D2861</f>
        <v>1.7500000000000002E-2</v>
      </c>
      <c r="P2861" s="9">
        <f>IF(L2861 = 0, 0, E2861/L2861)</f>
        <v>35</v>
      </c>
      <c r="Q2861" s="5" t="str">
        <f>LEFT(N2861,SEARCH("/",N2861) - 1)</f>
        <v>theater</v>
      </c>
      <c r="R2861" s="5" t="str">
        <f>RIGHT(N2861, LEN(N2861) - SEARCH("/",N2861))</f>
        <v>plays</v>
      </c>
      <c r="S2861" s="16">
        <f>(((J2861/60)/60)/24)+DATE(1970,1,1)+(-8/24)</f>
        <v>42233.028981481482</v>
      </c>
      <c r="T2861" s="16">
        <f>(((I2861/60)/60)/24)+DATE(1970,1,1)+(-8/24)</f>
        <v>42293.028981481482</v>
      </c>
    </row>
    <row r="2862" spans="1:20" ht="60" x14ac:dyDescent="0.25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2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7">
        <f>E2862/D2862</f>
        <v>6.6500000000000004E-2</v>
      </c>
      <c r="P2862" s="9">
        <f>IF(L2862 = 0, 0, E2862/L2862)</f>
        <v>29.555555555555557</v>
      </c>
      <c r="Q2862" s="5" t="str">
        <f>LEFT(N2862,SEARCH("/",N2862) - 1)</f>
        <v>theater</v>
      </c>
      <c r="R2862" s="5" t="str">
        <f>RIGHT(N2862, LEN(N2862) - SEARCH("/",N2862))</f>
        <v>plays</v>
      </c>
      <c r="S2862" s="16">
        <f>(((J2862/60)/60)/24)+DATE(1970,1,1)+(-8/24)</f>
        <v>42480.467314814807</v>
      </c>
      <c r="T2862" s="16">
        <f>(((I2862/60)/60)/24)+DATE(1970,1,1)+(-8/24)</f>
        <v>42540.467314814807</v>
      </c>
    </row>
    <row r="2863" spans="1:20" ht="60" x14ac:dyDescent="0.2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2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7">
        <f>E2863/D2863</f>
        <v>0.32</v>
      </c>
      <c r="P2863" s="9">
        <f>IF(L2863 = 0, 0, E2863/L2863)</f>
        <v>26.666666666666668</v>
      </c>
      <c r="Q2863" s="5" t="str">
        <f>LEFT(N2863,SEARCH("/",N2863) - 1)</f>
        <v>theater</v>
      </c>
      <c r="R2863" s="5" t="str">
        <f>RIGHT(N2863, LEN(N2863) - SEARCH("/",N2863))</f>
        <v>plays</v>
      </c>
      <c r="S2863" s="16">
        <f>(((J2863/60)/60)/24)+DATE(1970,1,1)+(-8/24)</f>
        <v>42257.2575</v>
      </c>
      <c r="T2863" s="16">
        <f>(((I2863/60)/60)/24)+DATE(1970,1,1)+(-8/24)</f>
        <v>42271.2575</v>
      </c>
    </row>
    <row r="2864" spans="1:20" ht="45" x14ac:dyDescent="0.25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2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7">
        <f>E2864/D2864</f>
        <v>4.3307086614173228E-3</v>
      </c>
      <c r="P2864" s="9">
        <f>IF(L2864 = 0, 0, E2864/L2864)</f>
        <v>18.333333333333332</v>
      </c>
      <c r="Q2864" s="5" t="str">
        <f>LEFT(N2864,SEARCH("/",N2864) - 1)</f>
        <v>theater</v>
      </c>
      <c r="R2864" s="5" t="str">
        <f>RIGHT(N2864, LEN(N2864) - SEARCH("/",N2864))</f>
        <v>plays</v>
      </c>
      <c r="S2864" s="16">
        <f>(((J2864/60)/60)/24)+DATE(1970,1,1)+(-8/24)</f>
        <v>41784.456354166665</v>
      </c>
      <c r="T2864" s="16">
        <f>(((I2864/60)/60)/24)+DATE(1970,1,1)+(-8/24)</f>
        <v>41814.456354166665</v>
      </c>
    </row>
    <row r="2865" spans="1:20" ht="60" x14ac:dyDescent="0.2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2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7">
        <f>E2865/D2865</f>
        <v>4.0000000000000002E-4</v>
      </c>
      <c r="P2865" s="9">
        <f>IF(L2865 = 0, 0, E2865/L2865)</f>
        <v>20</v>
      </c>
      <c r="Q2865" s="5" t="str">
        <f>LEFT(N2865,SEARCH("/",N2865) - 1)</f>
        <v>theater</v>
      </c>
      <c r="R2865" s="5" t="str">
        <f>RIGHT(N2865, LEN(N2865) - SEARCH("/",N2865))</f>
        <v>plays</v>
      </c>
      <c r="S2865" s="16">
        <f>(((J2865/60)/60)/24)+DATE(1970,1,1)+(-8/24)</f>
        <v>41831.34170138889</v>
      </c>
      <c r="T2865" s="16">
        <f>(((I2865/60)/60)/24)+DATE(1970,1,1)+(-8/24)</f>
        <v>41891.34170138889</v>
      </c>
    </row>
    <row r="2866" spans="1:20" x14ac:dyDescent="0.25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2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7">
        <f>E2866/D2866</f>
        <v>1.6E-2</v>
      </c>
      <c r="P2866" s="9">
        <f>IF(L2866 = 0, 0, E2866/L2866)</f>
        <v>13.333333333333334</v>
      </c>
      <c r="Q2866" s="5" t="str">
        <f>LEFT(N2866,SEARCH("/",N2866) - 1)</f>
        <v>theater</v>
      </c>
      <c r="R2866" s="5" t="str">
        <f>RIGHT(N2866, LEN(N2866) - SEARCH("/",N2866))</f>
        <v>plays</v>
      </c>
      <c r="S2866" s="16">
        <f>(((J2866/60)/60)/24)+DATE(1970,1,1)+(-8/24)</f>
        <v>42172.280173611107</v>
      </c>
      <c r="T2866" s="16">
        <f>(((I2866/60)/60)/24)+DATE(1970,1,1)+(-8/24)</f>
        <v>42202.220833333333</v>
      </c>
    </row>
    <row r="2867" spans="1:20" ht="60" x14ac:dyDescent="0.2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2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7">
        <f>E2867/D2867</f>
        <v>0</v>
      </c>
      <c r="P2867" s="9">
        <f>IF(L2867 = 0, 0, E2867/L2867)</f>
        <v>0</v>
      </c>
      <c r="Q2867" s="5" t="str">
        <f>LEFT(N2867,SEARCH("/",N2867) - 1)</f>
        <v>theater</v>
      </c>
      <c r="R2867" s="5" t="str">
        <f>RIGHT(N2867, LEN(N2867) - SEARCH("/",N2867))</f>
        <v>plays</v>
      </c>
      <c r="S2867" s="16">
        <f>(((J2867/60)/60)/24)+DATE(1970,1,1)+(-8/24)</f>
        <v>41949.780775462961</v>
      </c>
      <c r="T2867" s="16">
        <f>(((I2867/60)/60)/24)+DATE(1970,1,1)+(-8/24)</f>
        <v>42009.780775462961</v>
      </c>
    </row>
    <row r="2868" spans="1:20" ht="45" x14ac:dyDescent="0.25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2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7">
        <f>E2868/D2868</f>
        <v>8.9999999999999993E-3</v>
      </c>
      <c r="P2868" s="9">
        <f>IF(L2868 = 0, 0, E2868/L2868)</f>
        <v>22.5</v>
      </c>
      <c r="Q2868" s="5" t="str">
        <f>LEFT(N2868,SEARCH("/",N2868) - 1)</f>
        <v>theater</v>
      </c>
      <c r="R2868" s="5" t="str">
        <f>RIGHT(N2868, LEN(N2868) - SEARCH("/",N2868))</f>
        <v>plays</v>
      </c>
      <c r="S2868" s="16">
        <f>(((J2868/60)/60)/24)+DATE(1970,1,1)+(-8/24)</f>
        <v>42627.621770833335</v>
      </c>
      <c r="T2868" s="16">
        <f>(((I2868/60)/60)/24)+DATE(1970,1,1)+(-8/24)</f>
        <v>42657.583333333336</v>
      </c>
    </row>
    <row r="2869" spans="1:20" ht="60" x14ac:dyDescent="0.2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2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7">
        <f>E2869/D2869</f>
        <v>0.2016</v>
      </c>
      <c r="P2869" s="9">
        <f>IF(L2869 = 0, 0, E2869/L2869)</f>
        <v>50.4</v>
      </c>
      <c r="Q2869" s="5" t="str">
        <f>LEFT(N2869,SEARCH("/",N2869) - 1)</f>
        <v>theater</v>
      </c>
      <c r="R2869" s="5" t="str">
        <f>RIGHT(N2869, LEN(N2869) - SEARCH("/",N2869))</f>
        <v>plays</v>
      </c>
      <c r="S2869" s="16">
        <f>(((J2869/60)/60)/24)+DATE(1970,1,1)+(-8/24)</f>
        <v>42530.861944444441</v>
      </c>
      <c r="T2869" s="16">
        <f>(((I2869/60)/60)/24)+DATE(1970,1,1)+(-8/24)</f>
        <v>42554.833333333336</v>
      </c>
    </row>
    <row r="2870" spans="1:20" ht="60" x14ac:dyDescent="0.25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2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7">
        <f>E2870/D2870</f>
        <v>0.42011733333333334</v>
      </c>
      <c r="P2870" s="9">
        <f>IF(L2870 = 0, 0, E2870/L2870)</f>
        <v>105.02933333333334</v>
      </c>
      <c r="Q2870" s="5" t="str">
        <f>LEFT(N2870,SEARCH("/",N2870) - 1)</f>
        <v>theater</v>
      </c>
      <c r="R2870" s="5" t="str">
        <f>RIGHT(N2870, LEN(N2870) - SEARCH("/",N2870))</f>
        <v>plays</v>
      </c>
      <c r="S2870" s="16">
        <f>(((J2870/60)/60)/24)+DATE(1970,1,1)+(-8/24)</f>
        <v>42618.493680555555</v>
      </c>
      <c r="T2870" s="16">
        <f>(((I2870/60)/60)/24)+DATE(1970,1,1)+(-8/24)</f>
        <v>42648.493680555555</v>
      </c>
    </row>
    <row r="2871" spans="1:20" ht="60" x14ac:dyDescent="0.2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2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7">
        <f>E2871/D2871</f>
        <v>8.8500000000000002E-3</v>
      </c>
      <c r="P2871" s="9">
        <f>IF(L2871 = 0, 0, E2871/L2871)</f>
        <v>35.4</v>
      </c>
      <c r="Q2871" s="5" t="str">
        <f>LEFT(N2871,SEARCH("/",N2871) - 1)</f>
        <v>theater</v>
      </c>
      <c r="R2871" s="5" t="str">
        <f>RIGHT(N2871, LEN(N2871) - SEARCH("/",N2871))</f>
        <v>plays</v>
      </c>
      <c r="S2871" s="16">
        <f>(((J2871/60)/60)/24)+DATE(1970,1,1)+(-8/24)</f>
        <v>42540.260196759256</v>
      </c>
      <c r="T2871" s="16">
        <f>(((I2871/60)/60)/24)+DATE(1970,1,1)+(-8/24)</f>
        <v>42570.260196759256</v>
      </c>
    </row>
    <row r="2872" spans="1:20" ht="60" x14ac:dyDescent="0.25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2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7">
        <f>E2872/D2872</f>
        <v>0.15</v>
      </c>
      <c r="P2872" s="9">
        <f>IF(L2872 = 0, 0, E2872/L2872)</f>
        <v>83.333333333333329</v>
      </c>
      <c r="Q2872" s="5" t="str">
        <f>LEFT(N2872,SEARCH("/",N2872) - 1)</f>
        <v>theater</v>
      </c>
      <c r="R2872" s="5" t="str">
        <f>RIGHT(N2872, LEN(N2872) - SEARCH("/",N2872))</f>
        <v>plays</v>
      </c>
      <c r="S2872" s="16">
        <f>(((J2872/60)/60)/24)+DATE(1970,1,1)+(-8/24)</f>
        <v>41745.856076388889</v>
      </c>
      <c r="T2872" s="16">
        <f>(((I2872/60)/60)/24)+DATE(1970,1,1)+(-8/24)</f>
        <v>41775.856076388889</v>
      </c>
    </row>
    <row r="2873" spans="1:20" ht="45" x14ac:dyDescent="0.2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2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7">
        <f>E2873/D2873</f>
        <v>4.6699999999999998E-2</v>
      </c>
      <c r="P2873" s="9">
        <f>IF(L2873 = 0, 0, E2873/L2873)</f>
        <v>35.92307692307692</v>
      </c>
      <c r="Q2873" s="5" t="str">
        <f>LEFT(N2873,SEARCH("/",N2873) - 1)</f>
        <v>theater</v>
      </c>
      <c r="R2873" s="5" t="str">
        <f>RIGHT(N2873, LEN(N2873) - SEARCH("/",N2873))</f>
        <v>plays</v>
      </c>
      <c r="S2873" s="16">
        <f>(((J2873/60)/60)/24)+DATE(1970,1,1)+(-8/24)</f>
        <v>41974.405243055553</v>
      </c>
      <c r="T2873" s="16">
        <f>(((I2873/60)/60)/24)+DATE(1970,1,1)+(-8/24)</f>
        <v>41994.405243055553</v>
      </c>
    </row>
    <row r="2874" spans="1:20" ht="45" x14ac:dyDescent="0.25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2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7">
        <f>E2874/D2874</f>
        <v>0</v>
      </c>
      <c r="P2874" s="9">
        <f>IF(L2874 = 0, 0, E2874/L2874)</f>
        <v>0</v>
      </c>
      <c r="Q2874" s="5" t="str">
        <f>LEFT(N2874,SEARCH("/",N2874) - 1)</f>
        <v>theater</v>
      </c>
      <c r="R2874" s="5" t="str">
        <f>RIGHT(N2874, LEN(N2874) - SEARCH("/",N2874))</f>
        <v>plays</v>
      </c>
      <c r="S2874" s="16">
        <f>(((J2874/60)/60)/24)+DATE(1970,1,1)+(-8/24)</f>
        <v>42114.782847222225</v>
      </c>
      <c r="T2874" s="16">
        <f>(((I2874/60)/60)/24)+DATE(1970,1,1)+(-8/24)</f>
        <v>42174.782847222225</v>
      </c>
    </row>
    <row r="2875" spans="1:20" ht="60" x14ac:dyDescent="0.2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2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7">
        <f>E2875/D2875</f>
        <v>0.38119999999999998</v>
      </c>
      <c r="P2875" s="9">
        <f>IF(L2875 = 0, 0, E2875/L2875)</f>
        <v>119.125</v>
      </c>
      <c r="Q2875" s="5" t="str">
        <f>LEFT(N2875,SEARCH("/",N2875) - 1)</f>
        <v>theater</v>
      </c>
      <c r="R2875" s="5" t="str">
        <f>RIGHT(N2875, LEN(N2875) - SEARCH("/",N2875))</f>
        <v>plays</v>
      </c>
      <c r="S2875" s="16">
        <f>(((J2875/60)/60)/24)+DATE(1970,1,1)+(-8/24)</f>
        <v>42002.484155092585</v>
      </c>
      <c r="T2875" s="16">
        <f>(((I2875/60)/60)/24)+DATE(1970,1,1)+(-8/24)</f>
        <v>42032.484155092585</v>
      </c>
    </row>
    <row r="2876" spans="1:20" ht="60" x14ac:dyDescent="0.25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2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7">
        <f>E2876/D2876</f>
        <v>5.4199999999999998E-2</v>
      </c>
      <c r="P2876" s="9">
        <f>IF(L2876 = 0, 0, E2876/L2876)</f>
        <v>90.333333333333329</v>
      </c>
      <c r="Q2876" s="5" t="str">
        <f>LEFT(N2876,SEARCH("/",N2876) - 1)</f>
        <v>theater</v>
      </c>
      <c r="R2876" s="5" t="str">
        <f>RIGHT(N2876, LEN(N2876) - SEARCH("/",N2876))</f>
        <v>plays</v>
      </c>
      <c r="S2876" s="16">
        <f>(((J2876/60)/60)/24)+DATE(1970,1,1)+(-8/24)</f>
        <v>42722.511412037034</v>
      </c>
      <c r="T2876" s="16">
        <f>(((I2876/60)/60)/24)+DATE(1970,1,1)+(-8/24)</f>
        <v>42752.511412037034</v>
      </c>
    </row>
    <row r="2877" spans="1:20" ht="60" x14ac:dyDescent="0.2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2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7">
        <f>E2877/D2877</f>
        <v>3.5E-4</v>
      </c>
      <c r="P2877" s="9">
        <f>IF(L2877 = 0, 0, E2877/L2877)</f>
        <v>2.3333333333333335</v>
      </c>
      <c r="Q2877" s="5" t="str">
        <f>LEFT(N2877,SEARCH("/",N2877) - 1)</f>
        <v>theater</v>
      </c>
      <c r="R2877" s="5" t="str">
        <f>RIGHT(N2877, LEN(N2877) - SEARCH("/",N2877))</f>
        <v>plays</v>
      </c>
      <c r="S2877" s="16">
        <f>(((J2877/60)/60)/24)+DATE(1970,1,1)+(-8/24)</f>
        <v>42464.795057870368</v>
      </c>
      <c r="T2877" s="16">
        <f>(((I2877/60)/60)/24)+DATE(1970,1,1)+(-8/24)</f>
        <v>42494.795057870368</v>
      </c>
    </row>
    <row r="2878" spans="1:20" ht="60" x14ac:dyDescent="0.25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2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7">
        <f>E2878/D2878</f>
        <v>0</v>
      </c>
      <c r="P2878" s="9">
        <f>IF(L2878 = 0, 0, E2878/L2878)</f>
        <v>0</v>
      </c>
      <c r="Q2878" s="5" t="str">
        <f>LEFT(N2878,SEARCH("/",N2878) - 1)</f>
        <v>theater</v>
      </c>
      <c r="R2878" s="5" t="str">
        <f>RIGHT(N2878, LEN(N2878) - SEARCH("/",N2878))</f>
        <v>plays</v>
      </c>
      <c r="S2878" s="16">
        <f>(((J2878/60)/60)/24)+DATE(1970,1,1)+(-8/24)</f>
        <v>42171.410636574066</v>
      </c>
      <c r="T2878" s="16">
        <f>(((I2878/60)/60)/24)+DATE(1970,1,1)+(-8/24)</f>
        <v>42201.410636574066</v>
      </c>
    </row>
    <row r="2879" spans="1:20" ht="60" x14ac:dyDescent="0.2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2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7">
        <f>E2879/D2879</f>
        <v>0.10833333333333334</v>
      </c>
      <c r="P2879" s="9">
        <f>IF(L2879 = 0, 0, E2879/L2879)</f>
        <v>108.33333333333333</v>
      </c>
      <c r="Q2879" s="5" t="str">
        <f>LEFT(N2879,SEARCH("/",N2879) - 1)</f>
        <v>theater</v>
      </c>
      <c r="R2879" s="5" t="str">
        <f>RIGHT(N2879, LEN(N2879) - SEARCH("/",N2879))</f>
        <v>plays</v>
      </c>
      <c r="S2879" s="16">
        <f>(((J2879/60)/60)/24)+DATE(1970,1,1)+(-8/24)</f>
        <v>42672.621805555551</v>
      </c>
      <c r="T2879" s="16">
        <f>(((I2879/60)/60)/24)+DATE(1970,1,1)+(-8/24)</f>
        <v>42704.374999999993</v>
      </c>
    </row>
    <row r="2880" spans="1:20" ht="45" x14ac:dyDescent="0.25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2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7">
        <f>E2880/D2880</f>
        <v>2.1000000000000001E-2</v>
      </c>
      <c r="P2880" s="9">
        <f>IF(L2880 = 0, 0, E2880/L2880)</f>
        <v>15.75</v>
      </c>
      <c r="Q2880" s="5" t="str">
        <f>LEFT(N2880,SEARCH("/",N2880) - 1)</f>
        <v>theater</v>
      </c>
      <c r="R2880" s="5" t="str">
        <f>RIGHT(N2880, LEN(N2880) - SEARCH("/",N2880))</f>
        <v>plays</v>
      </c>
      <c r="S2880" s="16">
        <f>(((J2880/60)/60)/24)+DATE(1970,1,1)+(-8/24)</f>
        <v>42128.282349537032</v>
      </c>
      <c r="T2880" s="16">
        <f>(((I2880/60)/60)/24)+DATE(1970,1,1)+(-8/24)</f>
        <v>42188.282349537032</v>
      </c>
    </row>
    <row r="2881" spans="1:20" ht="45" x14ac:dyDescent="0.2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2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7">
        <f>E2881/D2881</f>
        <v>2.5892857142857141E-3</v>
      </c>
      <c r="P2881" s="9">
        <f>IF(L2881 = 0, 0, E2881/L2881)</f>
        <v>29</v>
      </c>
      <c r="Q2881" s="5" t="str">
        <f>LEFT(N2881,SEARCH("/",N2881) - 1)</f>
        <v>theater</v>
      </c>
      <c r="R2881" s="5" t="str">
        <f>RIGHT(N2881, LEN(N2881) - SEARCH("/",N2881))</f>
        <v>plays</v>
      </c>
      <c r="S2881" s="16">
        <f>(((J2881/60)/60)/24)+DATE(1970,1,1)+(-8/24)</f>
        <v>42359.391909722217</v>
      </c>
      <c r="T2881" s="16">
        <f>(((I2881/60)/60)/24)+DATE(1970,1,1)+(-8/24)</f>
        <v>42389.391909722217</v>
      </c>
    </row>
    <row r="2882" spans="1:20" ht="60" x14ac:dyDescent="0.25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2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7">
        <f>E2882/D2882</f>
        <v>0.23333333333333334</v>
      </c>
      <c r="P2882" s="9">
        <f>IF(L2882 = 0, 0, E2882/L2882)</f>
        <v>96.551724137931032</v>
      </c>
      <c r="Q2882" s="5" t="str">
        <f>LEFT(N2882,SEARCH("/",N2882) - 1)</f>
        <v>theater</v>
      </c>
      <c r="R2882" s="5" t="str">
        <f>RIGHT(N2882, LEN(N2882) - SEARCH("/",N2882))</f>
        <v>plays</v>
      </c>
      <c r="S2882" s="16">
        <f>(((J2882/60)/60)/24)+DATE(1970,1,1)+(-8/24)</f>
        <v>42192.57236111111</v>
      </c>
      <c r="T2882" s="16">
        <f>(((I2882/60)/60)/24)+DATE(1970,1,1)+(-8/24)</f>
        <v>42236.378472222219</v>
      </c>
    </row>
    <row r="2883" spans="1:20" ht="60" x14ac:dyDescent="0.2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2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7">
        <f>E2883/D2883</f>
        <v>0</v>
      </c>
      <c r="P2883" s="9">
        <f>IF(L2883 = 0, 0, E2883/L2883)</f>
        <v>0</v>
      </c>
      <c r="Q2883" s="5" t="str">
        <f>LEFT(N2883,SEARCH("/",N2883) - 1)</f>
        <v>theater</v>
      </c>
      <c r="R2883" s="5" t="str">
        <f>RIGHT(N2883, LEN(N2883) - SEARCH("/",N2883))</f>
        <v>plays</v>
      </c>
      <c r="S2883" s="16">
        <f>(((J2883/60)/60)/24)+DATE(1970,1,1)+(-8/24)</f>
        <v>41916.264305555553</v>
      </c>
      <c r="T2883" s="16">
        <f>(((I2883/60)/60)/24)+DATE(1970,1,1)+(-8/24)</f>
        <v>41976.305972222217</v>
      </c>
    </row>
    <row r="2884" spans="1:20" ht="60" x14ac:dyDescent="0.25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2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7">
        <f>E2884/D2884</f>
        <v>0.33600000000000002</v>
      </c>
      <c r="P2884" s="9">
        <f>IF(L2884 = 0, 0, E2884/L2884)</f>
        <v>63</v>
      </c>
      <c r="Q2884" s="5" t="str">
        <f>LEFT(N2884,SEARCH("/",N2884) - 1)</f>
        <v>theater</v>
      </c>
      <c r="R2884" s="5" t="str">
        <f>RIGHT(N2884, LEN(N2884) - SEARCH("/",N2884))</f>
        <v>plays</v>
      </c>
      <c r="S2884" s="16">
        <f>(((J2884/60)/60)/24)+DATE(1970,1,1)+(-8/24)</f>
        <v>42461.262939814813</v>
      </c>
      <c r="T2884" s="16">
        <f>(((I2884/60)/60)/24)+DATE(1970,1,1)+(-8/24)</f>
        <v>42491.262939814813</v>
      </c>
    </row>
    <row r="2885" spans="1:20" ht="60" x14ac:dyDescent="0.2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2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7">
        <f>E2885/D2885</f>
        <v>0.1908</v>
      </c>
      <c r="P2885" s="9">
        <f>IF(L2885 = 0, 0, E2885/L2885)</f>
        <v>381.6</v>
      </c>
      <c r="Q2885" s="5" t="str">
        <f>LEFT(N2885,SEARCH("/",N2885) - 1)</f>
        <v>theater</v>
      </c>
      <c r="R2885" s="5" t="str">
        <f>RIGHT(N2885, LEN(N2885) - SEARCH("/",N2885))</f>
        <v>plays</v>
      </c>
      <c r="S2885" s="16">
        <f>(((J2885/60)/60)/24)+DATE(1970,1,1)+(-8/24)</f>
        <v>42370.569872685184</v>
      </c>
      <c r="T2885" s="16">
        <f>(((I2885/60)/60)/24)+DATE(1970,1,1)+(-8/24)</f>
        <v>42405.874305555553</v>
      </c>
    </row>
    <row r="2886" spans="1:20" ht="45" x14ac:dyDescent="0.25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2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7">
        <f>E2886/D2886</f>
        <v>4.1111111111111114E-3</v>
      </c>
      <c r="P2886" s="9">
        <f>IF(L2886 = 0, 0, E2886/L2886)</f>
        <v>46.25</v>
      </c>
      <c r="Q2886" s="5" t="str">
        <f>LEFT(N2886,SEARCH("/",N2886) - 1)</f>
        <v>theater</v>
      </c>
      <c r="R2886" s="5" t="str">
        <f>RIGHT(N2886, LEN(N2886) - SEARCH("/",N2886))</f>
        <v>plays</v>
      </c>
      <c r="S2886" s="16">
        <f>(((J2886/60)/60)/24)+DATE(1970,1,1)+(-8/24)</f>
        <v>41948.393923611111</v>
      </c>
      <c r="T2886" s="16">
        <f>(((I2886/60)/60)/24)+DATE(1970,1,1)+(-8/24)</f>
        <v>41978.393923611111</v>
      </c>
    </row>
    <row r="2887" spans="1:20" ht="30" x14ac:dyDescent="0.2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2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7">
        <f>E2887/D2887</f>
        <v>0.32500000000000001</v>
      </c>
      <c r="P2887" s="9">
        <f>IF(L2887 = 0, 0, E2887/L2887)</f>
        <v>26</v>
      </c>
      <c r="Q2887" s="5" t="str">
        <f>LEFT(N2887,SEARCH("/",N2887) - 1)</f>
        <v>theater</v>
      </c>
      <c r="R2887" s="5" t="str">
        <f>RIGHT(N2887, LEN(N2887) - SEARCH("/",N2887))</f>
        <v>plays</v>
      </c>
      <c r="S2887" s="16">
        <f>(((J2887/60)/60)/24)+DATE(1970,1,1)+(-8/24)</f>
        <v>42046.743067129624</v>
      </c>
      <c r="T2887" s="16">
        <f>(((I2887/60)/60)/24)+DATE(1970,1,1)+(-8/24)</f>
        <v>42076.70140046296</v>
      </c>
    </row>
    <row r="2888" spans="1:20" ht="60" x14ac:dyDescent="0.25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2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7">
        <f>E2888/D2888</f>
        <v>0.05</v>
      </c>
      <c r="P2888" s="9">
        <f>IF(L2888 = 0, 0, E2888/L2888)</f>
        <v>10</v>
      </c>
      <c r="Q2888" s="5" t="str">
        <f>LEFT(N2888,SEARCH("/",N2888) - 1)</f>
        <v>theater</v>
      </c>
      <c r="R2888" s="5" t="str">
        <f>RIGHT(N2888, LEN(N2888) - SEARCH("/",N2888))</f>
        <v>plays</v>
      </c>
      <c r="S2888" s="16">
        <f>(((J2888/60)/60)/24)+DATE(1970,1,1)+(-8/24)</f>
        <v>42261.299583333333</v>
      </c>
      <c r="T2888" s="16">
        <f>(((I2888/60)/60)/24)+DATE(1970,1,1)+(-8/24)</f>
        <v>42265.832638888889</v>
      </c>
    </row>
    <row r="2889" spans="1:20" ht="60" x14ac:dyDescent="0.2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2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7">
        <f>E2889/D2889</f>
        <v>1.6666666666666668E-3</v>
      </c>
      <c r="P2889" s="9">
        <f>IF(L2889 = 0, 0, E2889/L2889)</f>
        <v>5</v>
      </c>
      <c r="Q2889" s="5" t="str">
        <f>LEFT(N2889,SEARCH("/",N2889) - 1)</f>
        <v>theater</v>
      </c>
      <c r="R2889" s="5" t="str">
        <f>RIGHT(N2889, LEN(N2889) - SEARCH("/",N2889))</f>
        <v>plays</v>
      </c>
      <c r="S2889" s="16">
        <f>(((J2889/60)/60)/24)+DATE(1970,1,1)+(-8/24)</f>
        <v>41985.094027777777</v>
      </c>
      <c r="T2889" s="16">
        <f>(((I2889/60)/60)/24)+DATE(1970,1,1)+(-8/24)</f>
        <v>42015.094027777777</v>
      </c>
    </row>
    <row r="2890" spans="1:20" ht="60" x14ac:dyDescent="0.25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2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7">
        <f>E2890/D2890</f>
        <v>0</v>
      </c>
      <c r="P2890" s="9">
        <f>IF(L2890 = 0, 0, E2890/L2890)</f>
        <v>0</v>
      </c>
      <c r="Q2890" s="5" t="str">
        <f>LEFT(N2890,SEARCH("/",N2890) - 1)</f>
        <v>theater</v>
      </c>
      <c r="R2890" s="5" t="str">
        <f>RIGHT(N2890, LEN(N2890) - SEARCH("/",N2890))</f>
        <v>plays</v>
      </c>
      <c r="S2890" s="16">
        <f>(((J2890/60)/60)/24)+DATE(1970,1,1)+(-8/24)</f>
        <v>41922.201851851853</v>
      </c>
      <c r="T2890" s="16">
        <f>(((I2890/60)/60)/24)+DATE(1970,1,1)+(-8/24)</f>
        <v>41929.874305555553</v>
      </c>
    </row>
    <row r="2891" spans="1:20" ht="45" x14ac:dyDescent="0.2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2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7">
        <f>E2891/D2891</f>
        <v>0.38066666666666665</v>
      </c>
      <c r="P2891" s="9">
        <f>IF(L2891 = 0, 0, E2891/L2891)</f>
        <v>81.571428571428569</v>
      </c>
      <c r="Q2891" s="5" t="str">
        <f>LEFT(N2891,SEARCH("/",N2891) - 1)</f>
        <v>theater</v>
      </c>
      <c r="R2891" s="5" t="str">
        <f>RIGHT(N2891, LEN(N2891) - SEARCH("/",N2891))</f>
        <v>plays</v>
      </c>
      <c r="S2891" s="16">
        <f>(((J2891/60)/60)/24)+DATE(1970,1,1)+(-8/24)</f>
        <v>41850.529918981476</v>
      </c>
      <c r="T2891" s="16">
        <f>(((I2891/60)/60)/24)+DATE(1970,1,1)+(-8/24)</f>
        <v>41880.529918981476</v>
      </c>
    </row>
    <row r="2892" spans="1:20" ht="60" x14ac:dyDescent="0.25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2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7">
        <f>E2892/D2892</f>
        <v>1.0500000000000001E-2</v>
      </c>
      <c r="P2892" s="9">
        <f>IF(L2892 = 0, 0, E2892/L2892)</f>
        <v>7</v>
      </c>
      <c r="Q2892" s="5" t="str">
        <f>LEFT(N2892,SEARCH("/",N2892) - 1)</f>
        <v>theater</v>
      </c>
      <c r="R2892" s="5" t="str">
        <f>RIGHT(N2892, LEN(N2892) - SEARCH("/",N2892))</f>
        <v>plays</v>
      </c>
      <c r="S2892" s="16">
        <f>(((J2892/60)/60)/24)+DATE(1970,1,1)+(-8/24)</f>
        <v>41831.409629629627</v>
      </c>
      <c r="T2892" s="16">
        <f>(((I2892/60)/60)/24)+DATE(1970,1,1)+(-8/24)</f>
        <v>41859.791666666664</v>
      </c>
    </row>
    <row r="2893" spans="1:20" ht="60" x14ac:dyDescent="0.2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2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7">
        <f>E2893/D2893</f>
        <v>2.7300000000000001E-2</v>
      </c>
      <c r="P2893" s="9">
        <f>IF(L2893 = 0, 0, E2893/L2893)</f>
        <v>27.3</v>
      </c>
      <c r="Q2893" s="5" t="str">
        <f>LEFT(N2893,SEARCH("/",N2893) - 1)</f>
        <v>theater</v>
      </c>
      <c r="R2893" s="5" t="str">
        <f>RIGHT(N2893, LEN(N2893) - SEARCH("/",N2893))</f>
        <v>plays</v>
      </c>
      <c r="S2893" s="16">
        <f>(((J2893/60)/60)/24)+DATE(1970,1,1)+(-8/24)</f>
        <v>42415.550092592595</v>
      </c>
      <c r="T2893" s="16">
        <f>(((I2893/60)/60)/24)+DATE(1970,1,1)+(-8/24)</f>
        <v>42475.508425925924</v>
      </c>
    </row>
    <row r="2894" spans="1:20" ht="45" x14ac:dyDescent="0.25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2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7">
        <f>E2894/D2894</f>
        <v>9.0909090909090912E-2</v>
      </c>
      <c r="P2894" s="9">
        <f>IF(L2894 = 0, 0, E2894/L2894)</f>
        <v>29.411764705882351</v>
      </c>
      <c r="Q2894" s="5" t="str">
        <f>LEFT(N2894,SEARCH("/",N2894) - 1)</f>
        <v>theater</v>
      </c>
      <c r="R2894" s="5" t="str">
        <f>RIGHT(N2894, LEN(N2894) - SEARCH("/",N2894))</f>
        <v>plays</v>
      </c>
      <c r="S2894" s="16">
        <f>(((J2894/60)/60)/24)+DATE(1970,1,1)+(-8/24)</f>
        <v>41869.380833333329</v>
      </c>
      <c r="T2894" s="16">
        <f>(((I2894/60)/60)/24)+DATE(1970,1,1)+(-8/24)</f>
        <v>41876.541666666664</v>
      </c>
    </row>
    <row r="2895" spans="1:20" ht="30" x14ac:dyDescent="0.25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2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7">
        <f>E2895/D2895</f>
        <v>5.0000000000000001E-3</v>
      </c>
      <c r="P2895" s="9">
        <f>IF(L2895 = 0, 0, E2895/L2895)</f>
        <v>12.5</v>
      </c>
      <c r="Q2895" s="5" t="str">
        <f>LEFT(N2895,SEARCH("/",N2895) - 1)</f>
        <v>theater</v>
      </c>
      <c r="R2895" s="5" t="str">
        <f>RIGHT(N2895, LEN(N2895) - SEARCH("/",N2895))</f>
        <v>plays</v>
      </c>
      <c r="S2895" s="16">
        <f>(((J2895/60)/60)/24)+DATE(1970,1,1)+(-8/24)</f>
        <v>41953.439756944441</v>
      </c>
      <c r="T2895" s="16">
        <f>(((I2895/60)/60)/24)+DATE(1970,1,1)+(-8/24)</f>
        <v>42012.749999999993</v>
      </c>
    </row>
    <row r="2896" spans="1:20" ht="30" x14ac:dyDescent="0.25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2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7">
        <f>E2896/D2896</f>
        <v>0</v>
      </c>
      <c r="P2896" s="9">
        <f>IF(L2896 = 0, 0, E2896/L2896)</f>
        <v>0</v>
      </c>
      <c r="Q2896" s="5" t="str">
        <f>LEFT(N2896,SEARCH("/",N2896) - 1)</f>
        <v>theater</v>
      </c>
      <c r="R2896" s="5" t="str">
        <f>RIGHT(N2896, LEN(N2896) - SEARCH("/",N2896))</f>
        <v>plays</v>
      </c>
      <c r="S2896" s="16">
        <f>(((J2896/60)/60)/24)+DATE(1970,1,1)+(-8/24)</f>
        <v>42037.652951388889</v>
      </c>
      <c r="T2896" s="16">
        <f>(((I2896/60)/60)/24)+DATE(1970,1,1)+(-8/24)</f>
        <v>42097.611284722218</v>
      </c>
    </row>
    <row r="2897" spans="1:20" ht="60" x14ac:dyDescent="0.2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2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7">
        <f>E2897/D2897</f>
        <v>4.5999999999999999E-2</v>
      </c>
      <c r="P2897" s="9">
        <f>IF(L2897 = 0, 0, E2897/L2897)</f>
        <v>5.75</v>
      </c>
      <c r="Q2897" s="5" t="str">
        <f>LEFT(N2897,SEARCH("/",N2897) - 1)</f>
        <v>theater</v>
      </c>
      <c r="R2897" s="5" t="str">
        <f>RIGHT(N2897, LEN(N2897) - SEARCH("/",N2897))</f>
        <v>plays</v>
      </c>
      <c r="S2897" s="16">
        <f>(((J2897/60)/60)/24)+DATE(1970,1,1)+(-8/24)</f>
        <v>41811.222129629627</v>
      </c>
      <c r="T2897" s="16">
        <f>(((I2897/60)/60)/24)+DATE(1970,1,1)+(-8/24)</f>
        <v>41812.541666666664</v>
      </c>
    </row>
    <row r="2898" spans="1:20" ht="45" x14ac:dyDescent="0.25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2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7">
        <f>E2898/D2898</f>
        <v>0.20833333333333334</v>
      </c>
      <c r="P2898" s="9">
        <f>IF(L2898 = 0, 0, E2898/L2898)</f>
        <v>52.083333333333336</v>
      </c>
      <c r="Q2898" s="5" t="str">
        <f>LEFT(N2898,SEARCH("/",N2898) - 1)</f>
        <v>theater</v>
      </c>
      <c r="R2898" s="5" t="str">
        <f>RIGHT(N2898, LEN(N2898) - SEARCH("/",N2898))</f>
        <v>plays</v>
      </c>
      <c r="S2898" s="16">
        <f>(((J2898/60)/60)/24)+DATE(1970,1,1)+(-8/24)</f>
        <v>42701.575474537036</v>
      </c>
      <c r="T2898" s="16">
        <f>(((I2898/60)/60)/24)+DATE(1970,1,1)+(-8/24)</f>
        <v>42715.916666666664</v>
      </c>
    </row>
    <row r="2899" spans="1:20" ht="60" x14ac:dyDescent="0.2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2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7">
        <f>E2899/D2899</f>
        <v>4.583333333333333E-2</v>
      </c>
      <c r="P2899" s="9">
        <f>IF(L2899 = 0, 0, E2899/L2899)</f>
        <v>183.33333333333334</v>
      </c>
      <c r="Q2899" s="5" t="str">
        <f>LEFT(N2899,SEARCH("/",N2899) - 1)</f>
        <v>theater</v>
      </c>
      <c r="R2899" s="5" t="str">
        <f>RIGHT(N2899, LEN(N2899) - SEARCH("/",N2899))</f>
        <v>plays</v>
      </c>
      <c r="S2899" s="16">
        <f>(((J2899/60)/60)/24)+DATE(1970,1,1)+(-8/24)</f>
        <v>42258.313171296293</v>
      </c>
      <c r="T2899" s="16">
        <f>(((I2899/60)/60)/24)+DATE(1970,1,1)+(-8/24)</f>
        <v>42288.311863425923</v>
      </c>
    </row>
    <row r="2900" spans="1:20" ht="60" x14ac:dyDescent="0.25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2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7">
        <f>E2900/D2900</f>
        <v>4.2133333333333335E-2</v>
      </c>
      <c r="P2900" s="9">
        <f>IF(L2900 = 0, 0, E2900/L2900)</f>
        <v>26.333333333333332</v>
      </c>
      <c r="Q2900" s="5" t="str">
        <f>LEFT(N2900,SEARCH("/",N2900) - 1)</f>
        <v>theater</v>
      </c>
      <c r="R2900" s="5" t="str">
        <f>RIGHT(N2900, LEN(N2900) - SEARCH("/",N2900))</f>
        <v>plays</v>
      </c>
      <c r="S2900" s="16">
        <f>(((J2900/60)/60)/24)+DATE(1970,1,1)+(-8/24)</f>
        <v>42278.331631944442</v>
      </c>
      <c r="T2900" s="16">
        <f>(((I2900/60)/60)/24)+DATE(1970,1,1)+(-8/24)</f>
        <v>42308.331631944442</v>
      </c>
    </row>
    <row r="2901" spans="1:20" ht="60" x14ac:dyDescent="0.2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2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7">
        <f>E2901/D2901</f>
        <v>0</v>
      </c>
      <c r="P2901" s="9">
        <f>IF(L2901 = 0, 0, E2901/L2901)</f>
        <v>0</v>
      </c>
      <c r="Q2901" s="5" t="str">
        <f>LEFT(N2901,SEARCH("/",N2901) - 1)</f>
        <v>theater</v>
      </c>
      <c r="R2901" s="5" t="str">
        <f>RIGHT(N2901, LEN(N2901) - SEARCH("/",N2901))</f>
        <v>plays</v>
      </c>
      <c r="S2901" s="16">
        <f>(((J2901/60)/60)/24)+DATE(1970,1,1)+(-8/24)</f>
        <v>42514.744884259257</v>
      </c>
      <c r="T2901" s="16">
        <f>(((I2901/60)/60)/24)+DATE(1970,1,1)+(-8/24)</f>
        <v>42574.744884259257</v>
      </c>
    </row>
    <row r="2902" spans="1:20" ht="60" x14ac:dyDescent="0.25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2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7">
        <f>E2902/D2902</f>
        <v>0.61909090909090914</v>
      </c>
      <c r="P2902" s="9">
        <f>IF(L2902 = 0, 0, E2902/L2902)</f>
        <v>486.42857142857144</v>
      </c>
      <c r="Q2902" s="5" t="str">
        <f>LEFT(N2902,SEARCH("/",N2902) - 1)</f>
        <v>theater</v>
      </c>
      <c r="R2902" s="5" t="str">
        <f>RIGHT(N2902, LEN(N2902) - SEARCH("/",N2902))</f>
        <v>plays</v>
      </c>
      <c r="S2902" s="16">
        <f>(((J2902/60)/60)/24)+DATE(1970,1,1)+(-8/24)</f>
        <v>41829.900833333333</v>
      </c>
      <c r="T2902" s="16">
        <f>(((I2902/60)/60)/24)+DATE(1970,1,1)+(-8/24)</f>
        <v>41859.900833333333</v>
      </c>
    </row>
    <row r="2903" spans="1:20" ht="60" x14ac:dyDescent="0.2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2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7">
        <f>E2903/D2903</f>
        <v>8.0000000000000002E-3</v>
      </c>
      <c r="P2903" s="9">
        <f>IF(L2903 = 0, 0, E2903/L2903)</f>
        <v>3</v>
      </c>
      <c r="Q2903" s="5" t="str">
        <f>LEFT(N2903,SEARCH("/",N2903) - 1)</f>
        <v>theater</v>
      </c>
      <c r="R2903" s="5" t="str">
        <f>RIGHT(N2903, LEN(N2903) - SEARCH("/",N2903))</f>
        <v>plays</v>
      </c>
      <c r="S2903" s="16">
        <f>(((J2903/60)/60)/24)+DATE(1970,1,1)+(-8/24)</f>
        <v>41982.571053240739</v>
      </c>
      <c r="T2903" s="16">
        <f>(((I2903/60)/60)/24)+DATE(1970,1,1)+(-8/24)</f>
        <v>42042.571053240739</v>
      </c>
    </row>
    <row r="2904" spans="1:20" ht="45" x14ac:dyDescent="0.25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2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7">
        <f>E2904/D2904</f>
        <v>1.6666666666666666E-4</v>
      </c>
      <c r="P2904" s="9">
        <f>IF(L2904 = 0, 0, E2904/L2904)</f>
        <v>25</v>
      </c>
      <c r="Q2904" s="5" t="str">
        <f>LEFT(N2904,SEARCH("/",N2904) - 1)</f>
        <v>theater</v>
      </c>
      <c r="R2904" s="5" t="str">
        <f>RIGHT(N2904, LEN(N2904) - SEARCH("/",N2904))</f>
        <v>plays</v>
      </c>
      <c r="S2904" s="16">
        <f>(((J2904/60)/60)/24)+DATE(1970,1,1)+(-8/24)</f>
        <v>42210.106435185182</v>
      </c>
      <c r="T2904" s="16">
        <f>(((I2904/60)/60)/24)+DATE(1970,1,1)+(-8/24)</f>
        <v>42240.106435185182</v>
      </c>
    </row>
    <row r="2905" spans="1:20" ht="60" x14ac:dyDescent="0.2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2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7">
        <f>E2905/D2905</f>
        <v>7.7999999999999996E-3</v>
      </c>
      <c r="P2905" s="9">
        <f>IF(L2905 = 0, 0, E2905/L2905)</f>
        <v>9.75</v>
      </c>
      <c r="Q2905" s="5" t="str">
        <f>LEFT(N2905,SEARCH("/",N2905) - 1)</f>
        <v>theater</v>
      </c>
      <c r="R2905" s="5" t="str">
        <f>RIGHT(N2905, LEN(N2905) - SEARCH("/",N2905))</f>
        <v>plays</v>
      </c>
      <c r="S2905" s="16">
        <f>(((J2905/60)/60)/24)+DATE(1970,1,1)+(-8/24)</f>
        <v>42195.83354166666</v>
      </c>
      <c r="T2905" s="16">
        <f>(((I2905/60)/60)/24)+DATE(1970,1,1)+(-8/24)</f>
        <v>42255.83354166666</v>
      </c>
    </row>
    <row r="2906" spans="1:20" ht="60" x14ac:dyDescent="0.25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2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7">
        <f>E2906/D2906</f>
        <v>0.05</v>
      </c>
      <c r="P2906" s="9">
        <f>IF(L2906 = 0, 0, E2906/L2906)</f>
        <v>18.75</v>
      </c>
      <c r="Q2906" s="5" t="str">
        <f>LEFT(N2906,SEARCH("/",N2906) - 1)</f>
        <v>theater</v>
      </c>
      <c r="R2906" s="5" t="str">
        <f>RIGHT(N2906, LEN(N2906) - SEARCH("/",N2906))</f>
        <v>plays</v>
      </c>
      <c r="S2906" s="16">
        <f>(((J2906/60)/60)/24)+DATE(1970,1,1)+(-8/24)</f>
        <v>41940.634618055556</v>
      </c>
      <c r="T2906" s="16">
        <f>(((I2906/60)/60)/24)+DATE(1970,1,1)+(-8/24)</f>
        <v>41952.166666666664</v>
      </c>
    </row>
    <row r="2907" spans="1:20" ht="45" x14ac:dyDescent="0.2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2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7">
        <f>E2907/D2907</f>
        <v>0.17771428571428571</v>
      </c>
      <c r="P2907" s="9">
        <f>IF(L2907 = 0, 0, E2907/L2907)</f>
        <v>36.588235294117645</v>
      </c>
      <c r="Q2907" s="5" t="str">
        <f>LEFT(N2907,SEARCH("/",N2907) - 1)</f>
        <v>theater</v>
      </c>
      <c r="R2907" s="5" t="str">
        <f>RIGHT(N2907, LEN(N2907) - SEARCH("/",N2907))</f>
        <v>plays</v>
      </c>
      <c r="S2907" s="16">
        <f>(((J2907/60)/60)/24)+DATE(1970,1,1)+(-8/24)</f>
        <v>42605.723530092589</v>
      </c>
      <c r="T2907" s="16">
        <f>(((I2907/60)/60)/24)+DATE(1970,1,1)+(-8/24)</f>
        <v>42619.723530092589</v>
      </c>
    </row>
    <row r="2908" spans="1:20" ht="60" x14ac:dyDescent="0.25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2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7">
        <f>E2908/D2908</f>
        <v>9.4166666666666662E-2</v>
      </c>
      <c r="P2908" s="9">
        <f>IF(L2908 = 0, 0, E2908/L2908)</f>
        <v>80.714285714285708</v>
      </c>
      <c r="Q2908" s="5" t="str">
        <f>LEFT(N2908,SEARCH("/",N2908) - 1)</f>
        <v>theater</v>
      </c>
      <c r="R2908" s="5" t="str">
        <f>RIGHT(N2908, LEN(N2908) - SEARCH("/",N2908))</f>
        <v>plays</v>
      </c>
      <c r="S2908" s="16">
        <f>(((J2908/60)/60)/24)+DATE(1970,1,1)+(-8/24)</f>
        <v>42199.315578703703</v>
      </c>
      <c r="T2908" s="16">
        <f>(((I2908/60)/60)/24)+DATE(1970,1,1)+(-8/24)</f>
        <v>42216.708333333336</v>
      </c>
    </row>
    <row r="2909" spans="1:20" ht="60" x14ac:dyDescent="0.2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2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7">
        <f>E2909/D2909</f>
        <v>8.0000000000000004E-4</v>
      </c>
      <c r="P2909" s="9">
        <f>IF(L2909 = 0, 0, E2909/L2909)</f>
        <v>1</v>
      </c>
      <c r="Q2909" s="5" t="str">
        <f>LEFT(N2909,SEARCH("/",N2909) - 1)</f>
        <v>theater</v>
      </c>
      <c r="R2909" s="5" t="str">
        <f>RIGHT(N2909, LEN(N2909) - SEARCH("/",N2909))</f>
        <v>plays</v>
      </c>
      <c r="S2909" s="16">
        <f>(((J2909/60)/60)/24)+DATE(1970,1,1)+(-8/24)</f>
        <v>42444.544409722213</v>
      </c>
      <c r="T2909" s="16">
        <f>(((I2909/60)/60)/24)+DATE(1970,1,1)+(-8/24)</f>
        <v>42504.544409722213</v>
      </c>
    </row>
    <row r="2910" spans="1:20" ht="60" x14ac:dyDescent="0.25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2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7">
        <f>E2910/D2910</f>
        <v>2.75E-2</v>
      </c>
      <c r="P2910" s="9">
        <f>IF(L2910 = 0, 0, E2910/L2910)</f>
        <v>52.8</v>
      </c>
      <c r="Q2910" s="5" t="str">
        <f>LEFT(N2910,SEARCH("/",N2910) - 1)</f>
        <v>theater</v>
      </c>
      <c r="R2910" s="5" t="str">
        <f>RIGHT(N2910, LEN(N2910) - SEARCH("/",N2910))</f>
        <v>plays</v>
      </c>
      <c r="S2910" s="16">
        <f>(((J2910/60)/60)/24)+DATE(1970,1,1)+(-8/24)</f>
        <v>42499.398368055547</v>
      </c>
      <c r="T2910" s="16">
        <f>(((I2910/60)/60)/24)+DATE(1970,1,1)+(-8/24)</f>
        <v>42529.398368055547</v>
      </c>
    </row>
    <row r="2911" spans="1:20" ht="60" x14ac:dyDescent="0.2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2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7">
        <f>E2911/D2911</f>
        <v>1.1111111111111112E-4</v>
      </c>
      <c r="P2911" s="9">
        <f>IF(L2911 = 0, 0, E2911/L2911)</f>
        <v>20</v>
      </c>
      <c r="Q2911" s="5" t="str">
        <f>LEFT(N2911,SEARCH("/",N2911) - 1)</f>
        <v>theater</v>
      </c>
      <c r="R2911" s="5" t="str">
        <f>RIGHT(N2911, LEN(N2911) - SEARCH("/",N2911))</f>
        <v>plays</v>
      </c>
      <c r="S2911" s="16">
        <f>(((J2911/60)/60)/24)+DATE(1970,1,1)+(-8/24)</f>
        <v>41928.932881944442</v>
      </c>
      <c r="T2911" s="16">
        <f>(((I2911/60)/60)/24)+DATE(1970,1,1)+(-8/24)</f>
        <v>41968.490277777775</v>
      </c>
    </row>
    <row r="2912" spans="1:20" ht="45" x14ac:dyDescent="0.25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2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7">
        <f>E2912/D2912</f>
        <v>3.3333333333333335E-5</v>
      </c>
      <c r="P2912" s="9">
        <f>IF(L2912 = 0, 0, E2912/L2912)</f>
        <v>1</v>
      </c>
      <c r="Q2912" s="5" t="str">
        <f>LEFT(N2912,SEARCH("/",N2912) - 1)</f>
        <v>theater</v>
      </c>
      <c r="R2912" s="5" t="str">
        <f>RIGHT(N2912, LEN(N2912) - SEARCH("/",N2912))</f>
        <v>plays</v>
      </c>
      <c r="S2912" s="16">
        <f>(((J2912/60)/60)/24)+DATE(1970,1,1)+(-8/24)</f>
        <v>42107.507951388885</v>
      </c>
      <c r="T2912" s="16">
        <f>(((I2912/60)/60)/24)+DATE(1970,1,1)+(-8/24)</f>
        <v>42167.507951388885</v>
      </c>
    </row>
    <row r="2913" spans="1:20" ht="60" x14ac:dyDescent="0.2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2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7">
        <f>E2913/D2913</f>
        <v>0.36499999999999999</v>
      </c>
      <c r="P2913" s="9">
        <f>IF(L2913 = 0, 0, E2913/L2913)</f>
        <v>46.928571428571431</v>
      </c>
      <c r="Q2913" s="5" t="str">
        <f>LEFT(N2913,SEARCH("/",N2913) - 1)</f>
        <v>theater</v>
      </c>
      <c r="R2913" s="5" t="str">
        <f>RIGHT(N2913, LEN(N2913) - SEARCH("/",N2913))</f>
        <v>plays</v>
      </c>
      <c r="S2913" s="16">
        <f>(((J2913/60)/60)/24)+DATE(1970,1,1)+(-8/24)</f>
        <v>42142.435486111113</v>
      </c>
      <c r="T2913" s="16">
        <f>(((I2913/60)/60)/24)+DATE(1970,1,1)+(-8/24)</f>
        <v>42182.435486111113</v>
      </c>
    </row>
    <row r="2914" spans="1:20" ht="60" x14ac:dyDescent="0.25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2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7">
        <f>E2914/D2914</f>
        <v>0.14058171745152354</v>
      </c>
      <c r="P2914" s="9">
        <f>IF(L2914 = 0, 0, E2914/L2914)</f>
        <v>78.07692307692308</v>
      </c>
      <c r="Q2914" s="5" t="str">
        <f>LEFT(N2914,SEARCH("/",N2914) - 1)</f>
        <v>theater</v>
      </c>
      <c r="R2914" s="5" t="str">
        <f>RIGHT(N2914, LEN(N2914) - SEARCH("/",N2914))</f>
        <v>plays</v>
      </c>
      <c r="S2914" s="16">
        <f>(((J2914/60)/60)/24)+DATE(1970,1,1)+(-8/24)</f>
        <v>42353.798310185179</v>
      </c>
      <c r="T2914" s="16">
        <f>(((I2914/60)/60)/24)+DATE(1970,1,1)+(-8/24)</f>
        <v>42383.798310185179</v>
      </c>
    </row>
    <row r="2915" spans="1:20" ht="60" x14ac:dyDescent="0.2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2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7">
        <f>E2915/D2915</f>
        <v>2.0000000000000001E-4</v>
      </c>
      <c r="P2915" s="9">
        <f>IF(L2915 = 0, 0, E2915/L2915)</f>
        <v>1</v>
      </c>
      <c r="Q2915" s="5" t="str">
        <f>LEFT(N2915,SEARCH("/",N2915) - 1)</f>
        <v>theater</v>
      </c>
      <c r="R2915" s="5" t="str">
        <f>RIGHT(N2915, LEN(N2915) - SEARCH("/",N2915))</f>
        <v>plays</v>
      </c>
      <c r="S2915" s="16">
        <f>(((J2915/60)/60)/24)+DATE(1970,1,1)+(-8/24)</f>
        <v>41828.589571759258</v>
      </c>
      <c r="T2915" s="16">
        <f>(((I2915/60)/60)/24)+DATE(1970,1,1)+(-8/24)</f>
        <v>41888.589571759258</v>
      </c>
    </row>
    <row r="2916" spans="1:20" ht="30" x14ac:dyDescent="0.25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2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7">
        <f>E2916/D2916</f>
        <v>4.0000000000000003E-5</v>
      </c>
      <c r="P2916" s="9">
        <f>IF(L2916 = 0, 0, E2916/L2916)</f>
        <v>1</v>
      </c>
      <c r="Q2916" s="5" t="str">
        <f>LEFT(N2916,SEARCH("/",N2916) - 1)</f>
        <v>theater</v>
      </c>
      <c r="R2916" s="5" t="str">
        <f>RIGHT(N2916, LEN(N2916) - SEARCH("/",N2916))</f>
        <v>plays</v>
      </c>
      <c r="S2916" s="16">
        <f>(((J2916/60)/60)/24)+DATE(1970,1,1)+(-8/24)</f>
        <v>42017.574004629627</v>
      </c>
      <c r="T2916" s="16">
        <f>(((I2916/60)/60)/24)+DATE(1970,1,1)+(-8/24)</f>
        <v>42077.532337962963</v>
      </c>
    </row>
    <row r="2917" spans="1:20" ht="45" x14ac:dyDescent="0.2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2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7">
        <f>E2917/D2917</f>
        <v>0.61099999999999999</v>
      </c>
      <c r="P2917" s="9">
        <f>IF(L2917 = 0, 0, E2917/L2917)</f>
        <v>203.66666666666666</v>
      </c>
      <c r="Q2917" s="5" t="str">
        <f>LEFT(N2917,SEARCH("/",N2917) - 1)</f>
        <v>theater</v>
      </c>
      <c r="R2917" s="5" t="str">
        <f>RIGHT(N2917, LEN(N2917) - SEARCH("/",N2917))</f>
        <v>plays</v>
      </c>
      <c r="S2917" s="16">
        <f>(((J2917/60)/60)/24)+DATE(1970,1,1)+(-8/24)</f>
        <v>42415.064699074072</v>
      </c>
      <c r="T2917" s="16">
        <f>(((I2917/60)/60)/24)+DATE(1970,1,1)+(-8/24)</f>
        <v>42445.0230324074</v>
      </c>
    </row>
    <row r="2918" spans="1:20" ht="45" x14ac:dyDescent="0.25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2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7">
        <f>E2918/D2918</f>
        <v>7.8378378378378383E-2</v>
      </c>
      <c r="P2918" s="9">
        <f>IF(L2918 = 0, 0, E2918/L2918)</f>
        <v>20.714285714285715</v>
      </c>
      <c r="Q2918" s="5" t="str">
        <f>LEFT(N2918,SEARCH("/",N2918) - 1)</f>
        <v>theater</v>
      </c>
      <c r="R2918" s="5" t="str">
        <f>RIGHT(N2918, LEN(N2918) - SEARCH("/",N2918))</f>
        <v>plays</v>
      </c>
      <c r="S2918" s="16">
        <f>(((J2918/60)/60)/24)+DATE(1970,1,1)+(-8/24)</f>
        <v>41755.143391203703</v>
      </c>
      <c r="T2918" s="16">
        <f>(((I2918/60)/60)/24)+DATE(1970,1,1)+(-8/24)</f>
        <v>41778.143391203703</v>
      </c>
    </row>
    <row r="2919" spans="1:20" ht="45" x14ac:dyDescent="0.2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2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7">
        <f>E2919/D2919</f>
        <v>0.2185</v>
      </c>
      <c r="P2919" s="9">
        <f>IF(L2919 = 0, 0, E2919/L2919)</f>
        <v>48.555555555555557</v>
      </c>
      <c r="Q2919" s="5" t="str">
        <f>LEFT(N2919,SEARCH("/",N2919) - 1)</f>
        <v>theater</v>
      </c>
      <c r="R2919" s="5" t="str">
        <f>RIGHT(N2919, LEN(N2919) - SEARCH("/",N2919))</f>
        <v>plays</v>
      </c>
      <c r="S2919" s="16">
        <f>(((J2919/60)/60)/24)+DATE(1970,1,1)+(-8/24)</f>
        <v>42244.901006944441</v>
      </c>
      <c r="T2919" s="16">
        <f>(((I2919/60)/60)/24)+DATE(1970,1,1)+(-8/24)</f>
        <v>42262.901006944441</v>
      </c>
    </row>
    <row r="2920" spans="1:20" ht="45" x14ac:dyDescent="0.25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2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7">
        <f>E2920/D2920</f>
        <v>0.27239999999999998</v>
      </c>
      <c r="P2920" s="9">
        <f>IF(L2920 = 0, 0, E2920/L2920)</f>
        <v>68.099999999999994</v>
      </c>
      <c r="Q2920" s="5" t="str">
        <f>LEFT(N2920,SEARCH("/",N2920) - 1)</f>
        <v>theater</v>
      </c>
      <c r="R2920" s="5" t="str">
        <f>RIGHT(N2920, LEN(N2920) - SEARCH("/",N2920))</f>
        <v>plays</v>
      </c>
      <c r="S2920" s="16">
        <f>(((J2920/60)/60)/24)+DATE(1970,1,1)+(-8/24)</f>
        <v>42278.296377314815</v>
      </c>
      <c r="T2920" s="16">
        <f>(((I2920/60)/60)/24)+DATE(1970,1,1)+(-8/24)</f>
        <v>42306.296377314815</v>
      </c>
    </row>
    <row r="2921" spans="1:20" ht="45" x14ac:dyDescent="0.2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2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7">
        <f>E2921/D2921</f>
        <v>8.5000000000000006E-2</v>
      </c>
      <c r="P2921" s="9">
        <f>IF(L2921 = 0, 0, E2921/L2921)</f>
        <v>8.5</v>
      </c>
      <c r="Q2921" s="5" t="str">
        <f>LEFT(N2921,SEARCH("/",N2921) - 1)</f>
        <v>theater</v>
      </c>
      <c r="R2921" s="5" t="str">
        <f>RIGHT(N2921, LEN(N2921) - SEARCH("/",N2921))</f>
        <v>plays</v>
      </c>
      <c r="S2921" s="16">
        <f>(((J2921/60)/60)/24)+DATE(1970,1,1)+(-8/24)</f>
        <v>41826.286215277774</v>
      </c>
      <c r="T2921" s="16">
        <f>(((I2921/60)/60)/24)+DATE(1970,1,1)+(-8/24)</f>
        <v>41856.286215277774</v>
      </c>
    </row>
    <row r="2922" spans="1:20" ht="60" x14ac:dyDescent="0.25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2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7">
        <f>E2922/D2922</f>
        <v>0.26840000000000003</v>
      </c>
      <c r="P2922" s="9">
        <f>IF(L2922 = 0, 0, E2922/L2922)</f>
        <v>51.615384615384613</v>
      </c>
      <c r="Q2922" s="5" t="str">
        <f>LEFT(N2922,SEARCH("/",N2922) - 1)</f>
        <v>theater</v>
      </c>
      <c r="R2922" s="5" t="str">
        <f>RIGHT(N2922, LEN(N2922) - SEARCH("/",N2922))</f>
        <v>plays</v>
      </c>
      <c r="S2922" s="16">
        <f>(((J2922/60)/60)/24)+DATE(1970,1,1)+(-8/24)</f>
        <v>42058.459143518521</v>
      </c>
      <c r="T2922" s="16">
        <f>(((I2922/60)/60)/24)+DATE(1970,1,1)+(-8/24)</f>
        <v>42088.41747685185</v>
      </c>
    </row>
    <row r="2923" spans="1:20" ht="45" x14ac:dyDescent="0.25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2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7">
        <f>E2923/D2923</f>
        <v>1.29</v>
      </c>
      <c r="P2923" s="9">
        <f>IF(L2923 = 0, 0, E2923/L2923)</f>
        <v>43</v>
      </c>
      <c r="Q2923" s="5" t="str">
        <f>LEFT(N2923,SEARCH("/",N2923) - 1)</f>
        <v>theater</v>
      </c>
      <c r="R2923" s="5" t="str">
        <f>RIGHT(N2923, LEN(N2923) - SEARCH("/",N2923))</f>
        <v>musical</v>
      </c>
      <c r="S2923" s="16">
        <f>(((J2923/60)/60)/24)+DATE(1970,1,1)+(-8/24)</f>
        <v>41877.553287037037</v>
      </c>
      <c r="T2923" s="16">
        <f>(((I2923/60)/60)/24)+DATE(1970,1,1)+(-8/24)</f>
        <v>41907.553287037037</v>
      </c>
    </row>
    <row r="2924" spans="1:20" ht="60" x14ac:dyDescent="0.25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2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7">
        <f>E2924/D2924</f>
        <v>1</v>
      </c>
      <c r="P2924" s="9">
        <f>IF(L2924 = 0, 0, E2924/L2924)</f>
        <v>83.333333333333329</v>
      </c>
      <c r="Q2924" s="5" t="str">
        <f>LEFT(N2924,SEARCH("/",N2924) - 1)</f>
        <v>theater</v>
      </c>
      <c r="R2924" s="5" t="str">
        <f>RIGHT(N2924, LEN(N2924) - SEARCH("/",N2924))</f>
        <v>musical</v>
      </c>
      <c r="S2924" s="16">
        <f>(((J2924/60)/60)/24)+DATE(1970,1,1)+(-8/24)</f>
        <v>42097.540821759256</v>
      </c>
      <c r="T2924" s="16">
        <f>(((I2924/60)/60)/24)+DATE(1970,1,1)+(-8/24)</f>
        <v>42142.540821759256</v>
      </c>
    </row>
    <row r="2925" spans="1:20" ht="45" x14ac:dyDescent="0.25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2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7">
        <f>E2925/D2925</f>
        <v>1</v>
      </c>
      <c r="P2925" s="9">
        <f>IF(L2925 = 0, 0, E2925/L2925)</f>
        <v>30</v>
      </c>
      <c r="Q2925" s="5" t="str">
        <f>LEFT(N2925,SEARCH("/",N2925) - 1)</f>
        <v>theater</v>
      </c>
      <c r="R2925" s="5" t="str">
        <f>RIGHT(N2925, LEN(N2925) - SEARCH("/",N2925))</f>
        <v>musical</v>
      </c>
      <c r="S2925" s="16">
        <f>(((J2925/60)/60)/24)+DATE(1970,1,1)+(-8/24)</f>
        <v>42012.819201388884</v>
      </c>
      <c r="T2925" s="16">
        <f>(((I2925/60)/60)/24)+DATE(1970,1,1)+(-8/24)</f>
        <v>42027.791666666664</v>
      </c>
    </row>
    <row r="2926" spans="1:20" ht="60" x14ac:dyDescent="0.25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2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7">
        <f>E2926/D2926</f>
        <v>1.032</v>
      </c>
      <c r="P2926" s="9">
        <f>IF(L2926 = 0, 0, E2926/L2926)</f>
        <v>175.51020408163265</v>
      </c>
      <c r="Q2926" s="5" t="str">
        <f>LEFT(N2926,SEARCH("/",N2926) - 1)</f>
        <v>theater</v>
      </c>
      <c r="R2926" s="5" t="str">
        <f>RIGHT(N2926, LEN(N2926) - SEARCH("/",N2926))</f>
        <v>musical</v>
      </c>
      <c r="S2926" s="16">
        <f>(((J2926/60)/60)/24)+DATE(1970,1,1)+(-8/24)</f>
        <v>42103.223495370366</v>
      </c>
      <c r="T2926" s="16">
        <f>(((I2926/60)/60)/24)+DATE(1970,1,1)+(-8/24)</f>
        <v>42132.832638888889</v>
      </c>
    </row>
    <row r="2927" spans="1:20" ht="45" x14ac:dyDescent="0.25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2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7">
        <f>E2927/D2927</f>
        <v>1.0244597777777777</v>
      </c>
      <c r="P2927" s="9">
        <f>IF(L2927 = 0, 0, E2927/L2927)</f>
        <v>231.66175879396985</v>
      </c>
      <c r="Q2927" s="5" t="str">
        <f>LEFT(N2927,SEARCH("/",N2927) - 1)</f>
        <v>theater</v>
      </c>
      <c r="R2927" s="5" t="str">
        <f>RIGHT(N2927, LEN(N2927) - SEARCH("/",N2927))</f>
        <v>musical</v>
      </c>
      <c r="S2927" s="16">
        <f>(((J2927/60)/60)/24)+DATE(1970,1,1)+(-8/24)</f>
        <v>41863.250787037032</v>
      </c>
      <c r="T2927" s="16">
        <f>(((I2927/60)/60)/24)+DATE(1970,1,1)+(-8/24)</f>
        <v>41893.250787037032</v>
      </c>
    </row>
    <row r="2928" spans="1:20" ht="60" x14ac:dyDescent="0.25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2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7">
        <f>E2928/D2928</f>
        <v>1.25</v>
      </c>
      <c r="P2928" s="9">
        <f>IF(L2928 = 0, 0, E2928/L2928)</f>
        <v>75</v>
      </c>
      <c r="Q2928" s="5" t="str">
        <f>LEFT(N2928,SEARCH("/",N2928) - 1)</f>
        <v>theater</v>
      </c>
      <c r="R2928" s="5" t="str">
        <f>RIGHT(N2928, LEN(N2928) - SEARCH("/",N2928))</f>
        <v>musical</v>
      </c>
      <c r="S2928" s="16">
        <f>(((J2928/60)/60)/24)+DATE(1970,1,1)+(-8/24)</f>
        <v>42044.432627314811</v>
      </c>
      <c r="T2928" s="16">
        <f>(((I2928/60)/60)/24)+DATE(1970,1,1)+(-8/24)</f>
        <v>42058.432627314811</v>
      </c>
    </row>
    <row r="2929" spans="1:20" ht="60" x14ac:dyDescent="0.25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2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7">
        <f>E2929/D2929</f>
        <v>1.3083333333333333</v>
      </c>
      <c r="P2929" s="9">
        <f>IF(L2929 = 0, 0, E2929/L2929)</f>
        <v>112.14285714285714</v>
      </c>
      <c r="Q2929" s="5" t="str">
        <f>LEFT(N2929,SEARCH("/",N2929) - 1)</f>
        <v>theater</v>
      </c>
      <c r="R2929" s="5" t="str">
        <f>RIGHT(N2929, LEN(N2929) - SEARCH("/",N2929))</f>
        <v>musical</v>
      </c>
      <c r="S2929" s="16">
        <f>(((J2929/60)/60)/24)+DATE(1970,1,1)+(-8/24)</f>
        <v>41806.335983796293</v>
      </c>
      <c r="T2929" s="16">
        <f>(((I2929/60)/60)/24)+DATE(1970,1,1)+(-8/24)</f>
        <v>41834.875</v>
      </c>
    </row>
    <row r="2930" spans="1:20" ht="30" x14ac:dyDescent="0.25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2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7">
        <f>E2930/D2930</f>
        <v>1</v>
      </c>
      <c r="P2930" s="9">
        <f>IF(L2930 = 0, 0, E2930/L2930)</f>
        <v>41.666666666666664</v>
      </c>
      <c r="Q2930" s="5" t="str">
        <f>LEFT(N2930,SEARCH("/",N2930) - 1)</f>
        <v>theater</v>
      </c>
      <c r="R2930" s="5" t="str">
        <f>RIGHT(N2930, LEN(N2930) - SEARCH("/",N2930))</f>
        <v>musical</v>
      </c>
      <c r="S2930" s="16">
        <f>(((J2930/60)/60)/24)+DATE(1970,1,1)+(-8/24)</f>
        <v>42403.664884259262</v>
      </c>
      <c r="T2930" s="16">
        <f>(((I2930/60)/60)/24)+DATE(1970,1,1)+(-8/24)</f>
        <v>42433.664884259262</v>
      </c>
    </row>
    <row r="2931" spans="1:20" ht="60" x14ac:dyDescent="0.25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2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7">
        <f>E2931/D2931</f>
        <v>1.02069375</v>
      </c>
      <c r="P2931" s="9">
        <f>IF(L2931 = 0, 0, E2931/L2931)</f>
        <v>255.17343750000001</v>
      </c>
      <c r="Q2931" s="5" t="str">
        <f>LEFT(N2931,SEARCH("/",N2931) - 1)</f>
        <v>theater</v>
      </c>
      <c r="R2931" s="5" t="str">
        <f>RIGHT(N2931, LEN(N2931) - SEARCH("/",N2931))</f>
        <v>musical</v>
      </c>
      <c r="S2931" s="16">
        <f>(((J2931/60)/60)/24)+DATE(1970,1,1)+(-8/24)</f>
        <v>41754.230995370366</v>
      </c>
      <c r="T2931" s="16">
        <f>(((I2931/60)/60)/24)+DATE(1970,1,1)+(-8/24)</f>
        <v>41784.230995370366</v>
      </c>
    </row>
    <row r="2932" spans="1:20" ht="60" x14ac:dyDescent="0.25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2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7">
        <f>E2932/D2932</f>
        <v>1.0092000000000001</v>
      </c>
      <c r="P2932" s="9">
        <f>IF(L2932 = 0, 0, E2932/L2932)</f>
        <v>162.7741935483871</v>
      </c>
      <c r="Q2932" s="5" t="str">
        <f>LEFT(N2932,SEARCH("/",N2932) - 1)</f>
        <v>theater</v>
      </c>
      <c r="R2932" s="5" t="str">
        <f>RIGHT(N2932, LEN(N2932) - SEARCH("/",N2932))</f>
        <v>musical</v>
      </c>
      <c r="S2932" s="16">
        <f>(((J2932/60)/60)/24)+DATE(1970,1,1)+(-8/24)</f>
        <v>42101.250740740739</v>
      </c>
      <c r="T2932" s="16">
        <f>(((I2932/60)/60)/24)+DATE(1970,1,1)+(-8/24)</f>
        <v>42131.250740740739</v>
      </c>
    </row>
    <row r="2933" spans="1:20" ht="60" x14ac:dyDescent="0.25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2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7">
        <f>E2933/D2933</f>
        <v>1.06</v>
      </c>
      <c r="P2933" s="9">
        <f>IF(L2933 = 0, 0, E2933/L2933)</f>
        <v>88.333333333333329</v>
      </c>
      <c r="Q2933" s="5" t="str">
        <f>LEFT(N2933,SEARCH("/",N2933) - 1)</f>
        <v>theater</v>
      </c>
      <c r="R2933" s="5" t="str">
        <f>RIGHT(N2933, LEN(N2933) - SEARCH("/",N2933))</f>
        <v>musical</v>
      </c>
      <c r="S2933" s="16">
        <f>(((J2933/60)/60)/24)+DATE(1970,1,1)+(-8/24)</f>
        <v>41871.957905092589</v>
      </c>
      <c r="T2933" s="16">
        <f>(((I2933/60)/60)/24)+DATE(1970,1,1)+(-8/24)</f>
        <v>41896.922222222223</v>
      </c>
    </row>
    <row r="2934" spans="1:20" ht="60" x14ac:dyDescent="0.25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2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7">
        <f>E2934/D2934</f>
        <v>1.0509677419354839</v>
      </c>
      <c r="P2934" s="9">
        <f>IF(L2934 = 0, 0, E2934/L2934)</f>
        <v>85.736842105263165</v>
      </c>
      <c r="Q2934" s="5" t="str">
        <f>LEFT(N2934,SEARCH("/",N2934) - 1)</f>
        <v>theater</v>
      </c>
      <c r="R2934" s="5" t="str">
        <f>RIGHT(N2934, LEN(N2934) - SEARCH("/",N2934))</f>
        <v>musical</v>
      </c>
      <c r="S2934" s="16">
        <f>(((J2934/60)/60)/24)+DATE(1970,1,1)+(-8/24)</f>
        <v>42024.831446759257</v>
      </c>
      <c r="T2934" s="16">
        <f>(((I2934/60)/60)/24)+DATE(1970,1,1)+(-8/24)</f>
        <v>42056.124999999993</v>
      </c>
    </row>
    <row r="2935" spans="1:20" ht="60" x14ac:dyDescent="0.25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2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7">
        <f>E2935/D2935</f>
        <v>1.0276000000000001</v>
      </c>
      <c r="P2935" s="9">
        <f>IF(L2935 = 0, 0, E2935/L2935)</f>
        <v>47.574074074074076</v>
      </c>
      <c r="Q2935" s="5" t="str">
        <f>LEFT(N2935,SEARCH("/",N2935) - 1)</f>
        <v>theater</v>
      </c>
      <c r="R2935" s="5" t="str">
        <f>RIGHT(N2935, LEN(N2935) - SEARCH("/",N2935))</f>
        <v>musical</v>
      </c>
      <c r="S2935" s="16">
        <f>(((J2935/60)/60)/24)+DATE(1970,1,1)+(-8/24)</f>
        <v>42495.623298611106</v>
      </c>
      <c r="T2935" s="16">
        <f>(((I2935/60)/60)/24)+DATE(1970,1,1)+(-8/24)</f>
        <v>42525.623298611106</v>
      </c>
    </row>
    <row r="2936" spans="1:20" ht="45" x14ac:dyDescent="0.25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2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7">
        <f>E2936/D2936</f>
        <v>1.08</v>
      </c>
      <c r="P2936" s="9">
        <f>IF(L2936 = 0, 0, E2936/L2936)</f>
        <v>72.972972972972968</v>
      </c>
      <c r="Q2936" s="5" t="str">
        <f>LEFT(N2936,SEARCH("/",N2936) - 1)</f>
        <v>theater</v>
      </c>
      <c r="R2936" s="5" t="str">
        <f>RIGHT(N2936, LEN(N2936) - SEARCH("/",N2936))</f>
        <v>musical</v>
      </c>
      <c r="S2936" s="16">
        <f>(((J2936/60)/60)/24)+DATE(1970,1,1)+(-8/24)</f>
        <v>41775.302824074075</v>
      </c>
      <c r="T2936" s="16">
        <f>(((I2936/60)/60)/24)+DATE(1970,1,1)+(-8/24)</f>
        <v>41805.302824074075</v>
      </c>
    </row>
    <row r="2937" spans="1:20" ht="45" x14ac:dyDescent="0.25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2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7">
        <f>E2937/D2937</f>
        <v>1.0088571428571429</v>
      </c>
      <c r="P2937" s="9">
        <f>IF(L2937 = 0, 0, E2937/L2937)</f>
        <v>90.538461538461533</v>
      </c>
      <c r="Q2937" s="5" t="str">
        <f>LEFT(N2937,SEARCH("/",N2937) - 1)</f>
        <v>theater</v>
      </c>
      <c r="R2937" s="5" t="str">
        <f>RIGHT(N2937, LEN(N2937) - SEARCH("/",N2937))</f>
        <v>musical</v>
      </c>
      <c r="S2937" s="16">
        <f>(((J2937/60)/60)/24)+DATE(1970,1,1)+(-8/24)</f>
        <v>42553.250092592592</v>
      </c>
      <c r="T2937" s="16">
        <f>(((I2937/60)/60)/24)+DATE(1970,1,1)+(-8/24)</f>
        <v>42611.374999999993</v>
      </c>
    </row>
    <row r="2938" spans="1:20" ht="60" x14ac:dyDescent="0.25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2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7">
        <f>E2938/D2938</f>
        <v>1.28</v>
      </c>
      <c r="P2938" s="9">
        <f>IF(L2938 = 0, 0, E2938/L2938)</f>
        <v>37.647058823529413</v>
      </c>
      <c r="Q2938" s="5" t="str">
        <f>LEFT(N2938,SEARCH("/",N2938) - 1)</f>
        <v>theater</v>
      </c>
      <c r="R2938" s="5" t="str">
        <f>RIGHT(N2938, LEN(N2938) - SEARCH("/",N2938))</f>
        <v>musical</v>
      </c>
      <c r="S2938" s="16">
        <f>(((J2938/60)/60)/24)+DATE(1970,1,1)+(-8/24)</f>
        <v>41912.317395833328</v>
      </c>
      <c r="T2938" s="16">
        <f>(((I2938/60)/60)/24)+DATE(1970,1,1)+(-8/24)</f>
        <v>41924.874305555553</v>
      </c>
    </row>
    <row r="2939" spans="1:20" ht="30" x14ac:dyDescent="0.25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2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7">
        <f>E2939/D2939</f>
        <v>1.3333333333333333</v>
      </c>
      <c r="P2939" s="9">
        <f>IF(L2939 = 0, 0, E2939/L2939)</f>
        <v>36.363636363636367</v>
      </c>
      <c r="Q2939" s="5" t="str">
        <f>LEFT(N2939,SEARCH("/",N2939) - 1)</f>
        <v>theater</v>
      </c>
      <c r="R2939" s="5" t="str">
        <f>RIGHT(N2939, LEN(N2939) - SEARCH("/",N2939))</f>
        <v>musical</v>
      </c>
      <c r="S2939" s="16">
        <f>(((J2939/60)/60)/24)+DATE(1970,1,1)+(-8/24)</f>
        <v>41803.123993055553</v>
      </c>
      <c r="T2939" s="16">
        <f>(((I2939/60)/60)/24)+DATE(1970,1,1)+(-8/24)</f>
        <v>41833.123993055553</v>
      </c>
    </row>
    <row r="2940" spans="1:20" ht="60" x14ac:dyDescent="0.25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2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7">
        <f>E2940/D2940</f>
        <v>1.0137499999999999</v>
      </c>
      <c r="P2940" s="9">
        <f>IF(L2940 = 0, 0, E2940/L2940)</f>
        <v>126.71875</v>
      </c>
      <c r="Q2940" s="5" t="str">
        <f>LEFT(N2940,SEARCH("/",N2940) - 1)</f>
        <v>theater</v>
      </c>
      <c r="R2940" s="5" t="str">
        <f>RIGHT(N2940, LEN(N2940) - SEARCH("/",N2940))</f>
        <v>musical</v>
      </c>
      <c r="S2940" s="16">
        <f>(((J2940/60)/60)/24)+DATE(1970,1,1)+(-8/24)</f>
        <v>42004.370532407404</v>
      </c>
      <c r="T2940" s="16">
        <f>(((I2940/60)/60)/24)+DATE(1970,1,1)+(-8/24)</f>
        <v>42034.370532407404</v>
      </c>
    </row>
    <row r="2941" spans="1:20" ht="60" x14ac:dyDescent="0.25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2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7">
        <f>E2941/D2941</f>
        <v>1.0287500000000001</v>
      </c>
      <c r="P2941" s="9">
        <f>IF(L2941 = 0, 0, E2941/L2941)</f>
        <v>329.2</v>
      </c>
      <c r="Q2941" s="5" t="str">
        <f>LEFT(N2941,SEARCH("/",N2941) - 1)</f>
        <v>theater</v>
      </c>
      <c r="R2941" s="5" t="str">
        <f>RIGHT(N2941, LEN(N2941) - SEARCH("/",N2941))</f>
        <v>musical</v>
      </c>
      <c r="S2941" s="16">
        <f>(((J2941/60)/60)/24)+DATE(1970,1,1)+(-8/24)</f>
        <v>41845.47583333333</v>
      </c>
      <c r="T2941" s="16">
        <f>(((I2941/60)/60)/24)+DATE(1970,1,1)+(-8/24)</f>
        <v>41878.708333333328</v>
      </c>
    </row>
    <row r="2942" spans="1:20" ht="45" x14ac:dyDescent="0.25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2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7">
        <f>E2942/D2942</f>
        <v>1.0724</v>
      </c>
      <c r="P2942" s="9">
        <f>IF(L2942 = 0, 0, E2942/L2942)</f>
        <v>81.242424242424249</v>
      </c>
      <c r="Q2942" s="5" t="str">
        <f>LEFT(N2942,SEARCH("/",N2942) - 1)</f>
        <v>theater</v>
      </c>
      <c r="R2942" s="5" t="str">
        <f>RIGHT(N2942, LEN(N2942) - SEARCH("/",N2942))</f>
        <v>musical</v>
      </c>
      <c r="S2942" s="16">
        <f>(((J2942/60)/60)/24)+DATE(1970,1,1)+(-8/24)</f>
        <v>41982.440023148149</v>
      </c>
      <c r="T2942" s="16">
        <f>(((I2942/60)/60)/24)+DATE(1970,1,1)+(-8/24)</f>
        <v>42022.440023148149</v>
      </c>
    </row>
    <row r="2943" spans="1:20" ht="60" x14ac:dyDescent="0.2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2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7">
        <f>E2943/D2943</f>
        <v>4.0000000000000003E-5</v>
      </c>
      <c r="P2943" s="9">
        <f>IF(L2943 = 0, 0, E2943/L2943)</f>
        <v>1</v>
      </c>
      <c r="Q2943" s="5" t="str">
        <f>LEFT(N2943,SEARCH("/",N2943) - 1)</f>
        <v>theater</v>
      </c>
      <c r="R2943" s="5" t="str">
        <f>RIGHT(N2943, LEN(N2943) - SEARCH("/",N2943))</f>
        <v>spaces</v>
      </c>
      <c r="S2943" s="16">
        <f>(((J2943/60)/60)/24)+DATE(1970,1,1)+(-8/24)</f>
        <v>42034.626793981479</v>
      </c>
      <c r="T2943" s="16">
        <f>(((I2943/60)/60)/24)+DATE(1970,1,1)+(-8/24)</f>
        <v>42064.626793981479</v>
      </c>
    </row>
    <row r="2944" spans="1:20" ht="60" x14ac:dyDescent="0.25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2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7">
        <f>E2944/D2944</f>
        <v>0.20424999999999999</v>
      </c>
      <c r="P2944" s="9">
        <f>IF(L2944 = 0, 0, E2944/L2944)</f>
        <v>202.22772277227722</v>
      </c>
      <c r="Q2944" s="5" t="str">
        <f>LEFT(N2944,SEARCH("/",N2944) - 1)</f>
        <v>theater</v>
      </c>
      <c r="R2944" s="5" t="str">
        <f>RIGHT(N2944, LEN(N2944) - SEARCH("/",N2944))</f>
        <v>spaces</v>
      </c>
      <c r="S2944" s="16">
        <f>(((J2944/60)/60)/24)+DATE(1970,1,1)+(-8/24)</f>
        <v>42334.470590277771</v>
      </c>
      <c r="T2944" s="16">
        <f>(((I2944/60)/60)/24)+DATE(1970,1,1)+(-8/24)</f>
        <v>42354.512499999997</v>
      </c>
    </row>
    <row r="2945" spans="1:20" ht="60" x14ac:dyDescent="0.2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2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7">
        <f>E2945/D2945</f>
        <v>0</v>
      </c>
      <c r="P2945" s="9">
        <f>IF(L2945 = 0, 0, E2945/L2945)</f>
        <v>0</v>
      </c>
      <c r="Q2945" s="5" t="str">
        <f>LEFT(N2945,SEARCH("/",N2945) - 1)</f>
        <v>theater</v>
      </c>
      <c r="R2945" s="5" t="str">
        <f>RIGHT(N2945, LEN(N2945) - SEARCH("/",N2945))</f>
        <v>spaces</v>
      </c>
      <c r="S2945" s="16">
        <f>(((J2945/60)/60)/24)+DATE(1970,1,1)+(-8/24)</f>
        <v>42076.796064814807</v>
      </c>
      <c r="T2945" s="16">
        <f>(((I2945/60)/60)/24)+DATE(1970,1,1)+(-8/24)</f>
        <v>42106.796064814807</v>
      </c>
    </row>
    <row r="2946" spans="1:20" ht="45" x14ac:dyDescent="0.25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2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7">
        <f>E2946/D2946</f>
        <v>0.01</v>
      </c>
      <c r="P2946" s="9">
        <f>IF(L2946 = 0, 0, E2946/L2946)</f>
        <v>100</v>
      </c>
      <c r="Q2946" s="5" t="str">
        <f>LEFT(N2946,SEARCH("/",N2946) - 1)</f>
        <v>theater</v>
      </c>
      <c r="R2946" s="5" t="str">
        <f>RIGHT(N2946, LEN(N2946) - SEARCH("/",N2946))</f>
        <v>spaces</v>
      </c>
      <c r="S2946" s="16">
        <f>(((J2946/60)/60)/24)+DATE(1970,1,1)+(-8/24)</f>
        <v>42132.580995370365</v>
      </c>
      <c r="T2946" s="16">
        <f>(((I2946/60)/60)/24)+DATE(1970,1,1)+(-8/24)</f>
        <v>42162.580995370365</v>
      </c>
    </row>
    <row r="2947" spans="1:20" ht="60" x14ac:dyDescent="0.2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2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7">
        <f>E2947/D2947</f>
        <v>0</v>
      </c>
      <c r="P2947" s="9">
        <f>IF(L2947 = 0, 0, E2947/L2947)</f>
        <v>0</v>
      </c>
      <c r="Q2947" s="5" t="str">
        <f>LEFT(N2947,SEARCH("/",N2947) - 1)</f>
        <v>theater</v>
      </c>
      <c r="R2947" s="5" t="str">
        <f>RIGHT(N2947, LEN(N2947) - SEARCH("/",N2947))</f>
        <v>spaces</v>
      </c>
      <c r="S2947" s="16">
        <f>(((J2947/60)/60)/24)+DATE(1970,1,1)+(-8/24)</f>
        <v>42117.806250000001</v>
      </c>
      <c r="T2947" s="16">
        <f>(((I2947/60)/60)/24)+DATE(1970,1,1)+(-8/24)</f>
        <v>42147.806250000001</v>
      </c>
    </row>
    <row r="2948" spans="1:20" ht="60" x14ac:dyDescent="0.25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2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7">
        <f>E2948/D2948</f>
        <v>1E-3</v>
      </c>
      <c r="P2948" s="9">
        <f>IF(L2948 = 0, 0, E2948/L2948)</f>
        <v>1</v>
      </c>
      <c r="Q2948" s="5" t="str">
        <f>LEFT(N2948,SEARCH("/",N2948) - 1)</f>
        <v>theater</v>
      </c>
      <c r="R2948" s="5" t="str">
        <f>RIGHT(N2948, LEN(N2948) - SEARCH("/",N2948))</f>
        <v>spaces</v>
      </c>
      <c r="S2948" s="16">
        <f>(((J2948/60)/60)/24)+DATE(1970,1,1)+(-8/24)</f>
        <v>42567.197824074072</v>
      </c>
      <c r="T2948" s="16">
        <f>(((I2948/60)/60)/24)+DATE(1970,1,1)+(-8/24)</f>
        <v>42597.197824074072</v>
      </c>
    </row>
    <row r="2949" spans="1:20" ht="60" x14ac:dyDescent="0.2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2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7">
        <f>E2949/D2949</f>
        <v>4.2880000000000001E-2</v>
      </c>
      <c r="P2949" s="9">
        <f>IF(L2949 = 0, 0, E2949/L2949)</f>
        <v>82.461538461538467</v>
      </c>
      <c r="Q2949" s="5" t="str">
        <f>LEFT(N2949,SEARCH("/",N2949) - 1)</f>
        <v>theater</v>
      </c>
      <c r="R2949" s="5" t="str">
        <f>RIGHT(N2949, LEN(N2949) - SEARCH("/",N2949))</f>
        <v>spaces</v>
      </c>
      <c r="S2949" s="16">
        <f>(((J2949/60)/60)/24)+DATE(1970,1,1)+(-8/24)</f>
        <v>42649.228784722225</v>
      </c>
      <c r="T2949" s="16">
        <f>(((I2949/60)/60)/24)+DATE(1970,1,1)+(-8/24)</f>
        <v>42698.382638888892</v>
      </c>
    </row>
    <row r="2950" spans="1:20" ht="60" x14ac:dyDescent="0.25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2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7">
        <f>E2950/D2950</f>
        <v>4.8000000000000001E-5</v>
      </c>
      <c r="P2950" s="9">
        <f>IF(L2950 = 0, 0, E2950/L2950)</f>
        <v>2.6666666666666665</v>
      </c>
      <c r="Q2950" s="5" t="str">
        <f>LEFT(N2950,SEARCH("/",N2950) - 1)</f>
        <v>theater</v>
      </c>
      <c r="R2950" s="5" t="str">
        <f>RIGHT(N2950, LEN(N2950) - SEARCH("/",N2950))</f>
        <v>spaces</v>
      </c>
      <c r="S2950" s="16">
        <f>(((J2950/60)/60)/24)+DATE(1970,1,1)+(-8/24)</f>
        <v>42097.315891203696</v>
      </c>
      <c r="T2950" s="16">
        <f>(((I2950/60)/60)/24)+DATE(1970,1,1)+(-8/24)</f>
        <v>42157.315891203696</v>
      </c>
    </row>
    <row r="2951" spans="1:20" ht="60" x14ac:dyDescent="0.2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2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7">
        <f>E2951/D2951</f>
        <v>2.5000000000000001E-2</v>
      </c>
      <c r="P2951" s="9">
        <f>IF(L2951 = 0, 0, E2951/L2951)</f>
        <v>12.5</v>
      </c>
      <c r="Q2951" s="5" t="str">
        <f>LEFT(N2951,SEARCH("/",N2951) - 1)</f>
        <v>theater</v>
      </c>
      <c r="R2951" s="5" t="str">
        <f>RIGHT(N2951, LEN(N2951) - SEARCH("/",N2951))</f>
        <v>spaces</v>
      </c>
      <c r="S2951" s="16">
        <f>(((J2951/60)/60)/24)+DATE(1970,1,1)+(-8/24)</f>
        <v>42297.48978009259</v>
      </c>
      <c r="T2951" s="16">
        <f>(((I2951/60)/60)/24)+DATE(1970,1,1)+(-8/24)</f>
        <v>42327.531446759262</v>
      </c>
    </row>
    <row r="2952" spans="1:20" ht="60" x14ac:dyDescent="0.25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2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7">
        <f>E2952/D2952</f>
        <v>0</v>
      </c>
      <c r="P2952" s="9">
        <f>IF(L2952 = 0, 0, E2952/L2952)</f>
        <v>0</v>
      </c>
      <c r="Q2952" s="5" t="str">
        <f>LEFT(N2952,SEARCH("/",N2952) - 1)</f>
        <v>theater</v>
      </c>
      <c r="R2952" s="5" t="str">
        <f>RIGHT(N2952, LEN(N2952) - SEARCH("/",N2952))</f>
        <v>spaces</v>
      </c>
      <c r="S2952" s="16">
        <f>(((J2952/60)/60)/24)+DATE(1970,1,1)+(-8/24)</f>
        <v>42362.031851851854</v>
      </c>
      <c r="T2952" s="16">
        <f>(((I2952/60)/60)/24)+DATE(1970,1,1)+(-8/24)</f>
        <v>42392.031851851854</v>
      </c>
    </row>
    <row r="2953" spans="1:20" ht="60" x14ac:dyDescent="0.2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2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7">
        <f>E2953/D2953</f>
        <v>2.1919999999999999E-2</v>
      </c>
      <c r="P2953" s="9">
        <f>IF(L2953 = 0, 0, E2953/L2953)</f>
        <v>18.896551724137932</v>
      </c>
      <c r="Q2953" s="5" t="str">
        <f>LEFT(N2953,SEARCH("/",N2953) - 1)</f>
        <v>theater</v>
      </c>
      <c r="R2953" s="5" t="str">
        <f>RIGHT(N2953, LEN(N2953) - SEARCH("/",N2953))</f>
        <v>spaces</v>
      </c>
      <c r="S2953" s="16">
        <f>(((J2953/60)/60)/24)+DATE(1970,1,1)+(-8/24)</f>
        <v>41872.469594907401</v>
      </c>
      <c r="T2953" s="16">
        <f>(((I2953/60)/60)/24)+DATE(1970,1,1)+(-8/24)</f>
        <v>41917.469594907401</v>
      </c>
    </row>
    <row r="2954" spans="1:20" ht="60" x14ac:dyDescent="0.25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2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7">
        <f>E2954/D2954</f>
        <v>8.0250000000000002E-2</v>
      </c>
      <c r="P2954" s="9">
        <f>IF(L2954 = 0, 0, E2954/L2954)</f>
        <v>200.625</v>
      </c>
      <c r="Q2954" s="5" t="str">
        <f>LEFT(N2954,SEARCH("/",N2954) - 1)</f>
        <v>theater</v>
      </c>
      <c r="R2954" s="5" t="str">
        <f>RIGHT(N2954, LEN(N2954) - SEARCH("/",N2954))</f>
        <v>spaces</v>
      </c>
      <c r="S2954" s="16">
        <f>(((J2954/60)/60)/24)+DATE(1970,1,1)+(-8/24)</f>
        <v>42628.356932870367</v>
      </c>
      <c r="T2954" s="16">
        <f>(((I2954/60)/60)/24)+DATE(1970,1,1)+(-8/24)</f>
        <v>42659.833333333336</v>
      </c>
    </row>
    <row r="2955" spans="1:20" ht="45" x14ac:dyDescent="0.2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2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7">
        <f>E2955/D2955</f>
        <v>1.5125E-3</v>
      </c>
      <c r="P2955" s="9">
        <f>IF(L2955 = 0, 0, E2955/L2955)</f>
        <v>201.66666666666666</v>
      </c>
      <c r="Q2955" s="5" t="str">
        <f>LEFT(N2955,SEARCH("/",N2955) - 1)</f>
        <v>theater</v>
      </c>
      <c r="R2955" s="5" t="str">
        <f>RIGHT(N2955, LEN(N2955) - SEARCH("/",N2955))</f>
        <v>spaces</v>
      </c>
      <c r="S2955" s="16">
        <f>(((J2955/60)/60)/24)+DATE(1970,1,1)+(-8/24)</f>
        <v>42255.458576388883</v>
      </c>
      <c r="T2955" s="16">
        <f>(((I2955/60)/60)/24)+DATE(1970,1,1)+(-8/24)</f>
        <v>42285.458576388883</v>
      </c>
    </row>
    <row r="2956" spans="1:20" ht="45" x14ac:dyDescent="0.25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2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7">
        <f>E2956/D2956</f>
        <v>0</v>
      </c>
      <c r="P2956" s="9">
        <f>IF(L2956 = 0, 0, E2956/L2956)</f>
        <v>0</v>
      </c>
      <c r="Q2956" s="5" t="str">
        <f>LEFT(N2956,SEARCH("/",N2956) - 1)</f>
        <v>theater</v>
      </c>
      <c r="R2956" s="5" t="str">
        <f>RIGHT(N2956, LEN(N2956) - SEARCH("/",N2956))</f>
        <v>spaces</v>
      </c>
      <c r="S2956" s="16">
        <f>(((J2956/60)/60)/24)+DATE(1970,1,1)+(-8/24)</f>
        <v>42790.250034722216</v>
      </c>
      <c r="T2956" s="16">
        <f>(((I2956/60)/60)/24)+DATE(1970,1,1)+(-8/24)</f>
        <v>42810.208368055559</v>
      </c>
    </row>
    <row r="2957" spans="1:20" ht="45" x14ac:dyDescent="0.2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2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7">
        <f>E2957/D2957</f>
        <v>0.59583333333333333</v>
      </c>
      <c r="P2957" s="9">
        <f>IF(L2957 = 0, 0, E2957/L2957)</f>
        <v>65</v>
      </c>
      <c r="Q2957" s="5" t="str">
        <f>LEFT(N2957,SEARCH("/",N2957) - 1)</f>
        <v>theater</v>
      </c>
      <c r="R2957" s="5" t="str">
        <f>RIGHT(N2957, LEN(N2957) - SEARCH("/",N2957))</f>
        <v>spaces</v>
      </c>
      <c r="S2957" s="16">
        <f>(((J2957/60)/60)/24)+DATE(1970,1,1)+(-8/24)</f>
        <v>42141.407974537033</v>
      </c>
      <c r="T2957" s="16">
        <f>(((I2957/60)/60)/24)+DATE(1970,1,1)+(-8/24)</f>
        <v>42171.407974537033</v>
      </c>
    </row>
    <row r="2958" spans="1:20" ht="60" x14ac:dyDescent="0.25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2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7">
        <f>E2958/D2958</f>
        <v>0.16734177215189874</v>
      </c>
      <c r="P2958" s="9">
        <f>IF(L2958 = 0, 0, E2958/L2958)</f>
        <v>66.099999999999994</v>
      </c>
      <c r="Q2958" s="5" t="str">
        <f>LEFT(N2958,SEARCH("/",N2958) - 1)</f>
        <v>theater</v>
      </c>
      <c r="R2958" s="5" t="str">
        <f>RIGHT(N2958, LEN(N2958) - SEARCH("/",N2958))</f>
        <v>spaces</v>
      </c>
      <c r="S2958" s="16">
        <f>(((J2958/60)/60)/24)+DATE(1970,1,1)+(-8/24)</f>
        <v>42464.625578703701</v>
      </c>
      <c r="T2958" s="16">
        <f>(((I2958/60)/60)/24)+DATE(1970,1,1)+(-8/24)</f>
        <v>42494.625578703701</v>
      </c>
    </row>
    <row r="2959" spans="1:20" ht="45" x14ac:dyDescent="0.2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2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7">
        <f>E2959/D2959</f>
        <v>1.8666666666666668E-2</v>
      </c>
      <c r="P2959" s="9">
        <f>IF(L2959 = 0, 0, E2959/L2959)</f>
        <v>93.333333333333329</v>
      </c>
      <c r="Q2959" s="5" t="str">
        <f>LEFT(N2959,SEARCH("/",N2959) - 1)</f>
        <v>theater</v>
      </c>
      <c r="R2959" s="5" t="str">
        <f>RIGHT(N2959, LEN(N2959) - SEARCH("/",N2959))</f>
        <v>spaces</v>
      </c>
      <c r="S2959" s="16">
        <f>(((J2959/60)/60)/24)+DATE(1970,1,1)+(-8/24)</f>
        <v>42030.67791666666</v>
      </c>
      <c r="T2959" s="16">
        <f>(((I2959/60)/60)/24)+DATE(1970,1,1)+(-8/24)</f>
        <v>42090.636249999996</v>
      </c>
    </row>
    <row r="2960" spans="1:20" ht="45" x14ac:dyDescent="0.25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2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7">
        <f>E2960/D2960</f>
        <v>0</v>
      </c>
      <c r="P2960" s="9">
        <f>IF(L2960 = 0, 0, E2960/L2960)</f>
        <v>0</v>
      </c>
      <c r="Q2960" s="5" t="str">
        <f>LEFT(N2960,SEARCH("/",N2960) - 1)</f>
        <v>theater</v>
      </c>
      <c r="R2960" s="5" t="str">
        <f>RIGHT(N2960, LEN(N2960) - SEARCH("/",N2960))</f>
        <v>spaces</v>
      </c>
      <c r="S2960" s="16">
        <f>(((J2960/60)/60)/24)+DATE(1970,1,1)+(-8/24)</f>
        <v>42438.445798611108</v>
      </c>
      <c r="T2960" s="16">
        <f>(((I2960/60)/60)/24)+DATE(1970,1,1)+(-8/24)</f>
        <v>42498.404131944444</v>
      </c>
    </row>
    <row r="2961" spans="1:20" ht="60" x14ac:dyDescent="0.2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2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7">
        <f>E2961/D2961</f>
        <v>0</v>
      </c>
      <c r="P2961" s="9">
        <f>IF(L2961 = 0, 0, E2961/L2961)</f>
        <v>0</v>
      </c>
      <c r="Q2961" s="5" t="str">
        <f>LEFT(N2961,SEARCH("/",N2961) - 1)</f>
        <v>theater</v>
      </c>
      <c r="R2961" s="5" t="str">
        <f>RIGHT(N2961, LEN(N2961) - SEARCH("/",N2961))</f>
        <v>spaces</v>
      </c>
      <c r="S2961" s="16">
        <f>(((J2961/60)/60)/24)+DATE(1970,1,1)+(-8/24)</f>
        <v>42497.675057870372</v>
      </c>
      <c r="T2961" s="16">
        <f>(((I2961/60)/60)/24)+DATE(1970,1,1)+(-8/24)</f>
        <v>42527.675057870372</v>
      </c>
    </row>
    <row r="2962" spans="1:20" ht="45" x14ac:dyDescent="0.25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2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7">
        <f>E2962/D2962</f>
        <v>0</v>
      </c>
      <c r="P2962" s="9">
        <f>IF(L2962 = 0, 0, E2962/L2962)</f>
        <v>0</v>
      </c>
      <c r="Q2962" s="5" t="str">
        <f>LEFT(N2962,SEARCH("/",N2962) - 1)</f>
        <v>theater</v>
      </c>
      <c r="R2962" s="5" t="str">
        <f>RIGHT(N2962, LEN(N2962) - SEARCH("/",N2962))</f>
        <v>spaces</v>
      </c>
      <c r="S2962" s="16">
        <f>(((J2962/60)/60)/24)+DATE(1970,1,1)+(-8/24)</f>
        <v>41863.42387731481</v>
      </c>
      <c r="T2962" s="16">
        <f>(((I2962/60)/60)/24)+DATE(1970,1,1)+(-8/24)</f>
        <v>41893.42387731481</v>
      </c>
    </row>
    <row r="2963" spans="1:20" ht="60" x14ac:dyDescent="0.25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2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7">
        <f>E2963/D2963</f>
        <v>1.0962000000000001</v>
      </c>
      <c r="P2963" s="9">
        <f>IF(L2963 = 0, 0, E2963/L2963)</f>
        <v>50.75</v>
      </c>
      <c r="Q2963" s="5" t="str">
        <f>LEFT(N2963,SEARCH("/",N2963) - 1)</f>
        <v>theater</v>
      </c>
      <c r="R2963" s="5" t="str">
        <f>RIGHT(N2963, LEN(N2963) - SEARCH("/",N2963))</f>
        <v>plays</v>
      </c>
      <c r="S2963" s="16">
        <f>(((J2963/60)/60)/24)+DATE(1970,1,1)+(-8/24)</f>
        <v>42060.879155092589</v>
      </c>
      <c r="T2963" s="16">
        <f>(((I2963/60)/60)/24)+DATE(1970,1,1)+(-8/24)</f>
        <v>42088.833333333336</v>
      </c>
    </row>
    <row r="2964" spans="1:20" ht="60" x14ac:dyDescent="0.25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2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7">
        <f>E2964/D2964</f>
        <v>1.218</v>
      </c>
      <c r="P2964" s="9">
        <f>IF(L2964 = 0, 0, E2964/L2964)</f>
        <v>60.9</v>
      </c>
      <c r="Q2964" s="5" t="str">
        <f>LEFT(N2964,SEARCH("/",N2964) - 1)</f>
        <v>theater</v>
      </c>
      <c r="R2964" s="5" t="str">
        <f>RIGHT(N2964, LEN(N2964) - SEARCH("/",N2964))</f>
        <v>plays</v>
      </c>
      <c r="S2964" s="16">
        <f>(((J2964/60)/60)/24)+DATE(1970,1,1)+(-8/24)</f>
        <v>42035.910949074074</v>
      </c>
      <c r="T2964" s="16">
        <f>(((I2964/60)/60)/24)+DATE(1970,1,1)+(-8/24)</f>
        <v>42063.957638888889</v>
      </c>
    </row>
    <row r="2965" spans="1:20" ht="60" x14ac:dyDescent="0.25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2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7">
        <f>E2965/D2965</f>
        <v>1.0685</v>
      </c>
      <c r="P2965" s="9">
        <f>IF(L2965 = 0, 0, E2965/L2965)</f>
        <v>109.03061224489795</v>
      </c>
      <c r="Q2965" s="5" t="str">
        <f>LEFT(N2965,SEARCH("/",N2965) - 1)</f>
        <v>theater</v>
      </c>
      <c r="R2965" s="5" t="str">
        <f>RIGHT(N2965, LEN(N2965) - SEARCH("/",N2965))</f>
        <v>plays</v>
      </c>
      <c r="S2965" s="16">
        <f>(((J2965/60)/60)/24)+DATE(1970,1,1)+(-8/24)</f>
        <v>42157.13685185185</v>
      </c>
      <c r="T2965" s="16">
        <f>(((I2965/60)/60)/24)+DATE(1970,1,1)+(-8/24)</f>
        <v>42187.13685185185</v>
      </c>
    </row>
    <row r="2966" spans="1:20" ht="60" x14ac:dyDescent="0.25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2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7">
        <f>E2966/D2966</f>
        <v>1.0071379999999999</v>
      </c>
      <c r="P2966" s="9">
        <f>IF(L2966 = 0, 0, E2966/L2966)</f>
        <v>25.692295918367346</v>
      </c>
      <c r="Q2966" s="5" t="str">
        <f>LEFT(N2966,SEARCH("/",N2966) - 1)</f>
        <v>theater</v>
      </c>
      <c r="R2966" s="5" t="str">
        <f>RIGHT(N2966, LEN(N2966) - SEARCH("/",N2966))</f>
        <v>plays</v>
      </c>
      <c r="S2966" s="16">
        <f>(((J2966/60)/60)/24)+DATE(1970,1,1)+(-8/24)</f>
        <v>41827.576608796291</v>
      </c>
      <c r="T2966" s="16">
        <f>(((I2966/60)/60)/24)+DATE(1970,1,1)+(-8/24)</f>
        <v>41857.563888888886</v>
      </c>
    </row>
    <row r="2967" spans="1:20" ht="60" x14ac:dyDescent="0.25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2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7">
        <f>E2967/D2967</f>
        <v>1.0900000000000001</v>
      </c>
      <c r="P2967" s="9">
        <f>IF(L2967 = 0, 0, E2967/L2967)</f>
        <v>41.92307692307692</v>
      </c>
      <c r="Q2967" s="5" t="str">
        <f>LEFT(N2967,SEARCH("/",N2967) - 1)</f>
        <v>theater</v>
      </c>
      <c r="R2967" s="5" t="str">
        <f>RIGHT(N2967, LEN(N2967) - SEARCH("/",N2967))</f>
        <v>plays</v>
      </c>
      <c r="S2967" s="16">
        <f>(((J2967/60)/60)/24)+DATE(1970,1,1)+(-8/24)</f>
        <v>42162.396215277775</v>
      </c>
      <c r="T2967" s="16">
        <f>(((I2967/60)/60)/24)+DATE(1970,1,1)+(-8/24)</f>
        <v>42192.396215277775</v>
      </c>
    </row>
    <row r="2968" spans="1:20" ht="60" x14ac:dyDescent="0.25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2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7">
        <f>E2968/D2968</f>
        <v>1.1363000000000001</v>
      </c>
      <c r="P2968" s="9">
        <f>IF(L2968 = 0, 0, E2968/L2968)</f>
        <v>88.7734375</v>
      </c>
      <c r="Q2968" s="5" t="str">
        <f>LEFT(N2968,SEARCH("/",N2968) - 1)</f>
        <v>theater</v>
      </c>
      <c r="R2968" s="5" t="str">
        <f>RIGHT(N2968, LEN(N2968) - SEARCH("/",N2968))</f>
        <v>plays</v>
      </c>
      <c r="S2968" s="16">
        <f>(((J2968/60)/60)/24)+DATE(1970,1,1)+(-8/24)</f>
        <v>42233.405231481483</v>
      </c>
      <c r="T2968" s="16">
        <f>(((I2968/60)/60)/24)+DATE(1970,1,1)+(-8/24)</f>
        <v>42263.405231481483</v>
      </c>
    </row>
    <row r="2969" spans="1:20" ht="45" x14ac:dyDescent="0.25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2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7">
        <f>E2969/D2969</f>
        <v>1.1392</v>
      </c>
      <c r="P2969" s="9">
        <f>IF(L2969 = 0, 0, E2969/L2969)</f>
        <v>80.225352112676063</v>
      </c>
      <c r="Q2969" s="5" t="str">
        <f>LEFT(N2969,SEARCH("/",N2969) - 1)</f>
        <v>theater</v>
      </c>
      <c r="R2969" s="5" t="str">
        <f>RIGHT(N2969, LEN(N2969) - SEARCH("/",N2969))</f>
        <v>plays</v>
      </c>
      <c r="S2969" s="16">
        <f>(((J2969/60)/60)/24)+DATE(1970,1,1)+(-8/24)</f>
        <v>42041.864490740736</v>
      </c>
      <c r="T2969" s="16">
        <f>(((I2969/60)/60)/24)+DATE(1970,1,1)+(-8/24)</f>
        <v>42071.822824074072</v>
      </c>
    </row>
    <row r="2970" spans="1:20" ht="30" x14ac:dyDescent="0.25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2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7">
        <f>E2970/D2970</f>
        <v>1.06</v>
      </c>
      <c r="P2970" s="9">
        <f>IF(L2970 = 0, 0, E2970/L2970)</f>
        <v>78.936170212765958</v>
      </c>
      <c r="Q2970" s="5" t="str">
        <f>LEFT(N2970,SEARCH("/",N2970) - 1)</f>
        <v>theater</v>
      </c>
      <c r="R2970" s="5" t="str">
        <f>RIGHT(N2970, LEN(N2970) - SEARCH("/",N2970))</f>
        <v>plays</v>
      </c>
      <c r="S2970" s="16">
        <f>(((J2970/60)/60)/24)+DATE(1970,1,1)+(-8/24)</f>
        <v>42585.190509259257</v>
      </c>
      <c r="T2970" s="16">
        <f>(((I2970/60)/60)/24)+DATE(1970,1,1)+(-8/24)</f>
        <v>42598.832638888889</v>
      </c>
    </row>
    <row r="2971" spans="1:20" ht="60" x14ac:dyDescent="0.25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2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7">
        <f>E2971/D2971</f>
        <v>1.625</v>
      </c>
      <c r="P2971" s="9">
        <f>IF(L2971 = 0, 0, E2971/L2971)</f>
        <v>95.588235294117652</v>
      </c>
      <c r="Q2971" s="5" t="str">
        <f>LEFT(N2971,SEARCH("/",N2971) - 1)</f>
        <v>theater</v>
      </c>
      <c r="R2971" s="5" t="str">
        <f>RIGHT(N2971, LEN(N2971) - SEARCH("/",N2971))</f>
        <v>plays</v>
      </c>
      <c r="S2971" s="16">
        <f>(((J2971/60)/60)/24)+DATE(1970,1,1)+(-8/24)</f>
        <v>42097.453159722216</v>
      </c>
      <c r="T2971" s="16">
        <f>(((I2971/60)/60)/24)+DATE(1970,1,1)+(-8/24)</f>
        <v>42127.618750000001</v>
      </c>
    </row>
    <row r="2972" spans="1:20" ht="45" x14ac:dyDescent="0.25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2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7">
        <f>E2972/D2972</f>
        <v>1.06</v>
      </c>
      <c r="P2972" s="9">
        <f>IF(L2972 = 0, 0, E2972/L2972)</f>
        <v>69.890109890109883</v>
      </c>
      <c r="Q2972" s="5" t="str">
        <f>LEFT(N2972,SEARCH("/",N2972) - 1)</f>
        <v>theater</v>
      </c>
      <c r="R2972" s="5" t="str">
        <f>RIGHT(N2972, LEN(N2972) - SEARCH("/",N2972))</f>
        <v>plays</v>
      </c>
      <c r="S2972" s="16">
        <f>(((J2972/60)/60)/24)+DATE(1970,1,1)+(-8/24)</f>
        <v>41808.336238425924</v>
      </c>
      <c r="T2972" s="16">
        <f>(((I2972/60)/60)/24)+DATE(1970,1,1)+(-8/24)</f>
        <v>41838.336238425924</v>
      </c>
    </row>
    <row r="2973" spans="1:20" ht="60" x14ac:dyDescent="0.25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2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7">
        <f>E2973/D2973</f>
        <v>1.0015624999999999</v>
      </c>
      <c r="P2973" s="9">
        <f>IF(L2973 = 0, 0, E2973/L2973)</f>
        <v>74.534883720930239</v>
      </c>
      <c r="Q2973" s="5" t="str">
        <f>LEFT(N2973,SEARCH("/",N2973) - 1)</f>
        <v>theater</v>
      </c>
      <c r="R2973" s="5" t="str">
        <f>RIGHT(N2973, LEN(N2973) - SEARCH("/",N2973))</f>
        <v>plays</v>
      </c>
      <c r="S2973" s="16">
        <f>(((J2973/60)/60)/24)+DATE(1970,1,1)+(-8/24)</f>
        <v>41852.324976851851</v>
      </c>
      <c r="T2973" s="16">
        <f>(((I2973/60)/60)/24)+DATE(1970,1,1)+(-8/24)</f>
        <v>41882.324976851851</v>
      </c>
    </row>
    <row r="2974" spans="1:20" ht="30" x14ac:dyDescent="0.25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2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7">
        <f>E2974/D2974</f>
        <v>1.0535000000000001</v>
      </c>
      <c r="P2974" s="9">
        <f>IF(L2974 = 0, 0, E2974/L2974)</f>
        <v>123.94117647058823</v>
      </c>
      <c r="Q2974" s="5" t="str">
        <f>LEFT(N2974,SEARCH("/",N2974) - 1)</f>
        <v>theater</v>
      </c>
      <c r="R2974" s="5" t="str">
        <f>RIGHT(N2974, LEN(N2974) - SEARCH("/",N2974))</f>
        <v>plays</v>
      </c>
      <c r="S2974" s="16">
        <f>(((J2974/60)/60)/24)+DATE(1970,1,1)+(-8/24)</f>
        <v>42693.77685185185</v>
      </c>
      <c r="T2974" s="16">
        <f>(((I2974/60)/60)/24)+DATE(1970,1,1)+(-8/24)</f>
        <v>42708.708333333336</v>
      </c>
    </row>
    <row r="2975" spans="1:20" ht="60" x14ac:dyDescent="0.25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2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7">
        <f>E2975/D2975</f>
        <v>1.748</v>
      </c>
      <c r="P2975" s="9">
        <f>IF(L2975 = 0, 0, E2975/L2975)</f>
        <v>264.84848484848487</v>
      </c>
      <c r="Q2975" s="5" t="str">
        <f>LEFT(N2975,SEARCH("/",N2975) - 1)</f>
        <v>theater</v>
      </c>
      <c r="R2975" s="5" t="str">
        <f>RIGHT(N2975, LEN(N2975) - SEARCH("/",N2975))</f>
        <v>plays</v>
      </c>
      <c r="S2975" s="16">
        <f>(((J2975/60)/60)/24)+DATE(1970,1,1)+(-8/24)</f>
        <v>42341.485046296293</v>
      </c>
      <c r="T2975" s="16">
        <f>(((I2975/60)/60)/24)+DATE(1970,1,1)+(-8/24)</f>
        <v>42369.833333333336</v>
      </c>
    </row>
    <row r="2976" spans="1:20" ht="60" x14ac:dyDescent="0.25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2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7">
        <f>E2976/D2976</f>
        <v>1.02</v>
      </c>
      <c r="P2976" s="9">
        <f>IF(L2976 = 0, 0, E2976/L2976)</f>
        <v>58.620689655172413</v>
      </c>
      <c r="Q2976" s="5" t="str">
        <f>LEFT(N2976,SEARCH("/",N2976) - 1)</f>
        <v>theater</v>
      </c>
      <c r="R2976" s="5" t="str">
        <f>RIGHT(N2976, LEN(N2976) - SEARCH("/",N2976))</f>
        <v>plays</v>
      </c>
      <c r="S2976" s="16">
        <f>(((J2976/60)/60)/24)+DATE(1970,1,1)+(-8/24)</f>
        <v>41879.727673611109</v>
      </c>
      <c r="T2976" s="16">
        <f>(((I2976/60)/60)/24)+DATE(1970,1,1)+(-8/24)</f>
        <v>41907.732638888883</v>
      </c>
    </row>
    <row r="2977" spans="1:20" ht="60" x14ac:dyDescent="0.25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2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7">
        <f>E2977/D2977</f>
        <v>1.00125</v>
      </c>
      <c r="P2977" s="9">
        <f>IF(L2977 = 0, 0, E2977/L2977)</f>
        <v>70.884955752212392</v>
      </c>
      <c r="Q2977" s="5" t="str">
        <f>LEFT(N2977,SEARCH("/",N2977) - 1)</f>
        <v>theater</v>
      </c>
      <c r="R2977" s="5" t="str">
        <f>RIGHT(N2977, LEN(N2977) - SEARCH("/",N2977))</f>
        <v>plays</v>
      </c>
      <c r="S2977" s="16">
        <f>(((J2977/60)/60)/24)+DATE(1970,1,1)+(-8/24)</f>
        <v>41941.350532407407</v>
      </c>
      <c r="T2977" s="16">
        <f>(((I2977/60)/60)/24)+DATE(1970,1,1)+(-8/24)</f>
        <v>41969.791666666664</v>
      </c>
    </row>
    <row r="2978" spans="1:20" ht="45" x14ac:dyDescent="0.25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2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7">
        <f>E2978/D2978</f>
        <v>1.7142857142857142</v>
      </c>
      <c r="P2978" s="9">
        <f>IF(L2978 = 0, 0, E2978/L2978)</f>
        <v>8.5714285714285712</v>
      </c>
      <c r="Q2978" s="5" t="str">
        <f>LEFT(N2978,SEARCH("/",N2978) - 1)</f>
        <v>theater</v>
      </c>
      <c r="R2978" s="5" t="str">
        <f>RIGHT(N2978, LEN(N2978) - SEARCH("/",N2978))</f>
        <v>plays</v>
      </c>
      <c r="S2978" s="16">
        <f>(((J2978/60)/60)/24)+DATE(1970,1,1)+(-8/24)</f>
        <v>42425.397337962961</v>
      </c>
      <c r="T2978" s="16">
        <f>(((I2978/60)/60)/24)+DATE(1970,1,1)+(-8/24)</f>
        <v>42442.166666666664</v>
      </c>
    </row>
    <row r="2979" spans="1:20" ht="60" x14ac:dyDescent="0.25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2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7">
        <f>E2979/D2979</f>
        <v>1.1356666666666666</v>
      </c>
      <c r="P2979" s="9">
        <f>IF(L2979 = 0, 0, E2979/L2979)</f>
        <v>113.56666666666666</v>
      </c>
      <c r="Q2979" s="5" t="str">
        <f>LEFT(N2979,SEARCH("/",N2979) - 1)</f>
        <v>theater</v>
      </c>
      <c r="R2979" s="5" t="str">
        <f>RIGHT(N2979, LEN(N2979) - SEARCH("/",N2979))</f>
        <v>plays</v>
      </c>
      <c r="S2979" s="16">
        <f>(((J2979/60)/60)/24)+DATE(1970,1,1)+(-8/24)</f>
        <v>42026.547847222224</v>
      </c>
      <c r="T2979" s="16">
        <f>(((I2979/60)/60)/24)+DATE(1970,1,1)+(-8/24)</f>
        <v>42085.759722222218</v>
      </c>
    </row>
    <row r="2980" spans="1:20" ht="60" x14ac:dyDescent="0.25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2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7">
        <f>E2980/D2980</f>
        <v>1.2946666666666666</v>
      </c>
      <c r="P2980" s="9">
        <f>IF(L2980 = 0, 0, E2980/L2980)</f>
        <v>60.6875</v>
      </c>
      <c r="Q2980" s="5" t="str">
        <f>LEFT(N2980,SEARCH("/",N2980) - 1)</f>
        <v>theater</v>
      </c>
      <c r="R2980" s="5" t="str">
        <f>RIGHT(N2980, LEN(N2980) - SEARCH("/",N2980))</f>
        <v>plays</v>
      </c>
      <c r="S2980" s="16">
        <f>(((J2980/60)/60)/24)+DATE(1970,1,1)+(-8/24)</f>
        <v>41922.307256944441</v>
      </c>
      <c r="T2980" s="16">
        <f>(((I2980/60)/60)/24)+DATE(1970,1,1)+(-8/24)</f>
        <v>41931.915972222218</v>
      </c>
    </row>
    <row r="2981" spans="1:20" ht="60" x14ac:dyDescent="0.25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2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7">
        <f>E2981/D2981</f>
        <v>1.014</v>
      </c>
      <c r="P2981" s="9">
        <f>IF(L2981 = 0, 0, E2981/L2981)</f>
        <v>110.21739130434783</v>
      </c>
      <c r="Q2981" s="5" t="str">
        <f>LEFT(N2981,SEARCH("/",N2981) - 1)</f>
        <v>theater</v>
      </c>
      <c r="R2981" s="5" t="str">
        <f>RIGHT(N2981, LEN(N2981) - SEARCH("/",N2981))</f>
        <v>plays</v>
      </c>
      <c r="S2981" s="16">
        <f>(((J2981/60)/60)/24)+DATE(1970,1,1)+(-8/24)</f>
        <v>41993.491006944438</v>
      </c>
      <c r="T2981" s="16">
        <f>(((I2981/60)/60)/24)+DATE(1970,1,1)+(-8/24)</f>
        <v>42009.916666666664</v>
      </c>
    </row>
    <row r="2982" spans="1:20" ht="45" x14ac:dyDescent="0.25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2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7">
        <f>E2982/D2982</f>
        <v>1.0916666666666666</v>
      </c>
      <c r="P2982" s="9">
        <f>IF(L2982 = 0, 0, E2982/L2982)</f>
        <v>136.45833333333334</v>
      </c>
      <c r="Q2982" s="5" t="str">
        <f>LEFT(N2982,SEARCH("/",N2982) - 1)</f>
        <v>theater</v>
      </c>
      <c r="R2982" s="5" t="str">
        <f>RIGHT(N2982, LEN(N2982) - SEARCH("/",N2982))</f>
        <v>plays</v>
      </c>
      <c r="S2982" s="16">
        <f>(((J2982/60)/60)/24)+DATE(1970,1,1)+(-8/24)</f>
        <v>42219.58252314815</v>
      </c>
      <c r="T2982" s="16">
        <f>(((I2982/60)/60)/24)+DATE(1970,1,1)+(-8/24)</f>
        <v>42239.749999999993</v>
      </c>
    </row>
    <row r="2983" spans="1:20" ht="60" x14ac:dyDescent="0.25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2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7">
        <f>E2983/D2983</f>
        <v>1.28925</v>
      </c>
      <c r="P2983" s="9">
        <f>IF(L2983 = 0, 0, E2983/L2983)</f>
        <v>53.164948453608247</v>
      </c>
      <c r="Q2983" s="5" t="str">
        <f>LEFT(N2983,SEARCH("/",N2983) - 1)</f>
        <v>theater</v>
      </c>
      <c r="R2983" s="5" t="str">
        <f>RIGHT(N2983, LEN(N2983) - SEARCH("/",N2983))</f>
        <v>spaces</v>
      </c>
      <c r="S2983" s="16">
        <f>(((J2983/60)/60)/24)+DATE(1970,1,1)+(-8/24)</f>
        <v>42225.226342592585</v>
      </c>
      <c r="T2983" s="16">
        <f>(((I2983/60)/60)/24)+DATE(1970,1,1)+(-8/24)</f>
        <v>42270.226342592585</v>
      </c>
    </row>
    <row r="2984" spans="1:20" ht="45" x14ac:dyDescent="0.25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2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7">
        <f>E2984/D2984</f>
        <v>1.0206</v>
      </c>
      <c r="P2984" s="9">
        <f>IF(L2984 = 0, 0, E2984/L2984)</f>
        <v>86.491525423728817</v>
      </c>
      <c r="Q2984" s="5" t="str">
        <f>LEFT(N2984,SEARCH("/",N2984) - 1)</f>
        <v>theater</v>
      </c>
      <c r="R2984" s="5" t="str">
        <f>RIGHT(N2984, LEN(N2984) - SEARCH("/",N2984))</f>
        <v>spaces</v>
      </c>
      <c r="S2984" s="16">
        <f>(((J2984/60)/60)/24)+DATE(1970,1,1)+(-8/24)</f>
        <v>42381.353506944441</v>
      </c>
      <c r="T2984" s="16">
        <f>(((I2984/60)/60)/24)+DATE(1970,1,1)+(-8/24)</f>
        <v>42411.353506944441</v>
      </c>
    </row>
    <row r="2985" spans="1:20" ht="45" x14ac:dyDescent="0.25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2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7">
        <f>E2985/D2985</f>
        <v>1.465395775862069</v>
      </c>
      <c r="P2985" s="9">
        <f>IF(L2985 = 0, 0, E2985/L2985)</f>
        <v>155.23827397260274</v>
      </c>
      <c r="Q2985" s="5" t="str">
        <f>LEFT(N2985,SEARCH("/",N2985) - 1)</f>
        <v>theater</v>
      </c>
      <c r="R2985" s="5" t="str">
        <f>RIGHT(N2985, LEN(N2985) - SEARCH("/",N2985))</f>
        <v>spaces</v>
      </c>
      <c r="S2985" s="16">
        <f>(((J2985/60)/60)/24)+DATE(1970,1,1)+(-8/24)</f>
        <v>41894.299027777779</v>
      </c>
      <c r="T2985" s="16">
        <f>(((I2985/60)/60)/24)+DATE(1970,1,1)+(-8/24)</f>
        <v>41954.340694444443</v>
      </c>
    </row>
    <row r="2986" spans="1:20" ht="60" x14ac:dyDescent="0.25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2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7">
        <f>E2986/D2986</f>
        <v>1.00352</v>
      </c>
      <c r="P2986" s="9">
        <f>IF(L2986 = 0, 0, E2986/L2986)</f>
        <v>115.08256880733946</v>
      </c>
      <c r="Q2986" s="5" t="str">
        <f>LEFT(N2986,SEARCH("/",N2986) - 1)</f>
        <v>theater</v>
      </c>
      <c r="R2986" s="5" t="str">
        <f>RIGHT(N2986, LEN(N2986) - SEARCH("/",N2986))</f>
        <v>spaces</v>
      </c>
      <c r="S2986" s="16">
        <f>(((J2986/60)/60)/24)+DATE(1970,1,1)+(-8/24)</f>
        <v>42575.945381944439</v>
      </c>
      <c r="T2986" s="16">
        <f>(((I2986/60)/60)/24)+DATE(1970,1,1)+(-8/24)</f>
        <v>42605.945381944439</v>
      </c>
    </row>
    <row r="2987" spans="1:20" ht="60" x14ac:dyDescent="0.25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2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7">
        <f>E2987/D2987</f>
        <v>1.2164999999999999</v>
      </c>
      <c r="P2987" s="9">
        <f>IF(L2987 = 0, 0, E2987/L2987)</f>
        <v>109.5945945945946</v>
      </c>
      <c r="Q2987" s="5" t="str">
        <f>LEFT(N2987,SEARCH("/",N2987) - 1)</f>
        <v>theater</v>
      </c>
      <c r="R2987" s="5" t="str">
        <f>RIGHT(N2987, LEN(N2987) - SEARCH("/",N2987))</f>
        <v>spaces</v>
      </c>
      <c r="S2987" s="16">
        <f>(((J2987/60)/60)/24)+DATE(1970,1,1)+(-8/24)</f>
        <v>42654.640370370362</v>
      </c>
      <c r="T2987" s="16">
        <f>(((I2987/60)/60)/24)+DATE(1970,1,1)+(-8/24)</f>
        <v>42673.833333333336</v>
      </c>
    </row>
    <row r="2988" spans="1:20" ht="45" x14ac:dyDescent="0.25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2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7">
        <f>E2988/D2988</f>
        <v>1.0549999999999999</v>
      </c>
      <c r="P2988" s="9">
        <f>IF(L2988 = 0, 0, E2988/L2988)</f>
        <v>45.214285714285715</v>
      </c>
      <c r="Q2988" s="5" t="str">
        <f>LEFT(N2988,SEARCH("/",N2988) - 1)</f>
        <v>theater</v>
      </c>
      <c r="R2988" s="5" t="str">
        <f>RIGHT(N2988, LEN(N2988) - SEARCH("/",N2988))</f>
        <v>spaces</v>
      </c>
      <c r="S2988" s="16">
        <f>(((J2988/60)/60)/24)+DATE(1970,1,1)+(-8/24)</f>
        <v>42431.16673611111</v>
      </c>
      <c r="T2988" s="16">
        <f>(((I2988/60)/60)/24)+DATE(1970,1,1)+(-8/24)</f>
        <v>42491.125069444439</v>
      </c>
    </row>
    <row r="2989" spans="1:20" ht="60" x14ac:dyDescent="0.25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2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7">
        <f>E2989/D2989</f>
        <v>1.1040080000000001</v>
      </c>
      <c r="P2989" s="9">
        <f>IF(L2989 = 0, 0, E2989/L2989)</f>
        <v>104.15169811320754</v>
      </c>
      <c r="Q2989" s="5" t="str">
        <f>LEFT(N2989,SEARCH("/",N2989) - 1)</f>
        <v>theater</v>
      </c>
      <c r="R2989" s="5" t="str">
        <f>RIGHT(N2989, LEN(N2989) - SEARCH("/",N2989))</f>
        <v>spaces</v>
      </c>
      <c r="S2989" s="16">
        <f>(((J2989/60)/60)/24)+DATE(1970,1,1)+(-8/24)</f>
        <v>42626.973969907405</v>
      </c>
      <c r="T2989" s="16">
        <f>(((I2989/60)/60)/24)+DATE(1970,1,1)+(-8/24)</f>
        <v>42655.666666666664</v>
      </c>
    </row>
    <row r="2990" spans="1:20" ht="60" x14ac:dyDescent="0.25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2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7">
        <f>E2990/D2990</f>
        <v>1</v>
      </c>
      <c r="P2990" s="9">
        <f>IF(L2990 = 0, 0, E2990/L2990)</f>
        <v>35.714285714285715</v>
      </c>
      <c r="Q2990" s="5" t="str">
        <f>LEFT(N2990,SEARCH("/",N2990) - 1)</f>
        <v>theater</v>
      </c>
      <c r="R2990" s="5" t="str">
        <f>RIGHT(N2990, LEN(N2990) - SEARCH("/",N2990))</f>
        <v>spaces</v>
      </c>
      <c r="S2990" s="16">
        <f>(((J2990/60)/60)/24)+DATE(1970,1,1)+(-8/24)</f>
        <v>42511.028715277782</v>
      </c>
      <c r="T2990" s="16">
        <f>(((I2990/60)/60)/24)+DATE(1970,1,1)+(-8/24)</f>
        <v>42541.028715277782</v>
      </c>
    </row>
    <row r="2991" spans="1:20" x14ac:dyDescent="0.25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2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7">
        <f>E2991/D2991</f>
        <v>1.76535</v>
      </c>
      <c r="P2991" s="9">
        <f>IF(L2991 = 0, 0, E2991/L2991)</f>
        <v>96.997252747252745</v>
      </c>
      <c r="Q2991" s="5" t="str">
        <f>LEFT(N2991,SEARCH("/",N2991) - 1)</f>
        <v>theater</v>
      </c>
      <c r="R2991" s="5" t="str">
        <f>RIGHT(N2991, LEN(N2991) - SEARCH("/",N2991))</f>
        <v>spaces</v>
      </c>
      <c r="S2991" s="16">
        <f>(((J2991/60)/60)/24)+DATE(1970,1,1)+(-8/24)</f>
        <v>42336.687060185184</v>
      </c>
      <c r="T2991" s="16">
        <f>(((I2991/60)/60)/24)+DATE(1970,1,1)+(-8/24)</f>
        <v>42358.874305555553</v>
      </c>
    </row>
    <row r="2992" spans="1:20" ht="60" x14ac:dyDescent="0.25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2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7">
        <f>E2992/D2992</f>
        <v>1</v>
      </c>
      <c r="P2992" s="9">
        <f>IF(L2992 = 0, 0, E2992/L2992)</f>
        <v>370.37037037037038</v>
      </c>
      <c r="Q2992" s="5" t="str">
        <f>LEFT(N2992,SEARCH("/",N2992) - 1)</f>
        <v>theater</v>
      </c>
      <c r="R2992" s="5" t="str">
        <f>RIGHT(N2992, LEN(N2992) - SEARCH("/",N2992))</f>
        <v>spaces</v>
      </c>
      <c r="S2992" s="16">
        <f>(((J2992/60)/60)/24)+DATE(1970,1,1)+(-8/24)</f>
        <v>42341.240972222215</v>
      </c>
      <c r="T2992" s="16">
        <f>(((I2992/60)/60)/24)+DATE(1970,1,1)+(-8/24)</f>
        <v>42376.240972222215</v>
      </c>
    </row>
    <row r="2993" spans="1:20" ht="60" x14ac:dyDescent="0.25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2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7">
        <f>E2993/D2993</f>
        <v>1.0329411764705883</v>
      </c>
      <c r="P2993" s="9">
        <f>IF(L2993 = 0, 0, E2993/L2993)</f>
        <v>94.408602150537632</v>
      </c>
      <c r="Q2993" s="5" t="str">
        <f>LEFT(N2993,SEARCH("/",N2993) - 1)</f>
        <v>theater</v>
      </c>
      <c r="R2993" s="5" t="str">
        <f>RIGHT(N2993, LEN(N2993) - SEARCH("/",N2993))</f>
        <v>spaces</v>
      </c>
      <c r="S2993" s="16">
        <f>(((J2993/60)/60)/24)+DATE(1970,1,1)+(-8/24)</f>
        <v>42740.503819444442</v>
      </c>
      <c r="T2993" s="16">
        <f>(((I2993/60)/60)/24)+DATE(1970,1,1)+(-8/24)</f>
        <v>42762.503819444442</v>
      </c>
    </row>
    <row r="2994" spans="1:20" ht="45" x14ac:dyDescent="0.25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2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7">
        <f>E2994/D2994</f>
        <v>1.0449999999999999</v>
      </c>
      <c r="P2994" s="9">
        <f>IF(L2994 = 0, 0, E2994/L2994)</f>
        <v>48.984375</v>
      </c>
      <c r="Q2994" s="5" t="str">
        <f>LEFT(N2994,SEARCH("/",N2994) - 1)</f>
        <v>theater</v>
      </c>
      <c r="R2994" s="5" t="str">
        <f>RIGHT(N2994, LEN(N2994) - SEARCH("/",N2994))</f>
        <v>spaces</v>
      </c>
      <c r="S2994" s="16">
        <f>(((J2994/60)/60)/24)+DATE(1970,1,1)+(-8/24)</f>
        <v>42622.434143518512</v>
      </c>
      <c r="T2994" s="16">
        <f>(((I2994/60)/60)/24)+DATE(1970,1,1)+(-8/24)</f>
        <v>42652.434143518512</v>
      </c>
    </row>
    <row r="2995" spans="1:20" x14ac:dyDescent="0.25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2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7">
        <f>E2995/D2995</f>
        <v>1.0029999999999999</v>
      </c>
      <c r="P2995" s="9">
        <f>IF(L2995 = 0, 0, E2995/L2995)</f>
        <v>45.590909090909093</v>
      </c>
      <c r="Q2995" s="5" t="str">
        <f>LEFT(N2995,SEARCH("/",N2995) - 1)</f>
        <v>theater</v>
      </c>
      <c r="R2995" s="5" t="str">
        <f>RIGHT(N2995, LEN(N2995) - SEARCH("/",N2995))</f>
        <v>spaces</v>
      </c>
      <c r="S2995" s="16">
        <f>(((J2995/60)/60)/24)+DATE(1970,1,1)+(-8/24)</f>
        <v>42390.50540509259</v>
      </c>
      <c r="T2995" s="16">
        <f>(((I2995/60)/60)/24)+DATE(1970,1,1)+(-8/24)</f>
        <v>42420.50540509259</v>
      </c>
    </row>
    <row r="2996" spans="1:20" ht="45" x14ac:dyDescent="0.25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2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7">
        <f>E2996/D2996</f>
        <v>4.577466666666667</v>
      </c>
      <c r="P2996" s="9">
        <f>IF(L2996 = 0, 0, E2996/L2996)</f>
        <v>23.275254237288134</v>
      </c>
      <c r="Q2996" s="5" t="str">
        <f>LEFT(N2996,SEARCH("/",N2996) - 1)</f>
        <v>theater</v>
      </c>
      <c r="R2996" s="5" t="str">
        <f>RIGHT(N2996, LEN(N2996) - SEARCH("/",N2996))</f>
        <v>spaces</v>
      </c>
      <c r="S2996" s="16">
        <f>(((J2996/60)/60)/24)+DATE(1970,1,1)+(-8/24)</f>
        <v>41885.145509259259</v>
      </c>
      <c r="T2996" s="16">
        <f>(((I2996/60)/60)/24)+DATE(1970,1,1)+(-8/24)</f>
        <v>41915.145509259259</v>
      </c>
    </row>
    <row r="2997" spans="1:20" ht="60" x14ac:dyDescent="0.25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2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7">
        <f>E2997/D2997</f>
        <v>1.0496000000000001</v>
      </c>
      <c r="P2997" s="9">
        <f>IF(L2997 = 0, 0, E2997/L2997)</f>
        <v>63.2289156626506</v>
      </c>
      <c r="Q2997" s="5" t="str">
        <f>LEFT(N2997,SEARCH("/",N2997) - 1)</f>
        <v>theater</v>
      </c>
      <c r="R2997" s="5" t="str">
        <f>RIGHT(N2997, LEN(N2997) - SEARCH("/",N2997))</f>
        <v>spaces</v>
      </c>
      <c r="S2997" s="16">
        <f>(((J2997/60)/60)/24)+DATE(1970,1,1)+(-8/24)</f>
        <v>42724.331840277773</v>
      </c>
      <c r="T2997" s="16">
        <f>(((I2997/60)/60)/24)+DATE(1970,1,1)+(-8/24)</f>
        <v>42754.331840277773</v>
      </c>
    </row>
    <row r="2998" spans="1:20" ht="45" x14ac:dyDescent="0.25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2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7">
        <f>E2998/D2998</f>
        <v>1.7194285714285715</v>
      </c>
      <c r="P2998" s="9">
        <f>IF(L2998 = 0, 0, E2998/L2998)</f>
        <v>153.5204081632653</v>
      </c>
      <c r="Q2998" s="5" t="str">
        <f>LEFT(N2998,SEARCH("/",N2998) - 1)</f>
        <v>theater</v>
      </c>
      <c r="R2998" s="5" t="str">
        <f>RIGHT(N2998, LEN(N2998) - SEARCH("/",N2998))</f>
        <v>spaces</v>
      </c>
      <c r="S2998" s="16">
        <f>(((J2998/60)/60)/24)+DATE(1970,1,1)+(-8/24)</f>
        <v>42090.57916666667</v>
      </c>
      <c r="T2998" s="16">
        <f>(((I2998/60)/60)/24)+DATE(1970,1,1)+(-8/24)</f>
        <v>42150.57916666667</v>
      </c>
    </row>
    <row r="2999" spans="1:20" ht="60" x14ac:dyDescent="0.25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2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7">
        <f>E2999/D2999</f>
        <v>1.0373000000000001</v>
      </c>
      <c r="P2999" s="9">
        <f>IF(L2999 = 0, 0, E2999/L2999)</f>
        <v>90.2</v>
      </c>
      <c r="Q2999" s="5" t="str">
        <f>LEFT(N2999,SEARCH("/",N2999) - 1)</f>
        <v>theater</v>
      </c>
      <c r="R2999" s="5" t="str">
        <f>RIGHT(N2999, LEN(N2999) - SEARCH("/",N2999))</f>
        <v>spaces</v>
      </c>
      <c r="S2999" s="16">
        <f>(((J2999/60)/60)/24)+DATE(1970,1,1)+(-8/24)</f>
        <v>42775.400381944441</v>
      </c>
      <c r="T2999" s="16">
        <f>(((I2999/60)/60)/24)+DATE(1970,1,1)+(-8/24)</f>
        <v>42792.874305555553</v>
      </c>
    </row>
    <row r="3000" spans="1:20" ht="60" x14ac:dyDescent="0.25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2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7">
        <f>E3000/D3000</f>
        <v>1.0302899999999999</v>
      </c>
      <c r="P3000" s="9">
        <f>IF(L3000 = 0, 0, E3000/L3000)</f>
        <v>118.97113163972287</v>
      </c>
      <c r="Q3000" s="5" t="str">
        <f>LEFT(N3000,SEARCH("/",N3000) - 1)</f>
        <v>theater</v>
      </c>
      <c r="R3000" s="5" t="str">
        <f>RIGHT(N3000, LEN(N3000) - SEARCH("/",N3000))</f>
        <v>spaces</v>
      </c>
      <c r="S3000" s="16">
        <f>(((J3000/60)/60)/24)+DATE(1970,1,1)+(-8/24)</f>
        <v>41777.860289351847</v>
      </c>
      <c r="T3000" s="16">
        <f>(((I3000/60)/60)/24)+DATE(1970,1,1)+(-8/24)</f>
        <v>41805.850694444445</v>
      </c>
    </row>
    <row r="3001" spans="1:20" ht="60" x14ac:dyDescent="0.25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2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7">
        <f>E3001/D3001</f>
        <v>1.1888888888888889</v>
      </c>
      <c r="P3001" s="9">
        <f>IF(L3001 = 0, 0, E3001/L3001)</f>
        <v>80.25</v>
      </c>
      <c r="Q3001" s="5" t="str">
        <f>LEFT(N3001,SEARCH("/",N3001) - 1)</f>
        <v>theater</v>
      </c>
      <c r="R3001" s="5" t="str">
        <f>RIGHT(N3001, LEN(N3001) - SEARCH("/",N3001))</f>
        <v>spaces</v>
      </c>
      <c r="S3001" s="16">
        <f>(((J3001/60)/60)/24)+DATE(1970,1,1)+(-8/24)</f>
        <v>42780.406944444439</v>
      </c>
      <c r="T3001" s="16">
        <f>(((I3001/60)/60)/24)+DATE(1970,1,1)+(-8/24)</f>
        <v>42794.749999999993</v>
      </c>
    </row>
    <row r="3002" spans="1:20" ht="60" x14ac:dyDescent="0.25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2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7">
        <f>E3002/D3002</f>
        <v>1</v>
      </c>
      <c r="P3002" s="9">
        <f>IF(L3002 = 0, 0, E3002/L3002)</f>
        <v>62.5</v>
      </c>
      <c r="Q3002" s="5" t="str">
        <f>LEFT(N3002,SEARCH("/",N3002) - 1)</f>
        <v>theater</v>
      </c>
      <c r="R3002" s="5" t="str">
        <f>RIGHT(N3002, LEN(N3002) - SEARCH("/",N3002))</f>
        <v>spaces</v>
      </c>
      <c r="S3002" s="16">
        <f>(((J3002/60)/60)/24)+DATE(1970,1,1)+(-8/24)</f>
        <v>42752.49386574074</v>
      </c>
      <c r="T3002" s="16">
        <f>(((I3002/60)/60)/24)+DATE(1970,1,1)+(-8/24)</f>
        <v>42766.416666666664</v>
      </c>
    </row>
    <row r="3003" spans="1:20" ht="45" x14ac:dyDescent="0.25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2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7">
        <f>E3003/D3003</f>
        <v>3.1869988910451896</v>
      </c>
      <c r="P3003" s="9">
        <f>IF(L3003 = 0, 0, E3003/L3003)</f>
        <v>131.37719999999999</v>
      </c>
      <c r="Q3003" s="5" t="str">
        <f>LEFT(N3003,SEARCH("/",N3003) - 1)</f>
        <v>theater</v>
      </c>
      <c r="R3003" s="5" t="str">
        <f>RIGHT(N3003, LEN(N3003) - SEARCH("/",N3003))</f>
        <v>spaces</v>
      </c>
      <c r="S3003" s="16">
        <f>(((J3003/60)/60)/24)+DATE(1970,1,1)+(-8/24)</f>
        <v>42534.562291666669</v>
      </c>
      <c r="T3003" s="16">
        <f>(((I3003/60)/60)/24)+DATE(1970,1,1)+(-8/24)</f>
        <v>42564.562291666669</v>
      </c>
    </row>
    <row r="3004" spans="1:20" ht="30" x14ac:dyDescent="0.25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2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7">
        <f>E3004/D3004</f>
        <v>1.0850614285714286</v>
      </c>
      <c r="P3004" s="9">
        <f>IF(L3004 = 0, 0, E3004/L3004)</f>
        <v>73.032980769230775</v>
      </c>
      <c r="Q3004" s="5" t="str">
        <f>LEFT(N3004,SEARCH("/",N3004) - 1)</f>
        <v>theater</v>
      </c>
      <c r="R3004" s="5" t="str">
        <f>RIGHT(N3004, LEN(N3004) - SEARCH("/",N3004))</f>
        <v>spaces</v>
      </c>
      <c r="S3004" s="16">
        <f>(((J3004/60)/60)/24)+DATE(1970,1,1)+(-8/24)</f>
        <v>41239.502916666665</v>
      </c>
      <c r="T3004" s="16">
        <f>(((I3004/60)/60)/24)+DATE(1970,1,1)+(-8/24)</f>
        <v>41269.502916666665</v>
      </c>
    </row>
    <row r="3005" spans="1:20" ht="60" x14ac:dyDescent="0.25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2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7">
        <f>E3005/D3005</f>
        <v>1.0116666666666667</v>
      </c>
      <c r="P3005" s="9">
        <f>IF(L3005 = 0, 0, E3005/L3005)</f>
        <v>178.52941176470588</v>
      </c>
      <c r="Q3005" s="5" t="str">
        <f>LEFT(N3005,SEARCH("/",N3005) - 1)</f>
        <v>theater</v>
      </c>
      <c r="R3005" s="5" t="str">
        <f>RIGHT(N3005, LEN(N3005) - SEARCH("/",N3005))</f>
        <v>spaces</v>
      </c>
      <c r="S3005" s="16">
        <f>(((J3005/60)/60)/24)+DATE(1970,1,1)+(-8/24)</f>
        <v>42398.515925925924</v>
      </c>
      <c r="T3005" s="16">
        <f>(((I3005/60)/60)/24)+DATE(1970,1,1)+(-8/24)</f>
        <v>42429.915972222218</v>
      </c>
    </row>
    <row r="3006" spans="1:20" ht="60" x14ac:dyDescent="0.25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2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7">
        <f>E3006/D3006</f>
        <v>1.12815</v>
      </c>
      <c r="P3006" s="9">
        <f>IF(L3006 = 0, 0, E3006/L3006)</f>
        <v>162.90974729241879</v>
      </c>
      <c r="Q3006" s="5" t="str">
        <f>LEFT(N3006,SEARCH("/",N3006) - 1)</f>
        <v>theater</v>
      </c>
      <c r="R3006" s="5" t="str">
        <f>RIGHT(N3006, LEN(N3006) - SEARCH("/",N3006))</f>
        <v>spaces</v>
      </c>
      <c r="S3006" s="16">
        <f>(((J3006/60)/60)/24)+DATE(1970,1,1)+(-8/24)</f>
        <v>41928.547731481478</v>
      </c>
      <c r="T3006" s="16">
        <f>(((I3006/60)/60)/24)+DATE(1970,1,1)+(-8/24)</f>
        <v>41958.589398148142</v>
      </c>
    </row>
    <row r="3007" spans="1:20" ht="60" x14ac:dyDescent="0.25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2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7">
        <f>E3007/D3007</f>
        <v>1.2049622641509434</v>
      </c>
      <c r="P3007" s="9">
        <f>IF(L3007 = 0, 0, E3007/L3007)</f>
        <v>108.24237288135593</v>
      </c>
      <c r="Q3007" s="5" t="str">
        <f>LEFT(N3007,SEARCH("/",N3007) - 1)</f>
        <v>theater</v>
      </c>
      <c r="R3007" s="5" t="str">
        <f>RIGHT(N3007, LEN(N3007) - SEARCH("/",N3007))</f>
        <v>spaces</v>
      </c>
      <c r="S3007" s="16">
        <f>(((J3007/60)/60)/24)+DATE(1970,1,1)+(-8/24)</f>
        <v>41888.341493055552</v>
      </c>
      <c r="T3007" s="16">
        <f>(((I3007/60)/60)/24)+DATE(1970,1,1)+(-8/24)</f>
        <v>41918.341493055552</v>
      </c>
    </row>
    <row r="3008" spans="1:20" ht="45" x14ac:dyDescent="0.25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2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7">
        <f>E3008/D3008</f>
        <v>1.0774999999999999</v>
      </c>
      <c r="P3008" s="9">
        <f>IF(L3008 = 0, 0, E3008/L3008)</f>
        <v>88.865979381443296</v>
      </c>
      <c r="Q3008" s="5" t="str">
        <f>LEFT(N3008,SEARCH("/",N3008) - 1)</f>
        <v>theater</v>
      </c>
      <c r="R3008" s="5" t="str">
        <f>RIGHT(N3008, LEN(N3008) - SEARCH("/",N3008))</f>
        <v>spaces</v>
      </c>
      <c r="S3008" s="16">
        <f>(((J3008/60)/60)/24)+DATE(1970,1,1)+(-8/24)</f>
        <v>41957.423506944448</v>
      </c>
      <c r="T3008" s="16">
        <f>(((I3008/60)/60)/24)+DATE(1970,1,1)+(-8/24)</f>
        <v>41987.423506944448</v>
      </c>
    </row>
    <row r="3009" spans="1:20" ht="30" x14ac:dyDescent="0.25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2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7">
        <f>E3009/D3009</f>
        <v>1.8</v>
      </c>
      <c r="P3009" s="9">
        <f>IF(L3009 = 0, 0, E3009/L3009)</f>
        <v>54</v>
      </c>
      <c r="Q3009" s="5" t="str">
        <f>LEFT(N3009,SEARCH("/",N3009) - 1)</f>
        <v>theater</v>
      </c>
      <c r="R3009" s="5" t="str">
        <f>RIGHT(N3009, LEN(N3009) - SEARCH("/",N3009))</f>
        <v>spaces</v>
      </c>
      <c r="S3009" s="16">
        <f>(((J3009/60)/60)/24)+DATE(1970,1,1)+(-8/24)</f>
        <v>42097.882905092592</v>
      </c>
      <c r="T3009" s="16">
        <f>(((I3009/60)/60)/24)+DATE(1970,1,1)+(-8/24)</f>
        <v>42118.882905092592</v>
      </c>
    </row>
    <row r="3010" spans="1:20" ht="45" x14ac:dyDescent="0.25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2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7">
        <f>E3010/D3010</f>
        <v>1.0116666666666667</v>
      </c>
      <c r="P3010" s="9">
        <f>IF(L3010 = 0, 0, E3010/L3010)</f>
        <v>116.73076923076923</v>
      </c>
      <c r="Q3010" s="5" t="str">
        <f>LEFT(N3010,SEARCH("/",N3010) - 1)</f>
        <v>theater</v>
      </c>
      <c r="R3010" s="5" t="str">
        <f>RIGHT(N3010, LEN(N3010) - SEARCH("/",N3010))</f>
        <v>spaces</v>
      </c>
      <c r="S3010" s="16">
        <f>(((J3010/60)/60)/24)+DATE(1970,1,1)+(-8/24)</f>
        <v>42359.878692129627</v>
      </c>
      <c r="T3010" s="16">
        <f>(((I3010/60)/60)/24)+DATE(1970,1,1)+(-8/24)</f>
        <v>42389.878692129627</v>
      </c>
    </row>
    <row r="3011" spans="1:20" ht="60" x14ac:dyDescent="0.25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2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7">
        <f>E3011/D3011</f>
        <v>1.19756</v>
      </c>
      <c r="P3011" s="9">
        <f>IF(L3011 = 0, 0, E3011/L3011)</f>
        <v>233.8984375</v>
      </c>
      <c r="Q3011" s="5" t="str">
        <f>LEFT(N3011,SEARCH("/",N3011) - 1)</f>
        <v>theater</v>
      </c>
      <c r="R3011" s="5" t="str">
        <f>RIGHT(N3011, LEN(N3011) - SEARCH("/",N3011))</f>
        <v>spaces</v>
      </c>
      <c r="S3011" s="16">
        <f>(((J3011/60)/60)/24)+DATE(1970,1,1)+(-8/24)</f>
        <v>41939.236574074072</v>
      </c>
      <c r="T3011" s="16">
        <f>(((I3011/60)/60)/24)+DATE(1970,1,1)+(-8/24)</f>
        <v>41969.278240740743</v>
      </c>
    </row>
    <row r="3012" spans="1:20" ht="60" x14ac:dyDescent="0.25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2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7">
        <f>E3012/D3012</f>
        <v>1.58</v>
      </c>
      <c r="P3012" s="9">
        <f>IF(L3012 = 0, 0, E3012/L3012)</f>
        <v>158</v>
      </c>
      <c r="Q3012" s="5" t="str">
        <f>LEFT(N3012,SEARCH("/",N3012) - 1)</f>
        <v>theater</v>
      </c>
      <c r="R3012" s="5" t="str">
        <f>RIGHT(N3012, LEN(N3012) - SEARCH("/",N3012))</f>
        <v>spaces</v>
      </c>
      <c r="S3012" s="16">
        <f>(((J3012/60)/60)/24)+DATE(1970,1,1)+(-8/24)</f>
        <v>41996.499062499999</v>
      </c>
      <c r="T3012" s="16">
        <f>(((I3012/60)/60)/24)+DATE(1970,1,1)+(-8/24)</f>
        <v>42056.499062499999</v>
      </c>
    </row>
    <row r="3013" spans="1:20" ht="45" x14ac:dyDescent="0.25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2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7">
        <f>E3013/D3013</f>
        <v>1.2366666666666666</v>
      </c>
      <c r="P3013" s="9">
        <f>IF(L3013 = 0, 0, E3013/L3013)</f>
        <v>14.84</v>
      </c>
      <c r="Q3013" s="5" t="str">
        <f>LEFT(N3013,SEARCH("/",N3013) - 1)</f>
        <v>theater</v>
      </c>
      <c r="R3013" s="5" t="str">
        <f>RIGHT(N3013, LEN(N3013) - SEARCH("/",N3013))</f>
        <v>spaces</v>
      </c>
      <c r="S3013" s="16">
        <f>(((J3013/60)/60)/24)+DATE(1970,1,1)+(-8/24)</f>
        <v>42334.135601851849</v>
      </c>
      <c r="T3013" s="16">
        <f>(((I3013/60)/60)/24)+DATE(1970,1,1)+(-8/24)</f>
        <v>42361.624305555553</v>
      </c>
    </row>
    <row r="3014" spans="1:20" ht="45" x14ac:dyDescent="0.25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2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7">
        <f>E3014/D3014</f>
        <v>1.1712499999999999</v>
      </c>
      <c r="P3014" s="9">
        <f>IF(L3014 = 0, 0, E3014/L3014)</f>
        <v>85.181818181818187</v>
      </c>
      <c r="Q3014" s="5" t="str">
        <f>LEFT(N3014,SEARCH("/",N3014) - 1)</f>
        <v>theater</v>
      </c>
      <c r="R3014" s="5" t="str">
        <f>RIGHT(N3014, LEN(N3014) - SEARCH("/",N3014))</f>
        <v>spaces</v>
      </c>
      <c r="S3014" s="16">
        <f>(((J3014/60)/60)/24)+DATE(1970,1,1)+(-8/24)</f>
        <v>42024.369560185187</v>
      </c>
      <c r="T3014" s="16">
        <f>(((I3014/60)/60)/24)+DATE(1970,1,1)+(-8/24)</f>
        <v>42045.369560185187</v>
      </c>
    </row>
    <row r="3015" spans="1:20" ht="45" x14ac:dyDescent="0.25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2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7">
        <f>E3015/D3015</f>
        <v>1.5696000000000001</v>
      </c>
      <c r="P3015" s="9">
        <f>IF(L3015 = 0, 0, E3015/L3015)</f>
        <v>146.69158878504672</v>
      </c>
      <c r="Q3015" s="5" t="str">
        <f>LEFT(N3015,SEARCH("/",N3015) - 1)</f>
        <v>theater</v>
      </c>
      <c r="R3015" s="5" t="str">
        <f>RIGHT(N3015, LEN(N3015) - SEARCH("/",N3015))</f>
        <v>spaces</v>
      </c>
      <c r="S3015" s="16">
        <f>(((J3015/60)/60)/24)+DATE(1970,1,1)+(-8/24)</f>
        <v>42146.502881944441</v>
      </c>
      <c r="T3015" s="16">
        <f>(((I3015/60)/60)/24)+DATE(1970,1,1)+(-8/24)</f>
        <v>42176.502881944441</v>
      </c>
    </row>
    <row r="3016" spans="1:20" ht="60" x14ac:dyDescent="0.25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2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7">
        <f>E3016/D3016</f>
        <v>1.13104</v>
      </c>
      <c r="P3016" s="9">
        <f>IF(L3016 = 0, 0, E3016/L3016)</f>
        <v>50.764811490125673</v>
      </c>
      <c r="Q3016" s="5" t="str">
        <f>LEFT(N3016,SEARCH("/",N3016) - 1)</f>
        <v>theater</v>
      </c>
      <c r="R3016" s="5" t="str">
        <f>RIGHT(N3016, LEN(N3016) - SEARCH("/",N3016))</f>
        <v>spaces</v>
      </c>
      <c r="S3016" s="16">
        <f>(((J3016/60)/60)/24)+DATE(1970,1,1)+(-8/24)</f>
        <v>41919.790277777778</v>
      </c>
      <c r="T3016" s="16">
        <f>(((I3016/60)/60)/24)+DATE(1970,1,1)+(-8/24)</f>
        <v>41947.875</v>
      </c>
    </row>
    <row r="3017" spans="1:20" ht="45" x14ac:dyDescent="0.25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2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7">
        <f>E3017/D3017</f>
        <v>1.0317647058823529</v>
      </c>
      <c r="P3017" s="9">
        <f>IF(L3017 = 0, 0, E3017/L3017)</f>
        <v>87.7</v>
      </c>
      <c r="Q3017" s="5" t="str">
        <f>LEFT(N3017,SEARCH("/",N3017) - 1)</f>
        <v>theater</v>
      </c>
      <c r="R3017" s="5" t="str">
        <f>RIGHT(N3017, LEN(N3017) - SEARCH("/",N3017))</f>
        <v>spaces</v>
      </c>
      <c r="S3017" s="16">
        <f>(((J3017/60)/60)/24)+DATE(1970,1,1)+(-8/24)</f>
        <v>41785.393958333334</v>
      </c>
      <c r="T3017" s="16">
        <f>(((I3017/60)/60)/24)+DATE(1970,1,1)+(-8/24)</f>
        <v>41800.833333333328</v>
      </c>
    </row>
    <row r="3018" spans="1:20" ht="60" x14ac:dyDescent="0.25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2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7">
        <f>E3018/D3018</f>
        <v>1.0261176470588236</v>
      </c>
      <c r="P3018" s="9">
        <f>IF(L3018 = 0, 0, E3018/L3018)</f>
        <v>242.27777777777777</v>
      </c>
      <c r="Q3018" s="5" t="str">
        <f>LEFT(N3018,SEARCH("/",N3018) - 1)</f>
        <v>theater</v>
      </c>
      <c r="R3018" s="5" t="str">
        <f>RIGHT(N3018, LEN(N3018) - SEARCH("/",N3018))</f>
        <v>spaces</v>
      </c>
      <c r="S3018" s="16">
        <f>(((J3018/60)/60)/24)+DATE(1970,1,1)+(-8/24)</f>
        <v>41778.214722222219</v>
      </c>
      <c r="T3018" s="16">
        <f>(((I3018/60)/60)/24)+DATE(1970,1,1)+(-8/24)</f>
        <v>41838.214722222219</v>
      </c>
    </row>
    <row r="3019" spans="1:20" ht="60" x14ac:dyDescent="0.25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2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7">
        <f>E3019/D3019</f>
        <v>1.0584090909090909</v>
      </c>
      <c r="P3019" s="9">
        <f>IF(L3019 = 0, 0, E3019/L3019)</f>
        <v>146.44654088050314</v>
      </c>
      <c r="Q3019" s="5" t="str">
        <f>LEFT(N3019,SEARCH("/",N3019) - 1)</f>
        <v>theater</v>
      </c>
      <c r="R3019" s="5" t="str">
        <f>RIGHT(N3019, LEN(N3019) - SEARCH("/",N3019))</f>
        <v>spaces</v>
      </c>
      <c r="S3019" s="16">
        <f>(((J3019/60)/60)/24)+DATE(1970,1,1)+(-8/24)</f>
        <v>41841.516701388886</v>
      </c>
      <c r="T3019" s="16">
        <f>(((I3019/60)/60)/24)+DATE(1970,1,1)+(-8/24)</f>
        <v>41871.516701388886</v>
      </c>
    </row>
    <row r="3020" spans="1:20" ht="60" x14ac:dyDescent="0.25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2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7">
        <f>E3020/D3020</f>
        <v>1.0071428571428571</v>
      </c>
      <c r="P3020" s="9">
        <f>IF(L3020 = 0, 0, E3020/L3020)</f>
        <v>103.17073170731707</v>
      </c>
      <c r="Q3020" s="5" t="str">
        <f>LEFT(N3020,SEARCH("/",N3020) - 1)</f>
        <v>theater</v>
      </c>
      <c r="R3020" s="5" t="str">
        <f>RIGHT(N3020, LEN(N3020) - SEARCH("/",N3020))</f>
        <v>spaces</v>
      </c>
      <c r="S3020" s="16">
        <f>(((J3020/60)/60)/24)+DATE(1970,1,1)+(-8/24)</f>
        <v>42162.965000000004</v>
      </c>
      <c r="T3020" s="16">
        <f>(((I3020/60)/60)/24)+DATE(1970,1,1)+(-8/24)</f>
        <v>42205.583333333336</v>
      </c>
    </row>
    <row r="3021" spans="1:20" ht="60" x14ac:dyDescent="0.25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2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7">
        <f>E3021/D3021</f>
        <v>1.2123333333333333</v>
      </c>
      <c r="P3021" s="9">
        <f>IF(L3021 = 0, 0, E3021/L3021)</f>
        <v>80.464601769911511</v>
      </c>
      <c r="Q3021" s="5" t="str">
        <f>LEFT(N3021,SEARCH("/",N3021) - 1)</f>
        <v>theater</v>
      </c>
      <c r="R3021" s="5" t="str">
        <f>RIGHT(N3021, LEN(N3021) - SEARCH("/",N3021))</f>
        <v>spaces</v>
      </c>
      <c r="S3021" s="16">
        <f>(((J3021/60)/60)/24)+DATE(1970,1,1)+(-8/24)</f>
        <v>41758.500231481477</v>
      </c>
      <c r="T3021" s="16">
        <f>(((I3021/60)/60)/24)+DATE(1970,1,1)+(-8/24)</f>
        <v>41785.791666666664</v>
      </c>
    </row>
    <row r="3022" spans="1:20" ht="60" x14ac:dyDescent="0.25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2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7">
        <f>E3022/D3022</f>
        <v>1.0057142857142858</v>
      </c>
      <c r="P3022" s="9">
        <f>IF(L3022 = 0, 0, E3022/L3022)</f>
        <v>234.66666666666666</v>
      </c>
      <c r="Q3022" s="5" t="str">
        <f>LEFT(N3022,SEARCH("/",N3022) - 1)</f>
        <v>theater</v>
      </c>
      <c r="R3022" s="5" t="str">
        <f>RIGHT(N3022, LEN(N3022) - SEARCH("/",N3022))</f>
        <v>spaces</v>
      </c>
      <c r="S3022" s="16">
        <f>(((J3022/60)/60)/24)+DATE(1970,1,1)+(-8/24)</f>
        <v>42170.513113425921</v>
      </c>
      <c r="T3022" s="16">
        <f>(((I3022/60)/60)/24)+DATE(1970,1,1)+(-8/24)</f>
        <v>42230.513113425921</v>
      </c>
    </row>
    <row r="3023" spans="1:20" ht="45" x14ac:dyDescent="0.25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2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7">
        <f>E3023/D3023</f>
        <v>1.1602222222222223</v>
      </c>
      <c r="P3023" s="9">
        <f>IF(L3023 = 0, 0, E3023/L3023)</f>
        <v>50.689320388349515</v>
      </c>
      <c r="Q3023" s="5" t="str">
        <f>LEFT(N3023,SEARCH("/",N3023) - 1)</f>
        <v>theater</v>
      </c>
      <c r="R3023" s="5" t="str">
        <f>RIGHT(N3023, LEN(N3023) - SEARCH("/",N3023))</f>
        <v>spaces</v>
      </c>
      <c r="S3023" s="16">
        <f>(((J3023/60)/60)/24)+DATE(1970,1,1)+(-8/24)</f>
        <v>42660.285520833328</v>
      </c>
      <c r="T3023" s="16">
        <f>(((I3023/60)/60)/24)+DATE(1970,1,1)+(-8/24)</f>
        <v>42695.915972222218</v>
      </c>
    </row>
    <row r="3024" spans="1:20" ht="60" x14ac:dyDescent="0.25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2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7">
        <f>E3024/D3024</f>
        <v>1.0087999999999999</v>
      </c>
      <c r="P3024" s="9">
        <f>IF(L3024 = 0, 0, E3024/L3024)</f>
        <v>162.70967741935485</v>
      </c>
      <c r="Q3024" s="5" t="str">
        <f>LEFT(N3024,SEARCH("/",N3024) - 1)</f>
        <v>theater</v>
      </c>
      <c r="R3024" s="5" t="str">
        <f>RIGHT(N3024, LEN(N3024) - SEARCH("/",N3024))</f>
        <v>spaces</v>
      </c>
      <c r="S3024" s="16">
        <f>(((J3024/60)/60)/24)+DATE(1970,1,1)+(-8/24)</f>
        <v>42564.620474537034</v>
      </c>
      <c r="T3024" s="16">
        <f>(((I3024/60)/60)/24)+DATE(1970,1,1)+(-8/24)</f>
        <v>42609.620474537034</v>
      </c>
    </row>
    <row r="3025" spans="1:20" ht="60" x14ac:dyDescent="0.25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2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7">
        <f>E3025/D3025</f>
        <v>1.03</v>
      </c>
      <c r="P3025" s="9">
        <f>IF(L3025 = 0, 0, E3025/L3025)</f>
        <v>120.16666666666667</v>
      </c>
      <c r="Q3025" s="5" t="str">
        <f>LEFT(N3025,SEARCH("/",N3025) - 1)</f>
        <v>theater</v>
      </c>
      <c r="R3025" s="5" t="str">
        <f>RIGHT(N3025, LEN(N3025) - SEARCH("/",N3025))</f>
        <v>spaces</v>
      </c>
      <c r="S3025" s="16">
        <f>(((J3025/60)/60)/24)+DATE(1970,1,1)+(-8/24)</f>
        <v>42121.34243055556</v>
      </c>
      <c r="T3025" s="16">
        <f>(((I3025/60)/60)/24)+DATE(1970,1,1)+(-8/24)</f>
        <v>42166.34243055556</v>
      </c>
    </row>
    <row r="3026" spans="1:20" ht="60" x14ac:dyDescent="0.25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2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7">
        <f>E3026/D3026</f>
        <v>2.4641999999999999</v>
      </c>
      <c r="P3026" s="9">
        <f>IF(L3026 = 0, 0, E3026/L3026)</f>
        <v>67.697802197802204</v>
      </c>
      <c r="Q3026" s="5" t="str">
        <f>LEFT(N3026,SEARCH("/",N3026) - 1)</f>
        <v>theater</v>
      </c>
      <c r="R3026" s="5" t="str">
        <f>RIGHT(N3026, LEN(N3026) - SEARCH("/",N3026))</f>
        <v>spaces</v>
      </c>
      <c r="S3026" s="16">
        <f>(((J3026/60)/60)/24)+DATE(1970,1,1)+(-8/24)</f>
        <v>41158.660590277774</v>
      </c>
      <c r="T3026" s="16">
        <f>(((I3026/60)/60)/24)+DATE(1970,1,1)+(-8/24)</f>
        <v>41188.660590277774</v>
      </c>
    </row>
    <row r="3027" spans="1:20" ht="45" x14ac:dyDescent="0.25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2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7">
        <f>E3027/D3027</f>
        <v>3.0219999999999998</v>
      </c>
      <c r="P3027" s="9">
        <f>IF(L3027 = 0, 0, E3027/L3027)</f>
        <v>52.103448275862071</v>
      </c>
      <c r="Q3027" s="5" t="str">
        <f>LEFT(N3027,SEARCH("/",N3027) - 1)</f>
        <v>theater</v>
      </c>
      <c r="R3027" s="5" t="str">
        <f>RIGHT(N3027, LEN(N3027) - SEARCH("/",N3027))</f>
        <v>spaces</v>
      </c>
      <c r="S3027" s="16">
        <f>(((J3027/60)/60)/24)+DATE(1970,1,1)+(-8/24)</f>
        <v>41761.176076388889</v>
      </c>
      <c r="T3027" s="16">
        <f>(((I3027/60)/60)/24)+DATE(1970,1,1)+(-8/24)</f>
        <v>41789.333333333328</v>
      </c>
    </row>
    <row r="3028" spans="1:20" ht="60" x14ac:dyDescent="0.25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2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7">
        <f>E3028/D3028</f>
        <v>1.4333333333333333</v>
      </c>
      <c r="P3028" s="9">
        <f>IF(L3028 = 0, 0, E3028/L3028)</f>
        <v>51.6</v>
      </c>
      <c r="Q3028" s="5" t="str">
        <f>LEFT(N3028,SEARCH("/",N3028) - 1)</f>
        <v>theater</v>
      </c>
      <c r="R3028" s="5" t="str">
        <f>RIGHT(N3028, LEN(N3028) - SEARCH("/",N3028))</f>
        <v>spaces</v>
      </c>
      <c r="S3028" s="16">
        <f>(((J3028/60)/60)/24)+DATE(1970,1,1)+(-8/24)</f>
        <v>42783.126064814809</v>
      </c>
      <c r="T3028" s="16">
        <f>(((I3028/60)/60)/24)+DATE(1970,1,1)+(-8/24)</f>
        <v>42797.126064814809</v>
      </c>
    </row>
    <row r="3029" spans="1:20" ht="45" x14ac:dyDescent="0.25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2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7">
        <f>E3029/D3029</f>
        <v>1.3144</v>
      </c>
      <c r="P3029" s="9">
        <f>IF(L3029 = 0, 0, E3029/L3029)</f>
        <v>164.3</v>
      </c>
      <c r="Q3029" s="5" t="str">
        <f>LEFT(N3029,SEARCH("/",N3029) - 1)</f>
        <v>theater</v>
      </c>
      <c r="R3029" s="5" t="str">
        <f>RIGHT(N3029, LEN(N3029) - SEARCH("/",N3029))</f>
        <v>spaces</v>
      </c>
      <c r="S3029" s="16">
        <f>(((J3029/60)/60)/24)+DATE(1970,1,1)+(-8/24)</f>
        <v>42053.37096064815</v>
      </c>
      <c r="T3029" s="16">
        <f>(((I3029/60)/60)/24)+DATE(1970,1,1)+(-8/24)</f>
        <v>42083.329293981478</v>
      </c>
    </row>
    <row r="3030" spans="1:20" ht="30" x14ac:dyDescent="0.25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2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7">
        <f>E3030/D3030</f>
        <v>1.6801999999999999</v>
      </c>
      <c r="P3030" s="9">
        <f>IF(L3030 = 0, 0, E3030/L3030)</f>
        <v>84.858585858585855</v>
      </c>
      <c r="Q3030" s="5" t="str">
        <f>LEFT(N3030,SEARCH("/",N3030) - 1)</f>
        <v>theater</v>
      </c>
      <c r="R3030" s="5" t="str">
        <f>RIGHT(N3030, LEN(N3030) - SEARCH("/",N3030))</f>
        <v>spaces</v>
      </c>
      <c r="S3030" s="16">
        <f>(((J3030/60)/60)/24)+DATE(1970,1,1)+(-8/24)</f>
        <v>42566.930844907409</v>
      </c>
      <c r="T3030" s="16">
        <f>(((I3030/60)/60)/24)+DATE(1970,1,1)+(-8/24)</f>
        <v>42596.930844907409</v>
      </c>
    </row>
    <row r="3031" spans="1:20" ht="60" x14ac:dyDescent="0.25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2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7">
        <f>E3031/D3031</f>
        <v>1.0967666666666667</v>
      </c>
      <c r="P3031" s="9">
        <f>IF(L3031 = 0, 0, E3031/L3031)</f>
        <v>94.548850574712645</v>
      </c>
      <c r="Q3031" s="5" t="str">
        <f>LEFT(N3031,SEARCH("/",N3031) - 1)</f>
        <v>theater</v>
      </c>
      <c r="R3031" s="5" t="str">
        <f>RIGHT(N3031, LEN(N3031) - SEARCH("/",N3031))</f>
        <v>spaces</v>
      </c>
      <c r="S3031" s="16">
        <f>(((J3031/60)/60)/24)+DATE(1970,1,1)+(-8/24)</f>
        <v>41932.375543981478</v>
      </c>
      <c r="T3031" s="16">
        <f>(((I3031/60)/60)/24)+DATE(1970,1,1)+(-8/24)</f>
        <v>41960.857638888883</v>
      </c>
    </row>
    <row r="3032" spans="1:20" ht="60" x14ac:dyDescent="0.25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2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7">
        <f>E3032/D3032</f>
        <v>1.0668571428571429</v>
      </c>
      <c r="P3032" s="9">
        <f>IF(L3032 = 0, 0, E3032/L3032)</f>
        <v>45.536585365853661</v>
      </c>
      <c r="Q3032" s="5" t="str">
        <f>LEFT(N3032,SEARCH("/",N3032) - 1)</f>
        <v>theater</v>
      </c>
      <c r="R3032" s="5" t="str">
        <f>RIGHT(N3032, LEN(N3032) - SEARCH("/",N3032))</f>
        <v>spaces</v>
      </c>
      <c r="S3032" s="16">
        <f>(((J3032/60)/60)/24)+DATE(1970,1,1)+(-8/24)</f>
        <v>42233.4140162037</v>
      </c>
      <c r="T3032" s="16">
        <f>(((I3032/60)/60)/24)+DATE(1970,1,1)+(-8/24)</f>
        <v>42263.4140162037</v>
      </c>
    </row>
    <row r="3033" spans="1:20" ht="75" x14ac:dyDescent="0.25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2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7">
        <f>E3033/D3033</f>
        <v>1</v>
      </c>
      <c r="P3033" s="9">
        <f>IF(L3033 = 0, 0, E3033/L3033)</f>
        <v>51.724137931034484</v>
      </c>
      <c r="Q3033" s="5" t="str">
        <f>LEFT(N3033,SEARCH("/",N3033) - 1)</f>
        <v>theater</v>
      </c>
      <c r="R3033" s="5" t="str">
        <f>RIGHT(N3033, LEN(N3033) - SEARCH("/",N3033))</f>
        <v>spaces</v>
      </c>
      <c r="S3033" s="16">
        <f>(((J3033/60)/60)/24)+DATE(1970,1,1)+(-8/24)</f>
        <v>42597.549155092587</v>
      </c>
      <c r="T3033" s="16">
        <f>(((I3033/60)/60)/24)+DATE(1970,1,1)+(-8/24)</f>
        <v>42657.549155092587</v>
      </c>
    </row>
    <row r="3034" spans="1:20" ht="60" x14ac:dyDescent="0.25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2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7">
        <f>E3034/D3034</f>
        <v>1.272</v>
      </c>
      <c r="P3034" s="9">
        <f>IF(L3034 = 0, 0, E3034/L3034)</f>
        <v>50.88</v>
      </c>
      <c r="Q3034" s="5" t="str">
        <f>LEFT(N3034,SEARCH("/",N3034) - 1)</f>
        <v>theater</v>
      </c>
      <c r="R3034" s="5" t="str">
        <f>RIGHT(N3034, LEN(N3034) - SEARCH("/",N3034))</f>
        <v>spaces</v>
      </c>
      <c r="S3034" s="16">
        <f>(((J3034/60)/60)/24)+DATE(1970,1,1)+(-8/24)</f>
        <v>42227.711331018516</v>
      </c>
      <c r="T3034" s="16">
        <f>(((I3034/60)/60)/24)+DATE(1970,1,1)+(-8/24)</f>
        <v>42257.711331018516</v>
      </c>
    </row>
    <row r="3035" spans="1:20" ht="45" x14ac:dyDescent="0.25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2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7">
        <f>E3035/D3035</f>
        <v>1.4653333333333334</v>
      </c>
      <c r="P3035" s="9">
        <f>IF(L3035 = 0, 0, E3035/L3035)</f>
        <v>191.13043478260869</v>
      </c>
      <c r="Q3035" s="5" t="str">
        <f>LEFT(N3035,SEARCH("/",N3035) - 1)</f>
        <v>theater</v>
      </c>
      <c r="R3035" s="5" t="str">
        <f>RIGHT(N3035, LEN(N3035) - SEARCH("/",N3035))</f>
        <v>spaces</v>
      </c>
      <c r="S3035" s="16">
        <f>(((J3035/60)/60)/24)+DATE(1970,1,1)+(-8/24)</f>
        <v>42569.776909722219</v>
      </c>
      <c r="T3035" s="16">
        <f>(((I3035/60)/60)/24)+DATE(1970,1,1)+(-8/24)</f>
        <v>42599.776909722219</v>
      </c>
    </row>
    <row r="3036" spans="1:20" ht="75" x14ac:dyDescent="0.25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2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7">
        <f>E3036/D3036</f>
        <v>1.1253599999999999</v>
      </c>
      <c r="P3036" s="9">
        <f>IF(L3036 = 0, 0, E3036/L3036)</f>
        <v>89.314285714285717</v>
      </c>
      <c r="Q3036" s="5" t="str">
        <f>LEFT(N3036,SEARCH("/",N3036) - 1)</f>
        <v>theater</v>
      </c>
      <c r="R3036" s="5" t="str">
        <f>RIGHT(N3036, LEN(N3036) - SEARCH("/",N3036))</f>
        <v>spaces</v>
      </c>
      <c r="S3036" s="16">
        <f>(((J3036/60)/60)/24)+DATE(1970,1,1)+(-8/24)</f>
        <v>42644.202025462961</v>
      </c>
      <c r="T3036" s="16">
        <f>(((I3036/60)/60)/24)+DATE(1970,1,1)+(-8/24)</f>
        <v>42674.832638888889</v>
      </c>
    </row>
    <row r="3037" spans="1:20" ht="45" x14ac:dyDescent="0.25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2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7">
        <f>E3037/D3037</f>
        <v>1.0878684000000001</v>
      </c>
      <c r="P3037" s="9">
        <f>IF(L3037 = 0, 0, E3037/L3037)</f>
        <v>88.588631921824103</v>
      </c>
      <c r="Q3037" s="5" t="str">
        <f>LEFT(N3037,SEARCH("/",N3037) - 1)</f>
        <v>theater</v>
      </c>
      <c r="R3037" s="5" t="str">
        <f>RIGHT(N3037, LEN(N3037) - SEARCH("/",N3037))</f>
        <v>spaces</v>
      </c>
      <c r="S3037" s="16">
        <f>(((J3037/60)/60)/24)+DATE(1970,1,1)+(-8/24)</f>
        <v>41368.226956018516</v>
      </c>
      <c r="T3037" s="16">
        <f>(((I3037/60)/60)/24)+DATE(1970,1,1)+(-8/24)</f>
        <v>41398.226956018516</v>
      </c>
    </row>
    <row r="3038" spans="1:20" ht="60" x14ac:dyDescent="0.25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2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7">
        <f>E3038/D3038</f>
        <v>1.26732</v>
      </c>
      <c r="P3038" s="9">
        <f>IF(L3038 = 0, 0, E3038/L3038)</f>
        <v>96.300911854103347</v>
      </c>
      <c r="Q3038" s="5" t="str">
        <f>LEFT(N3038,SEARCH("/",N3038) - 1)</f>
        <v>theater</v>
      </c>
      <c r="R3038" s="5" t="str">
        <f>RIGHT(N3038, LEN(N3038) - SEARCH("/",N3038))</f>
        <v>spaces</v>
      </c>
      <c r="S3038" s="16">
        <f>(((J3038/60)/60)/24)+DATE(1970,1,1)+(-8/24)</f>
        <v>41466.451898148145</v>
      </c>
      <c r="T3038" s="16">
        <f>(((I3038/60)/60)/24)+DATE(1970,1,1)+(-8/24)</f>
        <v>41502.165972222218</v>
      </c>
    </row>
    <row r="3039" spans="1:20" ht="60" x14ac:dyDescent="0.25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2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7">
        <f>E3039/D3039</f>
        <v>2.1320000000000001</v>
      </c>
      <c r="P3039" s="9">
        <f>IF(L3039 = 0, 0, E3039/L3039)</f>
        <v>33.3125</v>
      </c>
      <c r="Q3039" s="5" t="str">
        <f>LEFT(N3039,SEARCH("/",N3039) - 1)</f>
        <v>theater</v>
      </c>
      <c r="R3039" s="5" t="str">
        <f>RIGHT(N3039, LEN(N3039) - SEARCH("/",N3039))</f>
        <v>spaces</v>
      </c>
      <c r="S3039" s="16">
        <f>(((J3039/60)/60)/24)+DATE(1970,1,1)+(-8/24)</f>
        <v>40378.559872685182</v>
      </c>
      <c r="T3039" s="16">
        <f>(((I3039/60)/60)/24)+DATE(1970,1,1)+(-8/24)</f>
        <v>40452.874305555553</v>
      </c>
    </row>
    <row r="3040" spans="1:20" ht="45" x14ac:dyDescent="0.25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2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7">
        <f>E3040/D3040</f>
        <v>1.0049999999999999</v>
      </c>
      <c r="P3040" s="9">
        <f>IF(L3040 = 0, 0, E3040/L3040)</f>
        <v>37.222222222222221</v>
      </c>
      <c r="Q3040" s="5" t="str">
        <f>LEFT(N3040,SEARCH("/",N3040) - 1)</f>
        <v>theater</v>
      </c>
      <c r="R3040" s="5" t="str">
        <f>RIGHT(N3040, LEN(N3040) - SEARCH("/",N3040))</f>
        <v>spaces</v>
      </c>
      <c r="S3040" s="16">
        <f>(((J3040/60)/60)/24)+DATE(1970,1,1)+(-8/24)</f>
        <v>42372.918946759259</v>
      </c>
      <c r="T3040" s="16">
        <f>(((I3040/60)/60)/24)+DATE(1970,1,1)+(-8/24)</f>
        <v>42432.918946759259</v>
      </c>
    </row>
    <row r="3041" spans="1:20" ht="45" x14ac:dyDescent="0.25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2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7">
        <f>E3041/D3041</f>
        <v>1.0871389999999999</v>
      </c>
      <c r="P3041" s="9">
        <f>IF(L3041 = 0, 0, E3041/L3041)</f>
        <v>92.130423728813554</v>
      </c>
      <c r="Q3041" s="5" t="str">
        <f>LEFT(N3041,SEARCH("/",N3041) - 1)</f>
        <v>theater</v>
      </c>
      <c r="R3041" s="5" t="str">
        <f>RIGHT(N3041, LEN(N3041) - SEARCH("/",N3041))</f>
        <v>spaces</v>
      </c>
      <c r="S3041" s="16">
        <f>(((J3041/60)/60)/24)+DATE(1970,1,1)+(-8/24)</f>
        <v>41610.461087962962</v>
      </c>
      <c r="T3041" s="16">
        <f>(((I3041/60)/60)/24)+DATE(1970,1,1)+(-8/24)</f>
        <v>41636.999305555553</v>
      </c>
    </row>
    <row r="3042" spans="1:20" ht="45" x14ac:dyDescent="0.25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2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7">
        <f>E3042/D3042</f>
        <v>1.075</v>
      </c>
      <c r="P3042" s="9">
        <f>IF(L3042 = 0, 0, E3042/L3042)</f>
        <v>76.785714285714292</v>
      </c>
      <c r="Q3042" s="5" t="str">
        <f>LEFT(N3042,SEARCH("/",N3042) - 1)</f>
        <v>theater</v>
      </c>
      <c r="R3042" s="5" t="str">
        <f>RIGHT(N3042, LEN(N3042) - SEARCH("/",N3042))</f>
        <v>spaces</v>
      </c>
      <c r="S3042" s="16">
        <f>(((J3042/60)/60)/24)+DATE(1970,1,1)+(-8/24)</f>
        <v>42177.458576388883</v>
      </c>
      <c r="T3042" s="16">
        <f>(((I3042/60)/60)/24)+DATE(1970,1,1)+(-8/24)</f>
        <v>42181.624999999993</v>
      </c>
    </row>
    <row r="3043" spans="1:20" ht="30" x14ac:dyDescent="0.25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2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7">
        <f>E3043/D3043</f>
        <v>1.1048192771084338</v>
      </c>
      <c r="P3043" s="9">
        <f>IF(L3043 = 0, 0, E3043/L3043)</f>
        <v>96.526315789473685</v>
      </c>
      <c r="Q3043" s="5" t="str">
        <f>LEFT(N3043,SEARCH("/",N3043) - 1)</f>
        <v>theater</v>
      </c>
      <c r="R3043" s="5" t="str">
        <f>RIGHT(N3043, LEN(N3043) - SEARCH("/",N3043))</f>
        <v>spaces</v>
      </c>
      <c r="S3043" s="16">
        <f>(((J3043/60)/60)/24)+DATE(1970,1,1)+(-8/24)</f>
        <v>42359.535277777781</v>
      </c>
      <c r="T3043" s="16">
        <f>(((I3043/60)/60)/24)+DATE(1970,1,1)+(-8/24)</f>
        <v>42389.535277777781</v>
      </c>
    </row>
    <row r="3044" spans="1:20" ht="60" x14ac:dyDescent="0.25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2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7">
        <f>E3044/D3044</f>
        <v>1.28</v>
      </c>
      <c r="P3044" s="9">
        <f>IF(L3044 = 0, 0, E3044/L3044)</f>
        <v>51.891891891891895</v>
      </c>
      <c r="Q3044" s="5" t="str">
        <f>LEFT(N3044,SEARCH("/",N3044) - 1)</f>
        <v>theater</v>
      </c>
      <c r="R3044" s="5" t="str">
        <f>RIGHT(N3044, LEN(N3044) - SEARCH("/",N3044))</f>
        <v>spaces</v>
      </c>
      <c r="S3044" s="16">
        <f>(((J3044/60)/60)/24)+DATE(1970,1,1)+(-8/24)</f>
        <v>42253.354710648149</v>
      </c>
      <c r="T3044" s="16">
        <f>(((I3044/60)/60)/24)+DATE(1970,1,1)+(-8/24)</f>
        <v>42283.354710648149</v>
      </c>
    </row>
    <row r="3045" spans="1:20" ht="45" x14ac:dyDescent="0.25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2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7">
        <f>E3045/D3045</f>
        <v>1.1000666666666667</v>
      </c>
      <c r="P3045" s="9">
        <f>IF(L3045 = 0, 0, E3045/L3045)</f>
        <v>128.9140625</v>
      </c>
      <c r="Q3045" s="5" t="str">
        <f>LEFT(N3045,SEARCH("/",N3045) - 1)</f>
        <v>theater</v>
      </c>
      <c r="R3045" s="5" t="str">
        <f>RIGHT(N3045, LEN(N3045) - SEARCH("/",N3045))</f>
        <v>spaces</v>
      </c>
      <c r="S3045" s="16">
        <f>(((J3045/60)/60)/24)+DATE(1970,1,1)+(-8/24)</f>
        <v>42082.737256944441</v>
      </c>
      <c r="T3045" s="16">
        <f>(((I3045/60)/60)/24)+DATE(1970,1,1)+(-8/24)</f>
        <v>42109.784722222219</v>
      </c>
    </row>
    <row r="3046" spans="1:20" ht="45" x14ac:dyDescent="0.25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2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7">
        <f>E3046/D3046</f>
        <v>1.0934166666666667</v>
      </c>
      <c r="P3046" s="9">
        <f>IF(L3046 = 0, 0, E3046/L3046)</f>
        <v>84.108974358974365</v>
      </c>
      <c r="Q3046" s="5" t="str">
        <f>LEFT(N3046,SEARCH("/",N3046) - 1)</f>
        <v>theater</v>
      </c>
      <c r="R3046" s="5" t="str">
        <f>RIGHT(N3046, LEN(N3046) - SEARCH("/",N3046))</f>
        <v>spaces</v>
      </c>
      <c r="S3046" s="16">
        <f>(((J3046/60)/60)/24)+DATE(1970,1,1)+(-8/24)</f>
        <v>42387.393495370365</v>
      </c>
      <c r="T3046" s="16">
        <f>(((I3046/60)/60)/24)+DATE(1970,1,1)+(-8/24)</f>
        <v>42402.393495370365</v>
      </c>
    </row>
    <row r="3047" spans="1:20" ht="60" x14ac:dyDescent="0.25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2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7">
        <f>E3047/D3047</f>
        <v>1.3270650000000002</v>
      </c>
      <c r="P3047" s="9">
        <f>IF(L3047 = 0, 0, E3047/L3047)</f>
        <v>82.941562500000003</v>
      </c>
      <c r="Q3047" s="5" t="str">
        <f>LEFT(N3047,SEARCH("/",N3047) - 1)</f>
        <v>theater</v>
      </c>
      <c r="R3047" s="5" t="str">
        <f>RIGHT(N3047, LEN(N3047) - SEARCH("/",N3047))</f>
        <v>spaces</v>
      </c>
      <c r="S3047" s="16">
        <f>(((J3047/60)/60)/24)+DATE(1970,1,1)+(-8/24)</f>
        <v>41842.822395833333</v>
      </c>
      <c r="T3047" s="16">
        <f>(((I3047/60)/60)/24)+DATE(1970,1,1)+(-8/24)</f>
        <v>41872.822395833333</v>
      </c>
    </row>
    <row r="3048" spans="1:20" ht="60" x14ac:dyDescent="0.25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2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7">
        <f>E3048/D3048</f>
        <v>1.9084810126582279</v>
      </c>
      <c r="P3048" s="9">
        <f>IF(L3048 = 0, 0, E3048/L3048)</f>
        <v>259.94827586206895</v>
      </c>
      <c r="Q3048" s="5" t="str">
        <f>LEFT(N3048,SEARCH("/",N3048) - 1)</f>
        <v>theater</v>
      </c>
      <c r="R3048" s="5" t="str">
        <f>RIGHT(N3048, LEN(N3048) - SEARCH("/",N3048))</f>
        <v>spaces</v>
      </c>
      <c r="S3048" s="16">
        <f>(((J3048/60)/60)/24)+DATE(1970,1,1)+(-8/24)</f>
        <v>41862.46974537037</v>
      </c>
      <c r="T3048" s="16">
        <f>(((I3048/60)/60)/24)+DATE(1970,1,1)+(-8/24)</f>
        <v>41891.869444444441</v>
      </c>
    </row>
    <row r="3049" spans="1:20" ht="45" x14ac:dyDescent="0.25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2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7">
        <f>E3049/D3049</f>
        <v>1.49</v>
      </c>
      <c r="P3049" s="9">
        <f>IF(L3049 = 0, 0, E3049/L3049)</f>
        <v>37.25</v>
      </c>
      <c r="Q3049" s="5" t="str">
        <f>LEFT(N3049,SEARCH("/",N3049) - 1)</f>
        <v>theater</v>
      </c>
      <c r="R3049" s="5" t="str">
        <f>RIGHT(N3049, LEN(N3049) - SEARCH("/",N3049))</f>
        <v>spaces</v>
      </c>
      <c r="S3049" s="16">
        <f>(((J3049/60)/60)/24)+DATE(1970,1,1)+(-8/24)</f>
        <v>42443.655717592592</v>
      </c>
      <c r="T3049" s="16">
        <f>(((I3049/60)/60)/24)+DATE(1970,1,1)+(-8/24)</f>
        <v>42487.219444444439</v>
      </c>
    </row>
    <row r="3050" spans="1:20" ht="60" x14ac:dyDescent="0.25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2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7">
        <f>E3050/D3050</f>
        <v>1.6639999999999999</v>
      </c>
      <c r="P3050" s="9">
        <f>IF(L3050 = 0, 0, E3050/L3050)</f>
        <v>177.02127659574469</v>
      </c>
      <c r="Q3050" s="5" t="str">
        <f>LEFT(N3050,SEARCH("/",N3050) - 1)</f>
        <v>theater</v>
      </c>
      <c r="R3050" s="5" t="str">
        <f>RIGHT(N3050, LEN(N3050) - SEARCH("/",N3050))</f>
        <v>spaces</v>
      </c>
      <c r="S3050" s="16">
        <f>(((J3050/60)/60)/24)+DATE(1970,1,1)+(-8/24)</f>
        <v>41975.567847222213</v>
      </c>
      <c r="T3050" s="16">
        <f>(((I3050/60)/60)/24)+DATE(1970,1,1)+(-8/24)</f>
        <v>42004.556944444441</v>
      </c>
    </row>
    <row r="3051" spans="1:20" ht="60" x14ac:dyDescent="0.25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2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7">
        <f>E3051/D3051</f>
        <v>1.0666666666666667</v>
      </c>
      <c r="P3051" s="9">
        <f>IF(L3051 = 0, 0, E3051/L3051)</f>
        <v>74.074074074074076</v>
      </c>
      <c r="Q3051" s="5" t="str">
        <f>LEFT(N3051,SEARCH("/",N3051) - 1)</f>
        <v>theater</v>
      </c>
      <c r="R3051" s="5" t="str">
        <f>RIGHT(N3051, LEN(N3051) - SEARCH("/",N3051))</f>
        <v>spaces</v>
      </c>
      <c r="S3051" s="16">
        <f>(((J3051/60)/60)/24)+DATE(1970,1,1)+(-8/24)</f>
        <v>42138.681192129625</v>
      </c>
      <c r="T3051" s="16">
        <f>(((I3051/60)/60)/24)+DATE(1970,1,1)+(-8/24)</f>
        <v>42168.681192129625</v>
      </c>
    </row>
    <row r="3052" spans="1:20" ht="30" x14ac:dyDescent="0.25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2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7">
        <f>E3052/D3052</f>
        <v>1.06</v>
      </c>
      <c r="P3052" s="9">
        <f>IF(L3052 = 0, 0, E3052/L3052)</f>
        <v>70.666666666666671</v>
      </c>
      <c r="Q3052" s="5" t="str">
        <f>LEFT(N3052,SEARCH("/",N3052) - 1)</f>
        <v>theater</v>
      </c>
      <c r="R3052" s="5" t="str">
        <f>RIGHT(N3052, LEN(N3052) - SEARCH("/",N3052))</f>
        <v>spaces</v>
      </c>
      <c r="S3052" s="16">
        <f>(((J3052/60)/60)/24)+DATE(1970,1,1)+(-8/24)</f>
        <v>42464.835185185184</v>
      </c>
      <c r="T3052" s="16">
        <f>(((I3052/60)/60)/24)+DATE(1970,1,1)+(-8/24)</f>
        <v>42494.835185185184</v>
      </c>
    </row>
    <row r="3053" spans="1:20" ht="60" x14ac:dyDescent="0.2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2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7">
        <f>E3053/D3053</f>
        <v>0.23628571428571429</v>
      </c>
      <c r="P3053" s="9">
        <f>IF(L3053 = 0, 0, E3053/L3053)</f>
        <v>23.62857142857143</v>
      </c>
      <c r="Q3053" s="5" t="str">
        <f>LEFT(N3053,SEARCH("/",N3053) - 1)</f>
        <v>theater</v>
      </c>
      <c r="R3053" s="5" t="str">
        <f>RIGHT(N3053, LEN(N3053) - SEARCH("/",N3053))</f>
        <v>spaces</v>
      </c>
      <c r="S3053" s="16">
        <f>(((J3053/60)/60)/24)+DATE(1970,1,1)+(-8/24)</f>
        <v>42744.082696759251</v>
      </c>
      <c r="T3053" s="16">
        <f>(((I3053/60)/60)/24)+DATE(1970,1,1)+(-8/24)</f>
        <v>42774.082696759251</v>
      </c>
    </row>
    <row r="3054" spans="1:20" ht="45" x14ac:dyDescent="0.25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2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7">
        <f>E3054/D3054</f>
        <v>1.5E-3</v>
      </c>
      <c r="P3054" s="9">
        <f>IF(L3054 = 0, 0, E3054/L3054)</f>
        <v>37.5</v>
      </c>
      <c r="Q3054" s="5" t="str">
        <f>LEFT(N3054,SEARCH("/",N3054) - 1)</f>
        <v>theater</v>
      </c>
      <c r="R3054" s="5" t="str">
        <f>RIGHT(N3054, LEN(N3054) - SEARCH("/",N3054))</f>
        <v>spaces</v>
      </c>
      <c r="S3054" s="16">
        <f>(((J3054/60)/60)/24)+DATE(1970,1,1)+(-8/24)</f>
        <v>42122.336736111109</v>
      </c>
      <c r="T3054" s="16">
        <f>(((I3054/60)/60)/24)+DATE(1970,1,1)+(-8/24)</f>
        <v>42152.332638888889</v>
      </c>
    </row>
    <row r="3055" spans="1:20" ht="60" x14ac:dyDescent="0.2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2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7">
        <f>E3055/D3055</f>
        <v>4.0000000000000001E-3</v>
      </c>
      <c r="P3055" s="9">
        <f>IF(L3055 = 0, 0, E3055/L3055)</f>
        <v>13.333333333333334</v>
      </c>
      <c r="Q3055" s="5" t="str">
        <f>LEFT(N3055,SEARCH("/",N3055) - 1)</f>
        <v>theater</v>
      </c>
      <c r="R3055" s="5" t="str">
        <f>RIGHT(N3055, LEN(N3055) - SEARCH("/",N3055))</f>
        <v>spaces</v>
      </c>
      <c r="S3055" s="16">
        <f>(((J3055/60)/60)/24)+DATE(1970,1,1)+(-8/24)</f>
        <v>41862.428391203699</v>
      </c>
      <c r="T3055" s="16">
        <f>(((I3055/60)/60)/24)+DATE(1970,1,1)+(-8/24)</f>
        <v>41913.832638888889</v>
      </c>
    </row>
    <row r="3056" spans="1:20" ht="60" x14ac:dyDescent="0.25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2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7">
        <f>E3056/D3056</f>
        <v>0</v>
      </c>
      <c r="P3056" s="9">
        <f>IF(L3056 = 0, 0, E3056/L3056)</f>
        <v>0</v>
      </c>
      <c r="Q3056" s="5" t="str">
        <f>LEFT(N3056,SEARCH("/",N3056) - 1)</f>
        <v>theater</v>
      </c>
      <c r="R3056" s="5" t="str">
        <f>RIGHT(N3056, LEN(N3056) - SEARCH("/",N3056))</f>
        <v>spaces</v>
      </c>
      <c r="S3056" s="16">
        <f>(((J3056/60)/60)/24)+DATE(1970,1,1)+(-8/24)</f>
        <v>42027.499467592592</v>
      </c>
      <c r="T3056" s="16">
        <f>(((I3056/60)/60)/24)+DATE(1970,1,1)+(-8/24)</f>
        <v>42064.711111111108</v>
      </c>
    </row>
    <row r="3057" spans="1:20" ht="60" x14ac:dyDescent="0.2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2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7">
        <f>E3057/D3057</f>
        <v>5.0000000000000002E-5</v>
      </c>
      <c r="P3057" s="9">
        <f>IF(L3057 = 0, 0, E3057/L3057)</f>
        <v>1</v>
      </c>
      <c r="Q3057" s="5" t="str">
        <f>LEFT(N3057,SEARCH("/",N3057) - 1)</f>
        <v>theater</v>
      </c>
      <c r="R3057" s="5" t="str">
        <f>RIGHT(N3057, LEN(N3057) - SEARCH("/",N3057))</f>
        <v>spaces</v>
      </c>
      <c r="S3057" s="16">
        <f>(((J3057/60)/60)/24)+DATE(1970,1,1)+(-8/24)</f>
        <v>41953.624884259254</v>
      </c>
      <c r="T3057" s="16">
        <f>(((I3057/60)/60)/24)+DATE(1970,1,1)+(-8/24)</f>
        <v>42013.624884259254</v>
      </c>
    </row>
    <row r="3058" spans="1:20" ht="60" x14ac:dyDescent="0.25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2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7">
        <f>E3058/D3058</f>
        <v>0</v>
      </c>
      <c r="P3058" s="9">
        <f>IF(L3058 = 0, 0, E3058/L3058)</f>
        <v>0</v>
      </c>
      <c r="Q3058" s="5" t="str">
        <f>LEFT(N3058,SEARCH("/",N3058) - 1)</f>
        <v>theater</v>
      </c>
      <c r="R3058" s="5" t="str">
        <f>RIGHT(N3058, LEN(N3058) - SEARCH("/",N3058))</f>
        <v>spaces</v>
      </c>
      <c r="S3058" s="16">
        <f>(((J3058/60)/60)/24)+DATE(1970,1,1)+(-8/24)</f>
        <v>41851.303055555552</v>
      </c>
      <c r="T3058" s="16">
        <f>(((I3058/60)/60)/24)+DATE(1970,1,1)+(-8/24)</f>
        <v>41911.303055555552</v>
      </c>
    </row>
    <row r="3059" spans="1:20" ht="45" x14ac:dyDescent="0.2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2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7">
        <f>E3059/D3059</f>
        <v>0</v>
      </c>
      <c r="P3059" s="9">
        <f>IF(L3059 = 0, 0, E3059/L3059)</f>
        <v>0</v>
      </c>
      <c r="Q3059" s="5" t="str">
        <f>LEFT(N3059,SEARCH("/",N3059) - 1)</f>
        <v>theater</v>
      </c>
      <c r="R3059" s="5" t="str">
        <f>RIGHT(N3059, LEN(N3059) - SEARCH("/",N3059))</f>
        <v>spaces</v>
      </c>
      <c r="S3059" s="16">
        <f>(((J3059/60)/60)/24)+DATE(1970,1,1)+(-8/24)</f>
        <v>42433.317256944443</v>
      </c>
      <c r="T3059" s="16">
        <f>(((I3059/60)/60)/24)+DATE(1970,1,1)+(-8/24)</f>
        <v>42463.275590277779</v>
      </c>
    </row>
    <row r="3060" spans="1:20" ht="60" x14ac:dyDescent="0.25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2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7">
        <f>E3060/D3060</f>
        <v>1.6666666666666666E-4</v>
      </c>
      <c r="P3060" s="9">
        <f>IF(L3060 = 0, 0, E3060/L3060)</f>
        <v>1</v>
      </c>
      <c r="Q3060" s="5" t="str">
        <f>LEFT(N3060,SEARCH("/",N3060) - 1)</f>
        <v>theater</v>
      </c>
      <c r="R3060" s="5" t="str">
        <f>RIGHT(N3060, LEN(N3060) - SEARCH("/",N3060))</f>
        <v>spaces</v>
      </c>
      <c r="S3060" s="16">
        <f>(((J3060/60)/60)/24)+DATE(1970,1,1)+(-8/24)</f>
        <v>42460.040972222218</v>
      </c>
      <c r="T3060" s="16">
        <f>(((I3060/60)/60)/24)+DATE(1970,1,1)+(-8/24)</f>
        <v>42510.040972222218</v>
      </c>
    </row>
    <row r="3061" spans="1:20" ht="60" x14ac:dyDescent="0.2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2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7">
        <f>E3061/D3061</f>
        <v>3.0066666666666665E-2</v>
      </c>
      <c r="P3061" s="9">
        <f>IF(L3061 = 0, 0, E3061/L3061)</f>
        <v>41</v>
      </c>
      <c r="Q3061" s="5" t="str">
        <f>LEFT(N3061,SEARCH("/",N3061) - 1)</f>
        <v>theater</v>
      </c>
      <c r="R3061" s="5" t="str">
        <f>RIGHT(N3061, LEN(N3061) - SEARCH("/",N3061))</f>
        <v>spaces</v>
      </c>
      <c r="S3061" s="16">
        <f>(((J3061/60)/60)/24)+DATE(1970,1,1)+(-8/24)</f>
        <v>41829.602384259255</v>
      </c>
      <c r="T3061" s="16">
        <f>(((I3061/60)/60)/24)+DATE(1970,1,1)+(-8/24)</f>
        <v>41859.602384259255</v>
      </c>
    </row>
    <row r="3062" spans="1:20" ht="45" x14ac:dyDescent="0.25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2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7">
        <f>E3062/D3062</f>
        <v>1.5227272727272728E-3</v>
      </c>
      <c r="P3062" s="9">
        <f>IF(L3062 = 0, 0, E3062/L3062)</f>
        <v>55.833333333333336</v>
      </c>
      <c r="Q3062" s="5" t="str">
        <f>LEFT(N3062,SEARCH("/",N3062) - 1)</f>
        <v>theater</v>
      </c>
      <c r="R3062" s="5" t="str">
        <f>RIGHT(N3062, LEN(N3062) - SEARCH("/",N3062))</f>
        <v>spaces</v>
      </c>
      <c r="S3062" s="16">
        <f>(((J3062/60)/60)/24)+DATE(1970,1,1)+(-8/24)</f>
        <v>42244.941365740735</v>
      </c>
      <c r="T3062" s="16">
        <f>(((I3062/60)/60)/24)+DATE(1970,1,1)+(-8/24)</f>
        <v>42274.941365740735</v>
      </c>
    </row>
    <row r="3063" spans="1:20" x14ac:dyDescent="0.25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2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7">
        <f>E3063/D3063</f>
        <v>0</v>
      </c>
      <c r="P3063" s="9">
        <f>IF(L3063 = 0, 0, E3063/L3063)</f>
        <v>0</v>
      </c>
      <c r="Q3063" s="5" t="str">
        <f>LEFT(N3063,SEARCH("/",N3063) - 1)</f>
        <v>theater</v>
      </c>
      <c r="R3063" s="5" t="str">
        <f>RIGHT(N3063, LEN(N3063) - SEARCH("/",N3063))</f>
        <v>spaces</v>
      </c>
      <c r="S3063" s="16">
        <f>(((J3063/60)/60)/24)+DATE(1970,1,1)+(-8/24)</f>
        <v>41834.450787037036</v>
      </c>
      <c r="T3063" s="16">
        <f>(((I3063/60)/60)/24)+DATE(1970,1,1)+(-8/24)</f>
        <v>41864.450787037036</v>
      </c>
    </row>
    <row r="3064" spans="1:20" ht="60" x14ac:dyDescent="0.25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2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7">
        <f>E3064/D3064</f>
        <v>0.66839999999999999</v>
      </c>
      <c r="P3064" s="9">
        <f>IF(L3064 = 0, 0, E3064/L3064)</f>
        <v>99.761194029850742</v>
      </c>
      <c r="Q3064" s="5" t="str">
        <f>LEFT(N3064,SEARCH("/",N3064) - 1)</f>
        <v>theater</v>
      </c>
      <c r="R3064" s="5" t="str">
        <f>RIGHT(N3064, LEN(N3064) - SEARCH("/",N3064))</f>
        <v>spaces</v>
      </c>
      <c r="S3064" s="16">
        <f>(((J3064/60)/60)/24)+DATE(1970,1,1)+(-8/24)</f>
        <v>42248.2024537037</v>
      </c>
      <c r="T3064" s="16">
        <f>(((I3064/60)/60)/24)+DATE(1970,1,1)+(-8/24)</f>
        <v>42277.416666666664</v>
      </c>
    </row>
    <row r="3065" spans="1:20" ht="45" x14ac:dyDescent="0.2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2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7">
        <f>E3065/D3065</f>
        <v>0.19566666666666666</v>
      </c>
      <c r="P3065" s="9">
        <f>IF(L3065 = 0, 0, E3065/L3065)</f>
        <v>25.521739130434781</v>
      </c>
      <c r="Q3065" s="5" t="str">
        <f>LEFT(N3065,SEARCH("/",N3065) - 1)</f>
        <v>theater</v>
      </c>
      <c r="R3065" s="5" t="str">
        <f>RIGHT(N3065, LEN(N3065) - SEARCH("/",N3065))</f>
        <v>spaces</v>
      </c>
      <c r="S3065" s="16">
        <f>(((J3065/60)/60)/24)+DATE(1970,1,1)+(-8/24)</f>
        <v>42630.589560185181</v>
      </c>
      <c r="T3065" s="16">
        <f>(((I3065/60)/60)/24)+DATE(1970,1,1)+(-8/24)</f>
        <v>42665.589560185181</v>
      </c>
    </row>
    <row r="3066" spans="1:20" ht="30" x14ac:dyDescent="0.25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2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7">
        <f>E3066/D3066</f>
        <v>0.11294666666666667</v>
      </c>
      <c r="P3066" s="9">
        <f>IF(L3066 = 0, 0, E3066/L3066)</f>
        <v>117.65277777777777</v>
      </c>
      <c r="Q3066" s="5" t="str">
        <f>LEFT(N3066,SEARCH("/",N3066) - 1)</f>
        <v>theater</v>
      </c>
      <c r="R3066" s="5" t="str">
        <f>RIGHT(N3066, LEN(N3066) - SEARCH("/",N3066))</f>
        <v>spaces</v>
      </c>
      <c r="S3066" s="16">
        <f>(((J3066/60)/60)/24)+DATE(1970,1,1)+(-8/24)</f>
        <v>42298.7968287037</v>
      </c>
      <c r="T3066" s="16">
        <f>(((I3066/60)/60)/24)+DATE(1970,1,1)+(-8/24)</f>
        <v>42329.957638888889</v>
      </c>
    </row>
    <row r="3067" spans="1:20" ht="60" x14ac:dyDescent="0.2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2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7">
        <f>E3067/D3067</f>
        <v>4.0000000000000002E-4</v>
      </c>
      <c r="P3067" s="9">
        <f>IF(L3067 = 0, 0, E3067/L3067)</f>
        <v>5</v>
      </c>
      <c r="Q3067" s="5" t="str">
        <f>LEFT(N3067,SEARCH("/",N3067) - 1)</f>
        <v>theater</v>
      </c>
      <c r="R3067" s="5" t="str">
        <f>RIGHT(N3067, LEN(N3067) - SEARCH("/",N3067))</f>
        <v>spaces</v>
      </c>
      <c r="S3067" s="16">
        <f>(((J3067/60)/60)/24)+DATE(1970,1,1)+(-8/24)</f>
        <v>41824.721898148149</v>
      </c>
      <c r="T3067" s="16">
        <f>(((I3067/60)/60)/24)+DATE(1970,1,1)+(-8/24)</f>
        <v>41849.721898148149</v>
      </c>
    </row>
    <row r="3068" spans="1:20" ht="45" x14ac:dyDescent="0.25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2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7">
        <f>E3068/D3068</f>
        <v>0.11985714285714286</v>
      </c>
      <c r="P3068" s="9">
        <f>IF(L3068 = 0, 0, E3068/L3068)</f>
        <v>2796.6666666666665</v>
      </c>
      <c r="Q3068" s="5" t="str">
        <f>LEFT(N3068,SEARCH("/",N3068) - 1)</f>
        <v>theater</v>
      </c>
      <c r="R3068" s="5" t="str">
        <f>RIGHT(N3068, LEN(N3068) - SEARCH("/",N3068))</f>
        <v>spaces</v>
      </c>
      <c r="S3068" s="16">
        <f>(((J3068/60)/60)/24)+DATE(1970,1,1)+(-8/24)</f>
        <v>42530.895104166666</v>
      </c>
      <c r="T3068" s="16">
        <f>(((I3068/60)/60)/24)+DATE(1970,1,1)+(-8/24)</f>
        <v>42560.895104166666</v>
      </c>
    </row>
    <row r="3069" spans="1:20" ht="60" x14ac:dyDescent="0.2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2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7">
        <f>E3069/D3069</f>
        <v>2.5000000000000001E-2</v>
      </c>
      <c r="P3069" s="9">
        <f>IF(L3069 = 0, 0, E3069/L3069)</f>
        <v>200</v>
      </c>
      <c r="Q3069" s="5" t="str">
        <f>LEFT(N3069,SEARCH("/",N3069) - 1)</f>
        <v>theater</v>
      </c>
      <c r="R3069" s="5" t="str">
        <f>RIGHT(N3069, LEN(N3069) - SEARCH("/",N3069))</f>
        <v>spaces</v>
      </c>
      <c r="S3069" s="16">
        <f>(((J3069/60)/60)/24)+DATE(1970,1,1)+(-8/24)</f>
        <v>42226.605081018519</v>
      </c>
      <c r="T3069" s="16">
        <f>(((I3069/60)/60)/24)+DATE(1970,1,1)+(-8/24)</f>
        <v>42256.605081018519</v>
      </c>
    </row>
    <row r="3070" spans="1:20" ht="60" x14ac:dyDescent="0.25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2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7">
        <f>E3070/D3070</f>
        <v>6.9999999999999999E-4</v>
      </c>
      <c r="P3070" s="9">
        <f>IF(L3070 = 0, 0, E3070/L3070)</f>
        <v>87.5</v>
      </c>
      <c r="Q3070" s="5" t="str">
        <f>LEFT(N3070,SEARCH("/",N3070) - 1)</f>
        <v>theater</v>
      </c>
      <c r="R3070" s="5" t="str">
        <f>RIGHT(N3070, LEN(N3070) - SEARCH("/",N3070))</f>
        <v>spaces</v>
      </c>
      <c r="S3070" s="16">
        <f>(((J3070/60)/60)/24)+DATE(1970,1,1)+(-8/24)</f>
        <v>42263.358240740738</v>
      </c>
      <c r="T3070" s="16">
        <f>(((I3070/60)/60)/24)+DATE(1970,1,1)+(-8/24)</f>
        <v>42293.358240740738</v>
      </c>
    </row>
    <row r="3071" spans="1:20" ht="60" x14ac:dyDescent="0.2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2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7">
        <f>E3071/D3071</f>
        <v>0.14099999999999999</v>
      </c>
      <c r="P3071" s="9">
        <f>IF(L3071 = 0, 0, E3071/L3071)</f>
        <v>20.142857142857142</v>
      </c>
      <c r="Q3071" s="5" t="str">
        <f>LEFT(N3071,SEARCH("/",N3071) - 1)</f>
        <v>theater</v>
      </c>
      <c r="R3071" s="5" t="str">
        <f>RIGHT(N3071, LEN(N3071) - SEARCH("/",N3071))</f>
        <v>spaces</v>
      </c>
      <c r="S3071" s="16">
        <f>(((J3071/60)/60)/24)+DATE(1970,1,1)+(-8/24)</f>
        <v>41957.500393518516</v>
      </c>
      <c r="T3071" s="16">
        <f>(((I3071/60)/60)/24)+DATE(1970,1,1)+(-8/24)</f>
        <v>41987.500393518516</v>
      </c>
    </row>
    <row r="3072" spans="1:20" ht="45" x14ac:dyDescent="0.25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2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7">
        <f>E3072/D3072</f>
        <v>3.3399999999999999E-2</v>
      </c>
      <c r="P3072" s="9">
        <f>IF(L3072 = 0, 0, E3072/L3072)</f>
        <v>20.875</v>
      </c>
      <c r="Q3072" s="5" t="str">
        <f>LEFT(N3072,SEARCH("/",N3072) - 1)</f>
        <v>theater</v>
      </c>
      <c r="R3072" s="5" t="str">
        <f>RIGHT(N3072, LEN(N3072) - SEARCH("/",N3072))</f>
        <v>spaces</v>
      </c>
      <c r="S3072" s="16">
        <f>(((J3072/60)/60)/24)+DATE(1970,1,1)+(-8/24)</f>
        <v>42690.400104166663</v>
      </c>
      <c r="T3072" s="16">
        <f>(((I3072/60)/60)/24)+DATE(1970,1,1)+(-8/24)</f>
        <v>42711.400104166663</v>
      </c>
    </row>
    <row r="3073" spans="1:20" ht="45" x14ac:dyDescent="0.2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2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7">
        <f>E3073/D3073</f>
        <v>0.59775</v>
      </c>
      <c r="P3073" s="9">
        <f>IF(L3073 = 0, 0, E3073/L3073)</f>
        <v>61.307692307692307</v>
      </c>
      <c r="Q3073" s="5" t="str">
        <f>LEFT(N3073,SEARCH("/",N3073) - 1)</f>
        <v>theater</v>
      </c>
      <c r="R3073" s="5" t="str">
        <f>RIGHT(N3073, LEN(N3073) - SEARCH("/",N3073))</f>
        <v>spaces</v>
      </c>
      <c r="S3073" s="16">
        <f>(((J3073/60)/60)/24)+DATE(1970,1,1)+(-8/24)</f>
        <v>42097.399085648147</v>
      </c>
      <c r="T3073" s="16">
        <f>(((I3073/60)/60)/24)+DATE(1970,1,1)+(-8/24)</f>
        <v>42114.915972222218</v>
      </c>
    </row>
    <row r="3074" spans="1:20" ht="60" x14ac:dyDescent="0.25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2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7">
        <f>E3074/D3074</f>
        <v>1.6666666666666666E-4</v>
      </c>
      <c r="P3074" s="9">
        <f>IF(L3074 = 0, 0, E3074/L3074)</f>
        <v>1</v>
      </c>
      <c r="Q3074" s="5" t="str">
        <f>LEFT(N3074,SEARCH("/",N3074) - 1)</f>
        <v>theater</v>
      </c>
      <c r="R3074" s="5" t="str">
        <f>RIGHT(N3074, LEN(N3074) - SEARCH("/",N3074))</f>
        <v>spaces</v>
      </c>
      <c r="S3074" s="16">
        <f>(((J3074/60)/60)/24)+DATE(1970,1,1)+(-8/24)</f>
        <v>42658.357199074067</v>
      </c>
      <c r="T3074" s="16">
        <f>(((I3074/60)/60)/24)+DATE(1970,1,1)+(-8/24)</f>
        <v>42672.740277777775</v>
      </c>
    </row>
    <row r="3075" spans="1:20" ht="45" x14ac:dyDescent="0.2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2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7">
        <f>E3075/D3075</f>
        <v>2.3035714285714285E-4</v>
      </c>
      <c r="P3075" s="9">
        <f>IF(L3075 = 0, 0, E3075/L3075)</f>
        <v>92.142857142857139</v>
      </c>
      <c r="Q3075" s="5" t="str">
        <f>LEFT(N3075,SEARCH("/",N3075) - 1)</f>
        <v>theater</v>
      </c>
      <c r="R3075" s="5" t="str">
        <f>RIGHT(N3075, LEN(N3075) - SEARCH("/",N3075))</f>
        <v>spaces</v>
      </c>
      <c r="S3075" s="16">
        <f>(((J3075/60)/60)/24)+DATE(1970,1,1)+(-8/24)</f>
        <v>42111.350694444445</v>
      </c>
      <c r="T3075" s="16">
        <f>(((I3075/60)/60)/24)+DATE(1970,1,1)+(-8/24)</f>
        <v>42169.47152777778</v>
      </c>
    </row>
    <row r="3076" spans="1:20" ht="75" x14ac:dyDescent="0.25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2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7">
        <f>E3076/D3076</f>
        <v>8.8000000000000003E-4</v>
      </c>
      <c r="P3076" s="9">
        <f>IF(L3076 = 0, 0, E3076/L3076)</f>
        <v>7.333333333333333</v>
      </c>
      <c r="Q3076" s="5" t="str">
        <f>LEFT(N3076,SEARCH("/",N3076) - 1)</f>
        <v>theater</v>
      </c>
      <c r="R3076" s="5" t="str">
        <f>RIGHT(N3076, LEN(N3076) - SEARCH("/",N3076))</f>
        <v>spaces</v>
      </c>
      <c r="S3076" s="16">
        <f>(((J3076/60)/60)/24)+DATE(1970,1,1)+(-8/24)</f>
        <v>42409.237951388881</v>
      </c>
      <c r="T3076" s="16">
        <f>(((I3076/60)/60)/24)+DATE(1970,1,1)+(-8/24)</f>
        <v>42439.237951388881</v>
      </c>
    </row>
    <row r="3077" spans="1:20" ht="45" x14ac:dyDescent="0.2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2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7">
        <f>E3077/D3077</f>
        <v>8.6400000000000005E-2</v>
      </c>
      <c r="P3077" s="9">
        <f>IF(L3077 = 0, 0, E3077/L3077)</f>
        <v>64.8</v>
      </c>
      <c r="Q3077" s="5" t="str">
        <f>LEFT(N3077,SEARCH("/",N3077) - 1)</f>
        <v>theater</v>
      </c>
      <c r="R3077" s="5" t="str">
        <f>RIGHT(N3077, LEN(N3077) - SEARCH("/",N3077))</f>
        <v>spaces</v>
      </c>
      <c r="S3077" s="16">
        <f>(((J3077/60)/60)/24)+DATE(1970,1,1)+(-8/24)</f>
        <v>42550.768981481473</v>
      </c>
      <c r="T3077" s="16">
        <f>(((I3077/60)/60)/24)+DATE(1970,1,1)+(-8/24)</f>
        <v>42600.768981481473</v>
      </c>
    </row>
    <row r="3078" spans="1:20" ht="30" x14ac:dyDescent="0.25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2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7">
        <f>E3078/D3078</f>
        <v>0.15060000000000001</v>
      </c>
      <c r="P3078" s="9">
        <f>IF(L3078 = 0, 0, E3078/L3078)</f>
        <v>30.12</v>
      </c>
      <c r="Q3078" s="5" t="str">
        <f>LEFT(N3078,SEARCH("/",N3078) - 1)</f>
        <v>theater</v>
      </c>
      <c r="R3078" s="5" t="str">
        <f>RIGHT(N3078, LEN(N3078) - SEARCH("/",N3078))</f>
        <v>spaces</v>
      </c>
      <c r="S3078" s="16">
        <f>(((J3078/60)/60)/24)+DATE(1970,1,1)+(-8/24)</f>
        <v>42226.318553240737</v>
      </c>
      <c r="T3078" s="16">
        <f>(((I3078/60)/60)/24)+DATE(1970,1,1)+(-8/24)</f>
        <v>42286.318553240737</v>
      </c>
    </row>
    <row r="3079" spans="1:20" ht="60" x14ac:dyDescent="0.2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2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7">
        <f>E3079/D3079</f>
        <v>4.7727272727272731E-3</v>
      </c>
      <c r="P3079" s="9">
        <f>IF(L3079 = 0, 0, E3079/L3079)</f>
        <v>52.5</v>
      </c>
      <c r="Q3079" s="5" t="str">
        <f>LEFT(N3079,SEARCH("/",N3079) - 1)</f>
        <v>theater</v>
      </c>
      <c r="R3079" s="5" t="str">
        <f>RIGHT(N3079, LEN(N3079) - SEARCH("/",N3079))</f>
        <v>spaces</v>
      </c>
      <c r="S3079" s="16">
        <f>(((J3079/60)/60)/24)+DATE(1970,1,1)+(-8/24)</f>
        <v>42766.62358796296</v>
      </c>
      <c r="T3079" s="16">
        <f>(((I3079/60)/60)/24)+DATE(1970,1,1)+(-8/24)</f>
        <v>42796.62358796296</v>
      </c>
    </row>
    <row r="3080" spans="1:20" ht="60" x14ac:dyDescent="0.25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2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7">
        <f>E3080/D3080</f>
        <v>1.1833333333333333E-3</v>
      </c>
      <c r="P3080" s="9">
        <f>IF(L3080 = 0, 0, E3080/L3080)</f>
        <v>23.666666666666668</v>
      </c>
      <c r="Q3080" s="5" t="str">
        <f>LEFT(N3080,SEARCH("/",N3080) - 1)</f>
        <v>theater</v>
      </c>
      <c r="R3080" s="5" t="str">
        <f>RIGHT(N3080, LEN(N3080) - SEARCH("/",N3080))</f>
        <v>spaces</v>
      </c>
      <c r="S3080" s="16">
        <f>(((J3080/60)/60)/24)+DATE(1970,1,1)+(-8/24)</f>
        <v>42030.805497685178</v>
      </c>
      <c r="T3080" s="16">
        <f>(((I3080/60)/60)/24)+DATE(1970,1,1)+(-8/24)</f>
        <v>42060.805497685178</v>
      </c>
    </row>
    <row r="3081" spans="1:20" ht="45" x14ac:dyDescent="0.2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2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7">
        <f>E3081/D3081</f>
        <v>8.4173998587352451E-3</v>
      </c>
      <c r="P3081" s="9">
        <f>IF(L3081 = 0, 0, E3081/L3081)</f>
        <v>415.77777777777777</v>
      </c>
      <c r="Q3081" s="5" t="str">
        <f>LEFT(N3081,SEARCH("/",N3081) - 1)</f>
        <v>theater</v>
      </c>
      <c r="R3081" s="5" t="str">
        <f>RIGHT(N3081, LEN(N3081) - SEARCH("/",N3081))</f>
        <v>spaces</v>
      </c>
      <c r="S3081" s="16">
        <f>(((J3081/60)/60)/24)+DATE(1970,1,1)+(-8/24)</f>
        <v>42055.38003472222</v>
      </c>
      <c r="T3081" s="16">
        <f>(((I3081/60)/60)/24)+DATE(1970,1,1)+(-8/24)</f>
        <v>42085.338368055549</v>
      </c>
    </row>
    <row r="3082" spans="1:20" ht="60" x14ac:dyDescent="0.25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2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7">
        <f>E3082/D3082</f>
        <v>1.8799999999999999E-4</v>
      </c>
      <c r="P3082" s="9">
        <f>IF(L3082 = 0, 0, E3082/L3082)</f>
        <v>53.714285714285715</v>
      </c>
      <c r="Q3082" s="5" t="str">
        <f>LEFT(N3082,SEARCH("/",N3082) - 1)</f>
        <v>theater</v>
      </c>
      <c r="R3082" s="5" t="str">
        <f>RIGHT(N3082, LEN(N3082) - SEARCH("/",N3082))</f>
        <v>spaces</v>
      </c>
      <c r="S3082" s="16">
        <f>(((J3082/60)/60)/24)+DATE(1970,1,1)+(-8/24)</f>
        <v>41939.6949537037</v>
      </c>
      <c r="T3082" s="16">
        <f>(((I3082/60)/60)/24)+DATE(1970,1,1)+(-8/24)</f>
        <v>41999.736620370364</v>
      </c>
    </row>
    <row r="3083" spans="1:20" ht="60" x14ac:dyDescent="0.2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2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7">
        <f>E3083/D3083</f>
        <v>2.1029999999999998E-3</v>
      </c>
      <c r="P3083" s="9">
        <f>IF(L3083 = 0, 0, E3083/L3083)</f>
        <v>420.6</v>
      </c>
      <c r="Q3083" s="5" t="str">
        <f>LEFT(N3083,SEARCH("/",N3083) - 1)</f>
        <v>theater</v>
      </c>
      <c r="R3083" s="5" t="str">
        <f>RIGHT(N3083, LEN(N3083) - SEARCH("/",N3083))</f>
        <v>spaces</v>
      </c>
      <c r="S3083" s="16">
        <f>(((J3083/60)/60)/24)+DATE(1970,1,1)+(-8/24)</f>
        <v>42236.848275462959</v>
      </c>
      <c r="T3083" s="16">
        <f>(((I3083/60)/60)/24)+DATE(1970,1,1)+(-8/24)</f>
        <v>42266.848275462959</v>
      </c>
    </row>
    <row r="3084" spans="1:20" ht="60" x14ac:dyDescent="0.25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2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7">
        <f>E3084/D3084</f>
        <v>0</v>
      </c>
      <c r="P3084" s="9">
        <f>IF(L3084 = 0, 0, E3084/L3084)</f>
        <v>0</v>
      </c>
      <c r="Q3084" s="5" t="str">
        <f>LEFT(N3084,SEARCH("/",N3084) - 1)</f>
        <v>theater</v>
      </c>
      <c r="R3084" s="5" t="str">
        <f>RIGHT(N3084, LEN(N3084) - SEARCH("/",N3084))</f>
        <v>spaces</v>
      </c>
      <c r="S3084" s="16">
        <f>(((J3084/60)/60)/24)+DATE(1970,1,1)+(-8/24)</f>
        <v>42293.589652777773</v>
      </c>
      <c r="T3084" s="16">
        <f>(((I3084/60)/60)/24)+DATE(1970,1,1)+(-8/24)</f>
        <v>42323.631319444445</v>
      </c>
    </row>
    <row r="3085" spans="1:20" ht="75" x14ac:dyDescent="0.2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2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7">
        <f>E3085/D3085</f>
        <v>2.8E-3</v>
      </c>
      <c r="P3085" s="9">
        <f>IF(L3085 = 0, 0, E3085/L3085)</f>
        <v>18.666666666666668</v>
      </c>
      <c r="Q3085" s="5" t="str">
        <f>LEFT(N3085,SEARCH("/",N3085) - 1)</f>
        <v>theater</v>
      </c>
      <c r="R3085" s="5" t="str">
        <f>RIGHT(N3085, LEN(N3085) - SEARCH("/",N3085))</f>
        <v>spaces</v>
      </c>
      <c r="S3085" s="16">
        <f>(((J3085/60)/60)/24)+DATE(1970,1,1)+(-8/24)</f>
        <v>41853.230069444442</v>
      </c>
      <c r="T3085" s="16">
        <f>(((I3085/60)/60)/24)+DATE(1970,1,1)+(-8/24)</f>
        <v>41882.875</v>
      </c>
    </row>
    <row r="3086" spans="1:20" ht="60" x14ac:dyDescent="0.25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2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7">
        <f>E3086/D3086</f>
        <v>0.11579206701157921</v>
      </c>
      <c r="P3086" s="9">
        <f>IF(L3086 = 0, 0, E3086/L3086)</f>
        <v>78.333333333333329</v>
      </c>
      <c r="Q3086" s="5" t="str">
        <f>LEFT(N3086,SEARCH("/",N3086) - 1)</f>
        <v>theater</v>
      </c>
      <c r="R3086" s="5" t="str">
        <f>RIGHT(N3086, LEN(N3086) - SEARCH("/",N3086))</f>
        <v>spaces</v>
      </c>
      <c r="S3086" s="16">
        <f>(((J3086/60)/60)/24)+DATE(1970,1,1)+(-8/24)</f>
        <v>42100.390405092585</v>
      </c>
      <c r="T3086" s="16">
        <f>(((I3086/60)/60)/24)+DATE(1970,1,1)+(-8/24)</f>
        <v>42129.45</v>
      </c>
    </row>
    <row r="3087" spans="1:20" ht="60" x14ac:dyDescent="0.2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2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7">
        <f>E3087/D3087</f>
        <v>2.4400000000000002E-2</v>
      </c>
      <c r="P3087" s="9">
        <f>IF(L3087 = 0, 0, E3087/L3087)</f>
        <v>67.777777777777771</v>
      </c>
      <c r="Q3087" s="5" t="str">
        <f>LEFT(N3087,SEARCH("/",N3087) - 1)</f>
        <v>theater</v>
      </c>
      <c r="R3087" s="5" t="str">
        <f>RIGHT(N3087, LEN(N3087) - SEARCH("/",N3087))</f>
        <v>spaces</v>
      </c>
      <c r="S3087" s="16">
        <f>(((J3087/60)/60)/24)+DATE(1970,1,1)+(-8/24)</f>
        <v>42246.550451388881</v>
      </c>
      <c r="T3087" s="16">
        <f>(((I3087/60)/60)/24)+DATE(1970,1,1)+(-8/24)</f>
        <v>42276.550451388881</v>
      </c>
    </row>
    <row r="3088" spans="1:20" ht="60" x14ac:dyDescent="0.25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2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7">
        <f>E3088/D3088</f>
        <v>2.5000000000000001E-3</v>
      </c>
      <c r="P3088" s="9">
        <f>IF(L3088 = 0, 0, E3088/L3088)</f>
        <v>16.666666666666668</v>
      </c>
      <c r="Q3088" s="5" t="str">
        <f>LEFT(N3088,SEARCH("/",N3088) - 1)</f>
        <v>theater</v>
      </c>
      <c r="R3088" s="5" t="str">
        <f>RIGHT(N3088, LEN(N3088) - SEARCH("/",N3088))</f>
        <v>spaces</v>
      </c>
      <c r="S3088" s="16">
        <f>(((J3088/60)/60)/24)+DATE(1970,1,1)+(-8/24)</f>
        <v>42173.337488425925</v>
      </c>
      <c r="T3088" s="16">
        <f>(((I3088/60)/60)/24)+DATE(1970,1,1)+(-8/24)</f>
        <v>42233.337488425925</v>
      </c>
    </row>
    <row r="3089" spans="1:20" ht="60" x14ac:dyDescent="0.2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2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7">
        <f>E3089/D3089</f>
        <v>6.2500000000000003E-3</v>
      </c>
      <c r="P3089" s="9">
        <f>IF(L3089 = 0, 0, E3089/L3089)</f>
        <v>62.5</v>
      </c>
      <c r="Q3089" s="5" t="str">
        <f>LEFT(N3089,SEARCH("/",N3089) - 1)</f>
        <v>theater</v>
      </c>
      <c r="R3089" s="5" t="str">
        <f>RIGHT(N3089, LEN(N3089) - SEARCH("/",N3089))</f>
        <v>spaces</v>
      </c>
      <c r="S3089" s="16">
        <f>(((J3089/60)/60)/24)+DATE(1970,1,1)+(-8/24)</f>
        <v>42664.817013888889</v>
      </c>
      <c r="T3089" s="16">
        <f>(((I3089/60)/60)/24)+DATE(1970,1,1)+(-8/24)</f>
        <v>42724.858680555553</v>
      </c>
    </row>
    <row r="3090" spans="1:20" ht="45" x14ac:dyDescent="0.25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2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7">
        <f>E3090/D3090</f>
        <v>1.9384615384615384E-3</v>
      </c>
      <c r="P3090" s="9">
        <f>IF(L3090 = 0, 0, E3090/L3090)</f>
        <v>42</v>
      </c>
      <c r="Q3090" s="5" t="str">
        <f>LEFT(N3090,SEARCH("/",N3090) - 1)</f>
        <v>theater</v>
      </c>
      <c r="R3090" s="5" t="str">
        <f>RIGHT(N3090, LEN(N3090) - SEARCH("/",N3090))</f>
        <v>spaces</v>
      </c>
      <c r="S3090" s="16">
        <f>(((J3090/60)/60)/24)+DATE(1970,1,1)+(-8/24)</f>
        <v>41981.238969907405</v>
      </c>
      <c r="T3090" s="16">
        <f>(((I3090/60)/60)/24)+DATE(1970,1,1)+(-8/24)</f>
        <v>42012.236805555549</v>
      </c>
    </row>
    <row r="3091" spans="1:20" ht="45" x14ac:dyDescent="0.2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2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7">
        <f>E3091/D3091</f>
        <v>0.23416000000000001</v>
      </c>
      <c r="P3091" s="9">
        <f>IF(L3091 = 0, 0, E3091/L3091)</f>
        <v>130.0888888888889</v>
      </c>
      <c r="Q3091" s="5" t="str">
        <f>LEFT(N3091,SEARCH("/",N3091) - 1)</f>
        <v>theater</v>
      </c>
      <c r="R3091" s="5" t="str">
        <f>RIGHT(N3091, LEN(N3091) - SEARCH("/",N3091))</f>
        <v>spaces</v>
      </c>
      <c r="S3091" s="16">
        <f>(((J3091/60)/60)/24)+DATE(1970,1,1)+(-8/24)</f>
        <v>42528.209293981483</v>
      </c>
      <c r="T3091" s="16">
        <f>(((I3091/60)/60)/24)+DATE(1970,1,1)+(-8/24)</f>
        <v>42559.749305555553</v>
      </c>
    </row>
    <row r="3092" spans="1:20" ht="60" x14ac:dyDescent="0.25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2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7">
        <f>E3092/D3092</f>
        <v>5.080888888888889E-2</v>
      </c>
      <c r="P3092" s="9">
        <f>IF(L3092 = 0, 0, E3092/L3092)</f>
        <v>1270.2222222222222</v>
      </c>
      <c r="Q3092" s="5" t="str">
        <f>LEFT(N3092,SEARCH("/",N3092) - 1)</f>
        <v>theater</v>
      </c>
      <c r="R3092" s="5" t="str">
        <f>RIGHT(N3092, LEN(N3092) - SEARCH("/",N3092))</f>
        <v>spaces</v>
      </c>
      <c r="S3092" s="16">
        <f>(((J3092/60)/60)/24)+DATE(1970,1,1)+(-8/24)</f>
        <v>42065.485474537032</v>
      </c>
      <c r="T3092" s="16">
        <f>(((I3092/60)/60)/24)+DATE(1970,1,1)+(-8/24)</f>
        <v>42125.443807870368</v>
      </c>
    </row>
    <row r="3093" spans="1:20" ht="60" x14ac:dyDescent="0.2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2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7">
        <f>E3093/D3093</f>
        <v>0.15920000000000001</v>
      </c>
      <c r="P3093" s="9">
        <f>IF(L3093 = 0, 0, E3093/L3093)</f>
        <v>88.444444444444443</v>
      </c>
      <c r="Q3093" s="5" t="str">
        <f>LEFT(N3093,SEARCH("/",N3093) - 1)</f>
        <v>theater</v>
      </c>
      <c r="R3093" s="5" t="str">
        <f>RIGHT(N3093, LEN(N3093) - SEARCH("/",N3093))</f>
        <v>spaces</v>
      </c>
      <c r="S3093" s="16">
        <f>(((J3093/60)/60)/24)+DATE(1970,1,1)+(-8/24)</f>
        <v>42566.615081018514</v>
      </c>
      <c r="T3093" s="16">
        <f>(((I3093/60)/60)/24)+DATE(1970,1,1)+(-8/24)</f>
        <v>42596.615081018514</v>
      </c>
    </row>
    <row r="3094" spans="1:20" ht="45" x14ac:dyDescent="0.25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2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7">
        <f>E3094/D3094</f>
        <v>1.1831900000000001E-2</v>
      </c>
      <c r="P3094" s="9">
        <f>IF(L3094 = 0, 0, E3094/L3094)</f>
        <v>56.342380952380957</v>
      </c>
      <c r="Q3094" s="5" t="str">
        <f>LEFT(N3094,SEARCH("/",N3094) - 1)</f>
        <v>theater</v>
      </c>
      <c r="R3094" s="5" t="str">
        <f>RIGHT(N3094, LEN(N3094) - SEARCH("/",N3094))</f>
        <v>spaces</v>
      </c>
      <c r="S3094" s="16">
        <f>(((J3094/60)/60)/24)+DATE(1970,1,1)+(-8/24)</f>
        <v>42255.28601851852</v>
      </c>
      <c r="T3094" s="16">
        <f>(((I3094/60)/60)/24)+DATE(1970,1,1)+(-8/24)</f>
        <v>42292.583333333336</v>
      </c>
    </row>
    <row r="3095" spans="1:20" ht="60" x14ac:dyDescent="0.2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2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7">
        <f>E3095/D3095</f>
        <v>0.22750000000000001</v>
      </c>
      <c r="P3095" s="9">
        <f>IF(L3095 = 0, 0, E3095/L3095)</f>
        <v>53.529411764705884</v>
      </c>
      <c r="Q3095" s="5" t="str">
        <f>LEFT(N3095,SEARCH("/",N3095) - 1)</f>
        <v>theater</v>
      </c>
      <c r="R3095" s="5" t="str">
        <f>RIGHT(N3095, LEN(N3095) - SEARCH("/",N3095))</f>
        <v>spaces</v>
      </c>
      <c r="S3095" s="16">
        <f>(((J3095/60)/60)/24)+DATE(1970,1,1)+(-8/24)</f>
        <v>41760.575706018513</v>
      </c>
      <c r="T3095" s="16">
        <f>(((I3095/60)/60)/24)+DATE(1970,1,1)+(-8/24)</f>
        <v>41790.832638888889</v>
      </c>
    </row>
    <row r="3096" spans="1:20" ht="45" x14ac:dyDescent="0.25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2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7">
        <f>E3096/D3096</f>
        <v>2.5000000000000001E-4</v>
      </c>
      <c r="P3096" s="9">
        <f>IF(L3096 = 0, 0, E3096/L3096)</f>
        <v>25</v>
      </c>
      <c r="Q3096" s="5" t="str">
        <f>LEFT(N3096,SEARCH("/",N3096) - 1)</f>
        <v>theater</v>
      </c>
      <c r="R3096" s="5" t="str">
        <f>RIGHT(N3096, LEN(N3096) - SEARCH("/",N3096))</f>
        <v>spaces</v>
      </c>
      <c r="S3096" s="16">
        <f>(((J3096/60)/60)/24)+DATE(1970,1,1)+(-8/24)</f>
        <v>42207.462453703702</v>
      </c>
      <c r="T3096" s="16">
        <f>(((I3096/60)/60)/24)+DATE(1970,1,1)+(-8/24)</f>
        <v>42267.462453703702</v>
      </c>
    </row>
    <row r="3097" spans="1:20" ht="45" x14ac:dyDescent="0.2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2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7">
        <f>E3097/D3097</f>
        <v>3.351206434316354E-3</v>
      </c>
      <c r="P3097" s="9">
        <f>IF(L3097 = 0, 0, E3097/L3097)</f>
        <v>50</v>
      </c>
      <c r="Q3097" s="5" t="str">
        <f>LEFT(N3097,SEARCH("/",N3097) - 1)</f>
        <v>theater</v>
      </c>
      <c r="R3097" s="5" t="str">
        <f>RIGHT(N3097, LEN(N3097) - SEARCH("/",N3097))</f>
        <v>spaces</v>
      </c>
      <c r="S3097" s="16">
        <f>(((J3097/60)/60)/24)+DATE(1970,1,1)+(-8/24)</f>
        <v>42522.69189814815</v>
      </c>
      <c r="T3097" s="16">
        <f>(((I3097/60)/60)/24)+DATE(1970,1,1)+(-8/24)</f>
        <v>42582.69189814815</v>
      </c>
    </row>
    <row r="3098" spans="1:20" ht="45" x14ac:dyDescent="0.25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2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7">
        <f>E3098/D3098</f>
        <v>3.9750000000000001E-2</v>
      </c>
      <c r="P3098" s="9">
        <f>IF(L3098 = 0, 0, E3098/L3098)</f>
        <v>56.785714285714285</v>
      </c>
      <c r="Q3098" s="5" t="str">
        <f>LEFT(N3098,SEARCH("/",N3098) - 1)</f>
        <v>theater</v>
      </c>
      <c r="R3098" s="5" t="str">
        <f>RIGHT(N3098, LEN(N3098) - SEARCH("/",N3098))</f>
        <v>spaces</v>
      </c>
      <c r="S3098" s="16">
        <f>(((J3098/60)/60)/24)+DATE(1970,1,1)+(-8/24)</f>
        <v>42114.492199074077</v>
      </c>
      <c r="T3098" s="16">
        <f>(((I3098/60)/60)/24)+DATE(1970,1,1)+(-8/24)</f>
        <v>42144.492199074077</v>
      </c>
    </row>
    <row r="3099" spans="1:20" ht="60" x14ac:dyDescent="0.2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2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7">
        <f>E3099/D3099</f>
        <v>0.17150000000000001</v>
      </c>
      <c r="P3099" s="9">
        <f>IF(L3099 = 0, 0, E3099/L3099)</f>
        <v>40.833333333333336</v>
      </c>
      <c r="Q3099" s="5" t="str">
        <f>LEFT(N3099,SEARCH("/",N3099) - 1)</f>
        <v>theater</v>
      </c>
      <c r="R3099" s="5" t="str">
        <f>RIGHT(N3099, LEN(N3099) - SEARCH("/",N3099))</f>
        <v>spaces</v>
      </c>
      <c r="S3099" s="16">
        <f>(((J3099/60)/60)/24)+DATE(1970,1,1)+(-8/24)</f>
        <v>42629.17015046296</v>
      </c>
      <c r="T3099" s="16">
        <f>(((I3099/60)/60)/24)+DATE(1970,1,1)+(-8/24)</f>
        <v>42650.249999999993</v>
      </c>
    </row>
    <row r="3100" spans="1:20" ht="60" x14ac:dyDescent="0.25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2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7">
        <f>E3100/D3100</f>
        <v>3.608004104669061E-2</v>
      </c>
      <c r="P3100" s="9">
        <f>IF(L3100 = 0, 0, E3100/L3100)</f>
        <v>65.111111111111114</v>
      </c>
      <c r="Q3100" s="5" t="str">
        <f>LEFT(N3100,SEARCH("/",N3100) - 1)</f>
        <v>theater</v>
      </c>
      <c r="R3100" s="5" t="str">
        <f>RIGHT(N3100, LEN(N3100) - SEARCH("/",N3100))</f>
        <v>spaces</v>
      </c>
      <c r="S3100" s="16">
        <f>(((J3100/60)/60)/24)+DATE(1970,1,1)+(-8/24)</f>
        <v>42359.45890046296</v>
      </c>
      <c r="T3100" s="16">
        <f>(((I3100/60)/60)/24)+DATE(1970,1,1)+(-8/24)</f>
        <v>42407.678472222215</v>
      </c>
    </row>
    <row r="3101" spans="1:20" ht="60" x14ac:dyDescent="0.2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2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7">
        <f>E3101/D3101</f>
        <v>0.13900000000000001</v>
      </c>
      <c r="P3101" s="9">
        <f>IF(L3101 = 0, 0, E3101/L3101)</f>
        <v>55.6</v>
      </c>
      <c r="Q3101" s="5" t="str">
        <f>LEFT(N3101,SEARCH("/",N3101) - 1)</f>
        <v>theater</v>
      </c>
      <c r="R3101" s="5" t="str">
        <f>RIGHT(N3101, LEN(N3101) - SEARCH("/",N3101))</f>
        <v>spaces</v>
      </c>
      <c r="S3101" s="16">
        <f>(((J3101/60)/60)/24)+DATE(1970,1,1)+(-8/24)</f>
        <v>42381.856377314813</v>
      </c>
      <c r="T3101" s="16">
        <f>(((I3101/60)/60)/24)+DATE(1970,1,1)+(-8/24)</f>
        <v>42411.856377314813</v>
      </c>
    </row>
    <row r="3102" spans="1:20" ht="60" x14ac:dyDescent="0.25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2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7">
        <f>E3102/D3102</f>
        <v>0.15225</v>
      </c>
      <c r="P3102" s="9">
        <f>IF(L3102 = 0, 0, E3102/L3102)</f>
        <v>140.53846153846155</v>
      </c>
      <c r="Q3102" s="5" t="str">
        <f>LEFT(N3102,SEARCH("/",N3102) - 1)</f>
        <v>theater</v>
      </c>
      <c r="R3102" s="5" t="str">
        <f>RIGHT(N3102, LEN(N3102) - SEARCH("/",N3102))</f>
        <v>spaces</v>
      </c>
      <c r="S3102" s="16">
        <f>(((J3102/60)/60)/24)+DATE(1970,1,1)+(-8/24)</f>
        <v>41902.2890625</v>
      </c>
      <c r="T3102" s="16">
        <f>(((I3102/60)/60)/24)+DATE(1970,1,1)+(-8/24)</f>
        <v>41932.2890625</v>
      </c>
    </row>
    <row r="3103" spans="1:20" ht="60" x14ac:dyDescent="0.2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2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7">
        <f>E3103/D3103</f>
        <v>0.12</v>
      </c>
      <c r="P3103" s="9">
        <f>IF(L3103 = 0, 0, E3103/L3103)</f>
        <v>25</v>
      </c>
      <c r="Q3103" s="5" t="str">
        <f>LEFT(N3103,SEARCH("/",N3103) - 1)</f>
        <v>theater</v>
      </c>
      <c r="R3103" s="5" t="str">
        <f>RIGHT(N3103, LEN(N3103) - SEARCH("/",N3103))</f>
        <v>spaces</v>
      </c>
      <c r="S3103" s="16">
        <f>(((J3103/60)/60)/24)+DATE(1970,1,1)+(-8/24)</f>
        <v>42171.050196759257</v>
      </c>
      <c r="T3103" s="16">
        <f>(((I3103/60)/60)/24)+DATE(1970,1,1)+(-8/24)</f>
        <v>42200.99722222222</v>
      </c>
    </row>
    <row r="3104" spans="1:20" ht="60" x14ac:dyDescent="0.25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2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7">
        <f>E3104/D3104</f>
        <v>0.391125</v>
      </c>
      <c r="P3104" s="9">
        <f>IF(L3104 = 0, 0, E3104/L3104)</f>
        <v>69.533333333333331</v>
      </c>
      <c r="Q3104" s="5" t="str">
        <f>LEFT(N3104,SEARCH("/",N3104) - 1)</f>
        <v>theater</v>
      </c>
      <c r="R3104" s="5" t="str">
        <f>RIGHT(N3104, LEN(N3104) - SEARCH("/",N3104))</f>
        <v>spaces</v>
      </c>
      <c r="S3104" s="16">
        <f>(((J3104/60)/60)/24)+DATE(1970,1,1)+(-8/24)</f>
        <v>42555.007152777776</v>
      </c>
      <c r="T3104" s="16">
        <f>(((I3104/60)/60)/24)+DATE(1970,1,1)+(-8/24)</f>
        <v>42605.007152777776</v>
      </c>
    </row>
    <row r="3105" spans="1:20" ht="30" x14ac:dyDescent="0.2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2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7">
        <f>E3105/D3105</f>
        <v>2.6829268292682929E-3</v>
      </c>
      <c r="P3105" s="9">
        <f>IF(L3105 = 0, 0, E3105/L3105)</f>
        <v>5.5</v>
      </c>
      <c r="Q3105" s="5" t="str">
        <f>LEFT(N3105,SEARCH("/",N3105) - 1)</f>
        <v>theater</v>
      </c>
      <c r="R3105" s="5" t="str">
        <f>RIGHT(N3105, LEN(N3105) - SEARCH("/",N3105))</f>
        <v>spaces</v>
      </c>
      <c r="S3105" s="16">
        <f>(((J3105/60)/60)/24)+DATE(1970,1,1)+(-8/24)</f>
        <v>42106.82298611111</v>
      </c>
      <c r="T3105" s="16">
        <f>(((I3105/60)/60)/24)+DATE(1970,1,1)+(-8/24)</f>
        <v>42166.82298611111</v>
      </c>
    </row>
    <row r="3106" spans="1:20" ht="60" x14ac:dyDescent="0.25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2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7">
        <f>E3106/D3106</f>
        <v>0.29625000000000001</v>
      </c>
      <c r="P3106" s="9">
        <f>IF(L3106 = 0, 0, E3106/L3106)</f>
        <v>237</v>
      </c>
      <c r="Q3106" s="5" t="str">
        <f>LEFT(N3106,SEARCH("/",N3106) - 1)</f>
        <v>theater</v>
      </c>
      <c r="R3106" s="5" t="str">
        <f>RIGHT(N3106, LEN(N3106) - SEARCH("/",N3106))</f>
        <v>spaces</v>
      </c>
      <c r="S3106" s="16">
        <f>(((J3106/60)/60)/24)+DATE(1970,1,1)+(-8/24)</f>
        <v>42006.57535879629</v>
      </c>
      <c r="T3106" s="16">
        <f>(((I3106/60)/60)/24)+DATE(1970,1,1)+(-8/24)</f>
        <v>42037.749999999993</v>
      </c>
    </row>
    <row r="3107" spans="1:20" ht="45" x14ac:dyDescent="0.2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2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7">
        <f>E3107/D3107</f>
        <v>0.4236099230111206</v>
      </c>
      <c r="P3107" s="9">
        <f>IF(L3107 = 0, 0, E3107/L3107)</f>
        <v>79.870967741935488</v>
      </c>
      <c r="Q3107" s="5" t="str">
        <f>LEFT(N3107,SEARCH("/",N3107) - 1)</f>
        <v>theater</v>
      </c>
      <c r="R3107" s="5" t="str">
        <f>RIGHT(N3107, LEN(N3107) - SEARCH("/",N3107))</f>
        <v>spaces</v>
      </c>
      <c r="S3107" s="16">
        <f>(((J3107/60)/60)/24)+DATE(1970,1,1)+(-8/24)</f>
        <v>41876.385601851849</v>
      </c>
      <c r="T3107" s="16">
        <f>(((I3107/60)/60)/24)+DATE(1970,1,1)+(-8/24)</f>
        <v>41930.875</v>
      </c>
    </row>
    <row r="3108" spans="1:20" ht="60" x14ac:dyDescent="0.25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2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7">
        <f>E3108/D3108</f>
        <v>4.1000000000000002E-2</v>
      </c>
      <c r="P3108" s="9">
        <f>IF(L3108 = 0, 0, E3108/L3108)</f>
        <v>10.25</v>
      </c>
      <c r="Q3108" s="5" t="str">
        <f>LEFT(N3108,SEARCH("/",N3108) - 1)</f>
        <v>theater</v>
      </c>
      <c r="R3108" s="5" t="str">
        <f>RIGHT(N3108, LEN(N3108) - SEARCH("/",N3108))</f>
        <v>spaces</v>
      </c>
      <c r="S3108" s="16">
        <f>(((J3108/60)/60)/24)+DATE(1970,1,1)+(-8/24)</f>
        <v>42241.09578703704</v>
      </c>
      <c r="T3108" s="16">
        <f>(((I3108/60)/60)/24)+DATE(1970,1,1)+(-8/24)</f>
        <v>42263.583333333336</v>
      </c>
    </row>
    <row r="3109" spans="1:20" ht="60" x14ac:dyDescent="0.2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2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7">
        <f>E3109/D3109</f>
        <v>0.197625</v>
      </c>
      <c r="P3109" s="9">
        <f>IF(L3109 = 0, 0, E3109/L3109)</f>
        <v>272.58620689655174</v>
      </c>
      <c r="Q3109" s="5" t="str">
        <f>LEFT(N3109,SEARCH("/",N3109) - 1)</f>
        <v>theater</v>
      </c>
      <c r="R3109" s="5" t="str">
        <f>RIGHT(N3109, LEN(N3109) - SEARCH("/",N3109))</f>
        <v>spaces</v>
      </c>
      <c r="S3109" s="16">
        <f>(((J3109/60)/60)/24)+DATE(1970,1,1)+(-8/24)</f>
        <v>42128.480914351843</v>
      </c>
      <c r="T3109" s="16">
        <f>(((I3109/60)/60)/24)+DATE(1970,1,1)+(-8/24)</f>
        <v>42135.480914351843</v>
      </c>
    </row>
    <row r="3110" spans="1:20" ht="30" x14ac:dyDescent="0.25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2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7">
        <f>E3110/D3110</f>
        <v>5.1999999999999995E-4</v>
      </c>
      <c r="P3110" s="9">
        <f>IF(L3110 = 0, 0, E3110/L3110)</f>
        <v>13</v>
      </c>
      <c r="Q3110" s="5" t="str">
        <f>LEFT(N3110,SEARCH("/",N3110) - 1)</f>
        <v>theater</v>
      </c>
      <c r="R3110" s="5" t="str">
        <f>RIGHT(N3110, LEN(N3110) - SEARCH("/",N3110))</f>
        <v>spaces</v>
      </c>
      <c r="S3110" s="16">
        <f>(((J3110/60)/60)/24)+DATE(1970,1,1)+(-8/24)</f>
        <v>42062.34715277778</v>
      </c>
      <c r="T3110" s="16">
        <f>(((I3110/60)/60)/24)+DATE(1970,1,1)+(-8/24)</f>
        <v>42122.305486111109</v>
      </c>
    </row>
    <row r="3111" spans="1:20" ht="60" x14ac:dyDescent="0.2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2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7">
        <f>E3111/D3111</f>
        <v>0.25030188679245285</v>
      </c>
      <c r="P3111" s="9">
        <f>IF(L3111 = 0, 0, E3111/L3111)</f>
        <v>58.184210526315788</v>
      </c>
      <c r="Q3111" s="5" t="str">
        <f>LEFT(N3111,SEARCH("/",N3111) - 1)</f>
        <v>theater</v>
      </c>
      <c r="R3111" s="5" t="str">
        <f>RIGHT(N3111, LEN(N3111) - SEARCH("/",N3111))</f>
        <v>spaces</v>
      </c>
      <c r="S3111" s="16">
        <f>(((J3111/60)/60)/24)+DATE(1970,1,1)+(-8/24)</f>
        <v>41843.791782407403</v>
      </c>
      <c r="T3111" s="16">
        <f>(((I3111/60)/60)/24)+DATE(1970,1,1)+(-8/24)</f>
        <v>41878.791782407403</v>
      </c>
    </row>
    <row r="3112" spans="1:20" ht="45" x14ac:dyDescent="0.25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2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7">
        <f>E3112/D3112</f>
        <v>4.0000000000000002E-4</v>
      </c>
      <c r="P3112" s="9">
        <f>IF(L3112 = 0, 0, E3112/L3112)</f>
        <v>10</v>
      </c>
      <c r="Q3112" s="5" t="str">
        <f>LEFT(N3112,SEARCH("/",N3112) - 1)</f>
        <v>theater</v>
      </c>
      <c r="R3112" s="5" t="str">
        <f>RIGHT(N3112, LEN(N3112) - SEARCH("/",N3112))</f>
        <v>spaces</v>
      </c>
      <c r="S3112" s="16">
        <f>(((J3112/60)/60)/24)+DATE(1970,1,1)+(-8/24)</f>
        <v>42744.698136574072</v>
      </c>
      <c r="T3112" s="16">
        <f>(((I3112/60)/60)/24)+DATE(1970,1,1)+(-8/24)</f>
        <v>42784.698136574072</v>
      </c>
    </row>
    <row r="3113" spans="1:20" ht="45" x14ac:dyDescent="0.2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2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7">
        <f>E3113/D3113</f>
        <v>0.26640000000000003</v>
      </c>
      <c r="P3113" s="9">
        <f>IF(L3113 = 0, 0, E3113/L3113)</f>
        <v>70.10526315789474</v>
      </c>
      <c r="Q3113" s="5" t="str">
        <f>LEFT(N3113,SEARCH("/",N3113) - 1)</f>
        <v>theater</v>
      </c>
      <c r="R3113" s="5" t="str">
        <f>RIGHT(N3113, LEN(N3113) - SEARCH("/",N3113))</f>
        <v>spaces</v>
      </c>
      <c r="S3113" s="16">
        <f>(((J3113/60)/60)/24)+DATE(1970,1,1)+(-8/24)</f>
        <v>41885.26180555555</v>
      </c>
      <c r="T3113" s="16">
        <f>(((I3113/60)/60)/24)+DATE(1970,1,1)+(-8/24)</f>
        <v>41916.26180555555</v>
      </c>
    </row>
    <row r="3114" spans="1:20" ht="60" x14ac:dyDescent="0.25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2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7">
        <f>E3114/D3114</f>
        <v>4.7363636363636365E-2</v>
      </c>
      <c r="P3114" s="9">
        <f>IF(L3114 = 0, 0, E3114/L3114)</f>
        <v>57.888888888888886</v>
      </c>
      <c r="Q3114" s="5" t="str">
        <f>LEFT(N3114,SEARCH("/",N3114) - 1)</f>
        <v>theater</v>
      </c>
      <c r="R3114" s="5" t="str">
        <f>RIGHT(N3114, LEN(N3114) - SEARCH("/",N3114))</f>
        <v>spaces</v>
      </c>
      <c r="S3114" s="16">
        <f>(((J3114/60)/60)/24)+DATE(1970,1,1)+(-8/24)</f>
        <v>42614.788587962961</v>
      </c>
      <c r="T3114" s="16">
        <f>(((I3114/60)/60)/24)+DATE(1970,1,1)+(-8/24)</f>
        <v>42674.788587962961</v>
      </c>
    </row>
    <row r="3115" spans="1:20" ht="60" x14ac:dyDescent="0.2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2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7">
        <f>E3115/D3115</f>
        <v>4.2435339894712751E-2</v>
      </c>
      <c r="P3115" s="9">
        <f>IF(L3115 = 0, 0, E3115/L3115)</f>
        <v>125.27027027027027</v>
      </c>
      <c r="Q3115" s="5" t="str">
        <f>LEFT(N3115,SEARCH("/",N3115) - 1)</f>
        <v>theater</v>
      </c>
      <c r="R3115" s="5" t="str">
        <f>RIGHT(N3115, LEN(N3115) - SEARCH("/",N3115))</f>
        <v>spaces</v>
      </c>
      <c r="S3115" s="16">
        <f>(((J3115/60)/60)/24)+DATE(1970,1,1)+(-8/24)</f>
        <v>42081.397939814815</v>
      </c>
      <c r="T3115" s="16">
        <f>(((I3115/60)/60)/24)+DATE(1970,1,1)+(-8/24)</f>
        <v>42111.397939814815</v>
      </c>
    </row>
    <row r="3116" spans="1:20" ht="60" x14ac:dyDescent="0.25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2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7">
        <f>E3116/D3116</f>
        <v>0</v>
      </c>
      <c r="P3116" s="9">
        <f>IF(L3116 = 0, 0, E3116/L3116)</f>
        <v>0</v>
      </c>
      <c r="Q3116" s="5" t="str">
        <f>LEFT(N3116,SEARCH("/",N3116) - 1)</f>
        <v>theater</v>
      </c>
      <c r="R3116" s="5" t="str">
        <f>RIGHT(N3116, LEN(N3116) - SEARCH("/",N3116))</f>
        <v>spaces</v>
      </c>
      <c r="S3116" s="16">
        <f>(((J3116/60)/60)/24)+DATE(1970,1,1)+(-8/24)</f>
        <v>41843.29918981481</v>
      </c>
      <c r="T3116" s="16">
        <f>(((I3116/60)/60)/24)+DATE(1970,1,1)+(-8/24)</f>
        <v>41903.29918981481</v>
      </c>
    </row>
    <row r="3117" spans="1:20" ht="60" x14ac:dyDescent="0.2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2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7">
        <f>E3117/D3117</f>
        <v>0.03</v>
      </c>
      <c r="P3117" s="9">
        <f>IF(L3117 = 0, 0, E3117/L3117)</f>
        <v>300</v>
      </c>
      <c r="Q3117" s="5" t="str">
        <f>LEFT(N3117,SEARCH("/",N3117) - 1)</f>
        <v>theater</v>
      </c>
      <c r="R3117" s="5" t="str">
        <f>RIGHT(N3117, LEN(N3117) - SEARCH("/",N3117))</f>
        <v>spaces</v>
      </c>
      <c r="S3117" s="16">
        <f>(((J3117/60)/60)/24)+DATE(1970,1,1)+(-8/24)</f>
        <v>42496.113738425927</v>
      </c>
      <c r="T3117" s="16">
        <f>(((I3117/60)/60)/24)+DATE(1970,1,1)+(-8/24)</f>
        <v>42526.113738425927</v>
      </c>
    </row>
    <row r="3118" spans="1:20" ht="45" x14ac:dyDescent="0.25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2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7">
        <f>E3118/D3118</f>
        <v>0.57333333333333336</v>
      </c>
      <c r="P3118" s="9">
        <f>IF(L3118 = 0, 0, E3118/L3118)</f>
        <v>43</v>
      </c>
      <c r="Q3118" s="5" t="str">
        <f>LEFT(N3118,SEARCH("/",N3118) - 1)</f>
        <v>theater</v>
      </c>
      <c r="R3118" s="5" t="str">
        <f>RIGHT(N3118, LEN(N3118) - SEARCH("/",N3118))</f>
        <v>spaces</v>
      </c>
      <c r="S3118" s="16">
        <f>(((J3118/60)/60)/24)+DATE(1970,1,1)+(-8/24)</f>
        <v>42081.18200231481</v>
      </c>
      <c r="T3118" s="16">
        <f>(((I3118/60)/60)/24)+DATE(1970,1,1)+(-8/24)</f>
        <v>42095.18200231481</v>
      </c>
    </row>
    <row r="3119" spans="1:20" ht="45" x14ac:dyDescent="0.2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2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7">
        <f>E3119/D3119</f>
        <v>1E-3</v>
      </c>
      <c r="P3119" s="9">
        <f>IF(L3119 = 0, 0, E3119/L3119)</f>
        <v>1</v>
      </c>
      <c r="Q3119" s="5" t="str">
        <f>LEFT(N3119,SEARCH("/",N3119) - 1)</f>
        <v>theater</v>
      </c>
      <c r="R3119" s="5" t="str">
        <f>RIGHT(N3119, LEN(N3119) - SEARCH("/",N3119))</f>
        <v>spaces</v>
      </c>
      <c r="S3119" s="16">
        <f>(((J3119/60)/60)/24)+DATE(1970,1,1)+(-8/24)</f>
        <v>42509.041203703695</v>
      </c>
      <c r="T3119" s="16">
        <f>(((I3119/60)/60)/24)+DATE(1970,1,1)+(-8/24)</f>
        <v>42517.216666666667</v>
      </c>
    </row>
    <row r="3120" spans="1:20" ht="30" x14ac:dyDescent="0.25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2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7">
        <f>E3120/D3120</f>
        <v>3.0999999999999999E-3</v>
      </c>
      <c r="P3120" s="9">
        <f>IF(L3120 = 0, 0, E3120/L3120)</f>
        <v>775</v>
      </c>
      <c r="Q3120" s="5" t="str">
        <f>LEFT(N3120,SEARCH("/",N3120) - 1)</f>
        <v>theater</v>
      </c>
      <c r="R3120" s="5" t="str">
        <f>RIGHT(N3120, LEN(N3120) - SEARCH("/",N3120))</f>
        <v>spaces</v>
      </c>
      <c r="S3120" s="16">
        <f>(((J3120/60)/60)/24)+DATE(1970,1,1)+(-8/24)</f>
        <v>42534.316238425927</v>
      </c>
      <c r="T3120" s="16">
        <f>(((I3120/60)/60)/24)+DATE(1970,1,1)+(-8/24)</f>
        <v>42553.316238425927</v>
      </c>
    </row>
    <row r="3121" spans="1:20" ht="60" x14ac:dyDescent="0.2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2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7">
        <f>E3121/D3121</f>
        <v>5.0000000000000001E-4</v>
      </c>
      <c r="P3121" s="9">
        <f>IF(L3121 = 0, 0, E3121/L3121)</f>
        <v>5</v>
      </c>
      <c r="Q3121" s="5" t="str">
        <f>LEFT(N3121,SEARCH("/",N3121) - 1)</f>
        <v>theater</v>
      </c>
      <c r="R3121" s="5" t="str">
        <f>RIGHT(N3121, LEN(N3121) - SEARCH("/",N3121))</f>
        <v>spaces</v>
      </c>
      <c r="S3121" s="16">
        <f>(((J3121/60)/60)/24)+DATE(1970,1,1)+(-8/24)</f>
        <v>42059.712175925924</v>
      </c>
      <c r="T3121" s="16">
        <f>(((I3121/60)/60)/24)+DATE(1970,1,1)+(-8/24)</f>
        <v>42089.670509259253</v>
      </c>
    </row>
    <row r="3122" spans="1:20" ht="45" x14ac:dyDescent="0.25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2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7">
        <f>E3122/D3122</f>
        <v>9.8461538461538464E-5</v>
      </c>
      <c r="P3122" s="9">
        <f>IF(L3122 = 0, 0, E3122/L3122)</f>
        <v>12.8</v>
      </c>
      <c r="Q3122" s="5" t="str">
        <f>LEFT(N3122,SEARCH("/",N3122) - 1)</f>
        <v>theater</v>
      </c>
      <c r="R3122" s="5" t="str">
        <f>RIGHT(N3122, LEN(N3122) - SEARCH("/",N3122))</f>
        <v>spaces</v>
      </c>
      <c r="S3122" s="16">
        <f>(((J3122/60)/60)/24)+DATE(1970,1,1)+(-8/24)</f>
        <v>42435.608749999999</v>
      </c>
      <c r="T3122" s="16">
        <f>(((I3122/60)/60)/24)+DATE(1970,1,1)+(-8/24)</f>
        <v>42495.567083333335</v>
      </c>
    </row>
    <row r="3123" spans="1:20" ht="45" x14ac:dyDescent="0.2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2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7">
        <f>E3123/D3123</f>
        <v>6.6666666666666671E-3</v>
      </c>
      <c r="P3123" s="9">
        <f>IF(L3123 = 0, 0, E3123/L3123)</f>
        <v>10</v>
      </c>
      <c r="Q3123" s="5" t="str">
        <f>LEFT(N3123,SEARCH("/",N3123) - 1)</f>
        <v>theater</v>
      </c>
      <c r="R3123" s="5" t="str">
        <f>RIGHT(N3123, LEN(N3123) - SEARCH("/",N3123))</f>
        <v>spaces</v>
      </c>
      <c r="S3123" s="16">
        <f>(((J3123/60)/60)/24)+DATE(1970,1,1)+(-8/24)</f>
        <v>41848.346469907403</v>
      </c>
      <c r="T3123" s="16">
        <f>(((I3123/60)/60)/24)+DATE(1970,1,1)+(-8/24)</f>
        <v>41908.346469907403</v>
      </c>
    </row>
    <row r="3124" spans="1:20" x14ac:dyDescent="0.25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2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7">
        <f>E3124/D3124</f>
        <v>0.58291457286432158</v>
      </c>
      <c r="P3124" s="9">
        <f>IF(L3124 = 0, 0, E3124/L3124)</f>
        <v>58</v>
      </c>
      <c r="Q3124" s="5" t="str">
        <f>LEFT(N3124,SEARCH("/",N3124) - 1)</f>
        <v>theater</v>
      </c>
      <c r="R3124" s="5" t="str">
        <f>RIGHT(N3124, LEN(N3124) - SEARCH("/",N3124))</f>
        <v>spaces</v>
      </c>
      <c r="S3124" s="16">
        <f>(((J3124/60)/60)/24)+DATE(1970,1,1)+(-8/24)</f>
        <v>42678.598749999997</v>
      </c>
      <c r="T3124" s="16">
        <f>(((I3124/60)/60)/24)+DATE(1970,1,1)+(-8/24)</f>
        <v>42683.640416666669</v>
      </c>
    </row>
    <row r="3125" spans="1:20" ht="60" x14ac:dyDescent="0.2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2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7">
        <f>E3125/D3125</f>
        <v>0.68153600000000003</v>
      </c>
      <c r="P3125" s="9">
        <f>IF(L3125 = 0, 0, E3125/L3125)</f>
        <v>244.80459770114942</v>
      </c>
      <c r="Q3125" s="5" t="str">
        <f>LEFT(N3125,SEARCH("/",N3125) - 1)</f>
        <v>theater</v>
      </c>
      <c r="R3125" s="5" t="str">
        <f>RIGHT(N3125, LEN(N3125) - SEARCH("/",N3125))</f>
        <v>spaces</v>
      </c>
      <c r="S3125" s="16">
        <f>(((J3125/60)/60)/24)+DATE(1970,1,1)+(-8/24)</f>
        <v>42530.659699074073</v>
      </c>
      <c r="T3125" s="16">
        <f>(((I3125/60)/60)/24)+DATE(1970,1,1)+(-8/24)</f>
        <v>42560.659699074073</v>
      </c>
    </row>
    <row r="3126" spans="1:20" ht="45" x14ac:dyDescent="0.25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2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7">
        <f>E3126/D3126</f>
        <v>3.2499999999999997E-5</v>
      </c>
      <c r="P3126" s="9">
        <f>IF(L3126 = 0, 0, E3126/L3126)</f>
        <v>6.5</v>
      </c>
      <c r="Q3126" s="5" t="str">
        <f>LEFT(N3126,SEARCH("/",N3126) - 1)</f>
        <v>theater</v>
      </c>
      <c r="R3126" s="5" t="str">
        <f>RIGHT(N3126, LEN(N3126) - SEARCH("/",N3126))</f>
        <v>spaces</v>
      </c>
      <c r="S3126" s="16">
        <f>(((J3126/60)/60)/24)+DATE(1970,1,1)+(-8/24)</f>
        <v>41977.446770833332</v>
      </c>
      <c r="T3126" s="16">
        <f>(((I3126/60)/60)/24)+DATE(1970,1,1)+(-8/24)</f>
        <v>42037.446770833332</v>
      </c>
    </row>
    <row r="3127" spans="1:20" x14ac:dyDescent="0.25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2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7">
        <f>E3127/D3127</f>
        <v>0</v>
      </c>
      <c r="P3127" s="9">
        <f>IF(L3127 = 0, 0, E3127/L3127)</f>
        <v>0</v>
      </c>
      <c r="Q3127" s="5" t="str">
        <f>LEFT(N3127,SEARCH("/",N3127) - 1)</f>
        <v>theater</v>
      </c>
      <c r="R3127" s="5" t="str">
        <f>RIGHT(N3127, LEN(N3127) - SEARCH("/",N3127))</f>
        <v>spaces</v>
      </c>
      <c r="S3127" s="16">
        <f>(((J3127/60)/60)/24)+DATE(1970,1,1)+(-8/24)</f>
        <v>42345.873518518514</v>
      </c>
      <c r="T3127" s="16">
        <f>(((I3127/60)/60)/24)+DATE(1970,1,1)+(-8/24)</f>
        <v>42375.873518518514</v>
      </c>
    </row>
    <row r="3128" spans="1:20" ht="90" x14ac:dyDescent="0.25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2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7">
        <f>E3128/D3128</f>
        <v>4.1599999999999998E-2</v>
      </c>
      <c r="P3128" s="9">
        <f>IF(L3128 = 0, 0, E3128/L3128)</f>
        <v>61.176470588235297</v>
      </c>
      <c r="Q3128" s="5" t="str">
        <f>LEFT(N3128,SEARCH("/",N3128) - 1)</f>
        <v>theater</v>
      </c>
      <c r="R3128" s="5" t="str">
        <f>RIGHT(N3128, LEN(N3128) - SEARCH("/",N3128))</f>
        <v>spaces</v>
      </c>
      <c r="S3128" s="16">
        <f>(((J3128/60)/60)/24)+DATE(1970,1,1)+(-8/24)</f>
        <v>42426.684745370374</v>
      </c>
      <c r="T3128" s="16">
        <f>(((I3128/60)/60)/24)+DATE(1970,1,1)+(-8/24)</f>
        <v>42456.643078703702</v>
      </c>
    </row>
    <row r="3129" spans="1:20" ht="60" x14ac:dyDescent="0.2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2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7">
        <f>E3129/D3129</f>
        <v>0</v>
      </c>
      <c r="P3129" s="9">
        <f>IF(L3129 = 0, 0, E3129/L3129)</f>
        <v>0</v>
      </c>
      <c r="Q3129" s="5" t="str">
        <f>LEFT(N3129,SEARCH("/",N3129) - 1)</f>
        <v>theater</v>
      </c>
      <c r="R3129" s="5" t="str">
        <f>RIGHT(N3129, LEN(N3129) - SEARCH("/",N3129))</f>
        <v>spaces</v>
      </c>
      <c r="S3129" s="16">
        <f>(((J3129/60)/60)/24)+DATE(1970,1,1)+(-8/24)</f>
        <v>42034.523483796293</v>
      </c>
      <c r="T3129" s="16">
        <f>(((I3129/60)/60)/24)+DATE(1970,1,1)+(-8/24)</f>
        <v>42064.523483796293</v>
      </c>
    </row>
    <row r="3130" spans="1:20" ht="60" x14ac:dyDescent="0.2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2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7">
        <f>E3130/D3130</f>
        <v>1.0860666666666667</v>
      </c>
      <c r="P3130" s="9">
        <f>IF(L3130 = 0, 0, E3130/L3130)</f>
        <v>139.23931623931625</v>
      </c>
      <c r="Q3130" s="5" t="str">
        <f>LEFT(N3130,SEARCH("/",N3130) - 1)</f>
        <v>theater</v>
      </c>
      <c r="R3130" s="5" t="str">
        <f>RIGHT(N3130, LEN(N3130) - SEARCH("/",N3130))</f>
        <v>plays</v>
      </c>
      <c r="S3130" s="16">
        <f>(((J3130/60)/60)/24)+DATE(1970,1,1)+(-8/24)</f>
        <v>42780.492372685178</v>
      </c>
      <c r="T3130" s="16">
        <f>(((I3130/60)/60)/24)+DATE(1970,1,1)+(-8/24)</f>
        <v>42810.450706018521</v>
      </c>
    </row>
    <row r="3131" spans="1:20" ht="60" x14ac:dyDescent="0.2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2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7">
        <f>E3131/D3131</f>
        <v>8.0000000000000002E-3</v>
      </c>
      <c r="P3131" s="9">
        <f>IF(L3131 = 0, 0, E3131/L3131)</f>
        <v>10</v>
      </c>
      <c r="Q3131" s="5" t="str">
        <f>LEFT(N3131,SEARCH("/",N3131) - 1)</f>
        <v>theater</v>
      </c>
      <c r="R3131" s="5" t="str">
        <f>RIGHT(N3131, LEN(N3131) - SEARCH("/",N3131))</f>
        <v>plays</v>
      </c>
      <c r="S3131" s="16">
        <f>(((J3131/60)/60)/24)+DATE(1970,1,1)+(-8/24)</f>
        <v>42803.509479166663</v>
      </c>
      <c r="T3131" s="16">
        <f>(((I3131/60)/60)/24)+DATE(1970,1,1)+(-8/24)</f>
        <v>42843.467812499999</v>
      </c>
    </row>
    <row r="3132" spans="1:20" ht="45" x14ac:dyDescent="0.2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2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7">
        <f>E3132/D3132</f>
        <v>3.7499999999999999E-2</v>
      </c>
      <c r="P3132" s="9">
        <f>IF(L3132 = 0, 0, E3132/L3132)</f>
        <v>93.75</v>
      </c>
      <c r="Q3132" s="5" t="str">
        <f>LEFT(N3132,SEARCH("/",N3132) - 1)</f>
        <v>theater</v>
      </c>
      <c r="R3132" s="5" t="str">
        <f>RIGHT(N3132, LEN(N3132) - SEARCH("/",N3132))</f>
        <v>plays</v>
      </c>
      <c r="S3132" s="16">
        <f>(((J3132/60)/60)/24)+DATE(1970,1,1)+(-8/24)</f>
        <v>42808.306898148141</v>
      </c>
      <c r="T3132" s="16">
        <f>(((I3132/60)/60)/24)+DATE(1970,1,1)+(-8/24)</f>
        <v>42838.874305555553</v>
      </c>
    </row>
    <row r="3133" spans="1:20" ht="30" x14ac:dyDescent="0.2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2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7">
        <f>E3133/D3133</f>
        <v>0.15731707317073171</v>
      </c>
      <c r="P3133" s="9">
        <f>IF(L3133 = 0, 0, E3133/L3133)</f>
        <v>53.75</v>
      </c>
      <c r="Q3133" s="5" t="str">
        <f>LEFT(N3133,SEARCH("/",N3133) - 1)</f>
        <v>theater</v>
      </c>
      <c r="R3133" s="5" t="str">
        <f>RIGHT(N3133, LEN(N3133) - SEARCH("/",N3133))</f>
        <v>plays</v>
      </c>
      <c r="S3133" s="16">
        <f>(((J3133/60)/60)/24)+DATE(1970,1,1)+(-8/24)</f>
        <v>42803.245891203704</v>
      </c>
      <c r="T3133" s="16">
        <f>(((I3133/60)/60)/24)+DATE(1970,1,1)+(-8/24)</f>
        <v>42833.204224537032</v>
      </c>
    </row>
    <row r="3134" spans="1:20" ht="30" x14ac:dyDescent="0.2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2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7">
        <f>E3134/D3134</f>
        <v>3.3333333333333332E-4</v>
      </c>
      <c r="P3134" s="9">
        <f>IF(L3134 = 0, 0, E3134/L3134)</f>
        <v>10</v>
      </c>
      <c r="Q3134" s="5" t="str">
        <f>LEFT(N3134,SEARCH("/",N3134) - 1)</f>
        <v>theater</v>
      </c>
      <c r="R3134" s="5" t="str">
        <f>RIGHT(N3134, LEN(N3134) - SEARCH("/",N3134))</f>
        <v>plays</v>
      </c>
      <c r="S3134" s="16">
        <f>(((J3134/60)/60)/24)+DATE(1970,1,1)+(-8/24)</f>
        <v>42786.016898148147</v>
      </c>
      <c r="T3134" s="16">
        <f>(((I3134/60)/60)/24)+DATE(1970,1,1)+(-8/24)</f>
        <v>42845.975231481476</v>
      </c>
    </row>
    <row r="3135" spans="1:20" ht="60" x14ac:dyDescent="0.2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2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7">
        <f>E3135/D3135</f>
        <v>1.08</v>
      </c>
      <c r="P3135" s="9">
        <f>IF(L3135 = 0, 0, E3135/L3135)</f>
        <v>33.75</v>
      </c>
      <c r="Q3135" s="5" t="str">
        <f>LEFT(N3135,SEARCH("/",N3135) - 1)</f>
        <v>theater</v>
      </c>
      <c r="R3135" s="5" t="str">
        <f>RIGHT(N3135, LEN(N3135) - SEARCH("/",N3135))</f>
        <v>plays</v>
      </c>
      <c r="S3135" s="16">
        <f>(((J3135/60)/60)/24)+DATE(1970,1,1)+(-8/24)</f>
        <v>42788.231874999998</v>
      </c>
      <c r="T3135" s="16">
        <f>(((I3135/60)/60)/24)+DATE(1970,1,1)+(-8/24)</f>
        <v>42818.190208333333</v>
      </c>
    </row>
    <row r="3136" spans="1:20" ht="60" x14ac:dyDescent="0.2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2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7">
        <f>E3136/D3136</f>
        <v>0.22500000000000001</v>
      </c>
      <c r="P3136" s="9">
        <f>IF(L3136 = 0, 0, E3136/L3136)</f>
        <v>18.75</v>
      </c>
      <c r="Q3136" s="5" t="str">
        <f>LEFT(N3136,SEARCH("/",N3136) - 1)</f>
        <v>theater</v>
      </c>
      <c r="R3136" s="5" t="str">
        <f>RIGHT(N3136, LEN(N3136) - SEARCH("/",N3136))</f>
        <v>plays</v>
      </c>
      <c r="S3136" s="16">
        <f>(((J3136/60)/60)/24)+DATE(1970,1,1)+(-8/24)</f>
        <v>42800.386793981481</v>
      </c>
      <c r="T3136" s="16">
        <f>(((I3136/60)/60)/24)+DATE(1970,1,1)+(-8/24)</f>
        <v>42821.345127314817</v>
      </c>
    </row>
    <row r="3137" spans="1:20" ht="60" x14ac:dyDescent="0.2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2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7">
        <f>E3137/D3137</f>
        <v>0.20849420849420849</v>
      </c>
      <c r="P3137" s="9">
        <f>IF(L3137 = 0, 0, E3137/L3137)</f>
        <v>23.142857142857142</v>
      </c>
      <c r="Q3137" s="5" t="str">
        <f>LEFT(N3137,SEARCH("/",N3137) - 1)</f>
        <v>theater</v>
      </c>
      <c r="R3137" s="5" t="str">
        <f>RIGHT(N3137, LEN(N3137) - SEARCH("/",N3137))</f>
        <v>plays</v>
      </c>
      <c r="S3137" s="16">
        <f>(((J3137/60)/60)/24)+DATE(1970,1,1)+(-8/24)</f>
        <v>42806.818530092591</v>
      </c>
      <c r="T3137" s="16">
        <f>(((I3137/60)/60)/24)+DATE(1970,1,1)+(-8/24)</f>
        <v>42828.818530092591</v>
      </c>
    </row>
    <row r="3138" spans="1:20" ht="60" x14ac:dyDescent="0.2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2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7">
        <f>E3138/D3138</f>
        <v>1.278</v>
      </c>
      <c r="P3138" s="9">
        <f>IF(L3138 = 0, 0, E3138/L3138)</f>
        <v>29.045454545454547</v>
      </c>
      <c r="Q3138" s="5" t="str">
        <f>LEFT(N3138,SEARCH("/",N3138) - 1)</f>
        <v>theater</v>
      </c>
      <c r="R3138" s="5" t="str">
        <f>RIGHT(N3138, LEN(N3138) - SEARCH("/",N3138))</f>
        <v>plays</v>
      </c>
      <c r="S3138" s="16">
        <f>(((J3138/60)/60)/24)+DATE(1970,1,1)+(-8/24)</f>
        <v>42789.12909722222</v>
      </c>
      <c r="T3138" s="16">
        <f>(((I3138/60)/60)/24)+DATE(1970,1,1)+(-8/24)</f>
        <v>42825.624305555553</v>
      </c>
    </row>
    <row r="3139" spans="1:20" ht="45" x14ac:dyDescent="0.2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2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7">
        <f>E3139/D3139</f>
        <v>3.3333333333333333E-2</v>
      </c>
      <c r="P3139" s="9">
        <f>IF(L3139 = 0, 0, E3139/L3139)</f>
        <v>50</v>
      </c>
      <c r="Q3139" s="5" t="str">
        <f>LEFT(N3139,SEARCH("/",N3139) - 1)</f>
        <v>theater</v>
      </c>
      <c r="R3139" s="5" t="str">
        <f>RIGHT(N3139, LEN(N3139) - SEARCH("/",N3139))</f>
        <v>plays</v>
      </c>
      <c r="S3139" s="16">
        <f>(((J3139/60)/60)/24)+DATE(1970,1,1)+(-8/24)</f>
        <v>42807.551724537036</v>
      </c>
      <c r="T3139" s="16">
        <f>(((I3139/60)/60)/24)+DATE(1970,1,1)+(-8/24)</f>
        <v>42858.466666666667</v>
      </c>
    </row>
    <row r="3140" spans="1:20" ht="60" x14ac:dyDescent="0.2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2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7">
        <f>E3140/D3140</f>
        <v>0</v>
      </c>
      <c r="P3140" s="9">
        <f>IF(L3140 = 0, 0, E3140/L3140)</f>
        <v>0</v>
      </c>
      <c r="Q3140" s="5" t="str">
        <f>LEFT(N3140,SEARCH("/",N3140) - 1)</f>
        <v>theater</v>
      </c>
      <c r="R3140" s="5" t="str">
        <f>RIGHT(N3140, LEN(N3140) - SEARCH("/",N3140))</f>
        <v>plays</v>
      </c>
      <c r="S3140" s="16">
        <f>(((J3140/60)/60)/24)+DATE(1970,1,1)+(-8/24)</f>
        <v>42809.312581018516</v>
      </c>
      <c r="T3140" s="16">
        <f>(((I3140/60)/60)/24)+DATE(1970,1,1)+(-8/24)</f>
        <v>42828.312581018516</v>
      </c>
    </row>
    <row r="3141" spans="1:20" ht="60" x14ac:dyDescent="0.2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2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7">
        <f>E3141/D3141</f>
        <v>5.3999999999999999E-2</v>
      </c>
      <c r="P3141" s="9">
        <f>IF(L3141 = 0, 0, E3141/L3141)</f>
        <v>450</v>
      </c>
      <c r="Q3141" s="5" t="str">
        <f>LEFT(N3141,SEARCH("/",N3141) - 1)</f>
        <v>theater</v>
      </c>
      <c r="R3141" s="5" t="str">
        <f>RIGHT(N3141, LEN(N3141) - SEARCH("/",N3141))</f>
        <v>plays</v>
      </c>
      <c r="S3141" s="16">
        <f>(((J3141/60)/60)/24)+DATE(1970,1,1)+(-8/24)</f>
        <v>42784.937037037038</v>
      </c>
      <c r="T3141" s="16">
        <f>(((I3141/60)/60)/24)+DATE(1970,1,1)+(-8/24)</f>
        <v>42818.856249999997</v>
      </c>
    </row>
    <row r="3142" spans="1:20" ht="60" x14ac:dyDescent="0.2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2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7">
        <f>E3142/D3142</f>
        <v>9.5999999999999992E-3</v>
      </c>
      <c r="P3142" s="9">
        <f>IF(L3142 = 0, 0, E3142/L3142)</f>
        <v>24</v>
      </c>
      <c r="Q3142" s="5" t="str">
        <f>LEFT(N3142,SEARCH("/",N3142) - 1)</f>
        <v>theater</v>
      </c>
      <c r="R3142" s="5" t="str">
        <f>RIGHT(N3142, LEN(N3142) - SEARCH("/",N3142))</f>
        <v>plays</v>
      </c>
      <c r="S3142" s="16">
        <f>(((J3142/60)/60)/24)+DATE(1970,1,1)+(-8/24)</f>
        <v>42802.385451388887</v>
      </c>
      <c r="T3142" s="16">
        <f>(((I3142/60)/60)/24)+DATE(1970,1,1)+(-8/24)</f>
        <v>42832.343784722216</v>
      </c>
    </row>
    <row r="3143" spans="1:20" ht="60" x14ac:dyDescent="0.2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2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7">
        <f>E3143/D3143</f>
        <v>0.51600000000000001</v>
      </c>
      <c r="P3143" s="9">
        <f>IF(L3143 = 0, 0, E3143/L3143)</f>
        <v>32.25</v>
      </c>
      <c r="Q3143" s="5" t="str">
        <f>LEFT(N3143,SEARCH("/",N3143) - 1)</f>
        <v>theater</v>
      </c>
      <c r="R3143" s="5" t="str">
        <f>RIGHT(N3143, LEN(N3143) - SEARCH("/",N3143))</f>
        <v>plays</v>
      </c>
      <c r="S3143" s="16">
        <f>(((J3143/60)/60)/24)+DATE(1970,1,1)+(-8/24)</f>
        <v>42800.42</v>
      </c>
      <c r="T3143" s="16">
        <f>(((I3143/60)/60)/24)+DATE(1970,1,1)+(-8/24)</f>
        <v>42841.499999999993</v>
      </c>
    </row>
    <row r="3144" spans="1:20" ht="45" x14ac:dyDescent="0.2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2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7">
        <f>E3144/D3144</f>
        <v>1.6363636363636365E-2</v>
      </c>
      <c r="P3144" s="9">
        <f>IF(L3144 = 0, 0, E3144/L3144)</f>
        <v>15</v>
      </c>
      <c r="Q3144" s="5" t="str">
        <f>LEFT(N3144,SEARCH("/",N3144) - 1)</f>
        <v>theater</v>
      </c>
      <c r="R3144" s="5" t="str">
        <f>RIGHT(N3144, LEN(N3144) - SEARCH("/",N3144))</f>
        <v>plays</v>
      </c>
      <c r="S3144" s="16">
        <f>(((J3144/60)/60)/24)+DATE(1970,1,1)+(-8/24)</f>
        <v>42783.179849537039</v>
      </c>
      <c r="T3144" s="16">
        <f>(((I3144/60)/60)/24)+DATE(1970,1,1)+(-8/24)</f>
        <v>42813.138182870367</v>
      </c>
    </row>
    <row r="3145" spans="1:20" ht="60" x14ac:dyDescent="0.2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2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7">
        <f>E3145/D3145</f>
        <v>0</v>
      </c>
      <c r="P3145" s="9">
        <f>IF(L3145 = 0, 0, E3145/L3145)</f>
        <v>0</v>
      </c>
      <c r="Q3145" s="5" t="str">
        <f>LEFT(N3145,SEARCH("/",N3145) - 1)</f>
        <v>theater</v>
      </c>
      <c r="R3145" s="5" t="str">
        <f>RIGHT(N3145, LEN(N3145) - SEARCH("/",N3145))</f>
        <v>plays</v>
      </c>
      <c r="S3145" s="16">
        <f>(((J3145/60)/60)/24)+DATE(1970,1,1)+(-8/24)</f>
        <v>42808.024953703702</v>
      </c>
      <c r="T3145" s="16">
        <f>(((I3145/60)/60)/24)+DATE(1970,1,1)+(-8/24)</f>
        <v>42834.024953703702</v>
      </c>
    </row>
    <row r="3146" spans="1:20" ht="60" x14ac:dyDescent="0.2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2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7">
        <f>E3146/D3146</f>
        <v>0.754</v>
      </c>
      <c r="P3146" s="9">
        <f>IF(L3146 = 0, 0, E3146/L3146)</f>
        <v>251.33333333333334</v>
      </c>
      <c r="Q3146" s="5" t="str">
        <f>LEFT(N3146,SEARCH("/",N3146) - 1)</f>
        <v>theater</v>
      </c>
      <c r="R3146" s="5" t="str">
        <f>RIGHT(N3146, LEN(N3146) - SEARCH("/",N3146))</f>
        <v>plays</v>
      </c>
      <c r="S3146" s="16">
        <f>(((J3146/60)/60)/24)+DATE(1970,1,1)+(-8/24)</f>
        <v>42796.204942129632</v>
      </c>
      <c r="T3146" s="16">
        <f>(((I3146/60)/60)/24)+DATE(1970,1,1)+(-8/24)</f>
        <v>42812.916666666664</v>
      </c>
    </row>
    <row r="3147" spans="1:20" ht="45" x14ac:dyDescent="0.2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2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7">
        <f>E3147/D3147</f>
        <v>0</v>
      </c>
      <c r="P3147" s="9">
        <f>IF(L3147 = 0, 0, E3147/L3147)</f>
        <v>0</v>
      </c>
      <c r="Q3147" s="5" t="str">
        <f>LEFT(N3147,SEARCH("/",N3147) - 1)</f>
        <v>theater</v>
      </c>
      <c r="R3147" s="5" t="str">
        <f>RIGHT(N3147, LEN(N3147) - SEARCH("/",N3147))</f>
        <v>plays</v>
      </c>
      <c r="S3147" s="16">
        <f>(((J3147/60)/60)/24)+DATE(1970,1,1)+(-8/24)</f>
        <v>42761.707569444443</v>
      </c>
      <c r="T3147" s="16">
        <f>(((I3147/60)/60)/24)+DATE(1970,1,1)+(-8/24)</f>
        <v>42821.665902777771</v>
      </c>
    </row>
    <row r="3148" spans="1:20" ht="45" x14ac:dyDescent="0.2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2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7">
        <f>E3148/D3148</f>
        <v>0.105</v>
      </c>
      <c r="P3148" s="9">
        <f>IF(L3148 = 0, 0, E3148/L3148)</f>
        <v>437.5</v>
      </c>
      <c r="Q3148" s="5" t="str">
        <f>LEFT(N3148,SEARCH("/",N3148) - 1)</f>
        <v>theater</v>
      </c>
      <c r="R3148" s="5" t="str">
        <f>RIGHT(N3148, LEN(N3148) - SEARCH("/",N3148))</f>
        <v>plays</v>
      </c>
      <c r="S3148" s="16">
        <f>(((J3148/60)/60)/24)+DATE(1970,1,1)+(-8/24)</f>
        <v>42796.349143518521</v>
      </c>
      <c r="T3148" s="16">
        <f>(((I3148/60)/60)/24)+DATE(1970,1,1)+(-8/24)</f>
        <v>42841.307476851849</v>
      </c>
    </row>
    <row r="3149" spans="1:20" ht="60" x14ac:dyDescent="0.25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2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7">
        <f>E3149/D3149</f>
        <v>1.1752499999999999</v>
      </c>
      <c r="P3149" s="9">
        <f>IF(L3149 = 0, 0, E3149/L3149)</f>
        <v>110.35211267605634</v>
      </c>
      <c r="Q3149" s="5" t="str">
        <f>LEFT(N3149,SEARCH("/",N3149) - 1)</f>
        <v>theater</v>
      </c>
      <c r="R3149" s="5" t="str">
        <f>RIGHT(N3149, LEN(N3149) - SEARCH("/",N3149))</f>
        <v>plays</v>
      </c>
      <c r="S3149" s="16">
        <f>(((J3149/60)/60)/24)+DATE(1970,1,1)+(-8/24)</f>
        <v>41909.636053240742</v>
      </c>
      <c r="T3149" s="16">
        <f>(((I3149/60)/60)/24)+DATE(1970,1,1)+(-8/24)</f>
        <v>41949.677719907406</v>
      </c>
    </row>
    <row r="3150" spans="1:20" ht="30" x14ac:dyDescent="0.25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2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7">
        <f>E3150/D3150</f>
        <v>1.3116666666666668</v>
      </c>
      <c r="P3150" s="9">
        <f>IF(L3150 = 0, 0, E3150/L3150)</f>
        <v>41.421052631578945</v>
      </c>
      <c r="Q3150" s="5" t="str">
        <f>LEFT(N3150,SEARCH("/",N3150) - 1)</f>
        <v>theater</v>
      </c>
      <c r="R3150" s="5" t="str">
        <f>RIGHT(N3150, LEN(N3150) - SEARCH("/",N3150))</f>
        <v>plays</v>
      </c>
      <c r="S3150" s="16">
        <f>(((J3150/60)/60)/24)+DATE(1970,1,1)+(-8/24)</f>
        <v>41891.331990740735</v>
      </c>
      <c r="T3150" s="16">
        <f>(((I3150/60)/60)/24)+DATE(1970,1,1)+(-8/24)</f>
        <v>41912.833333333328</v>
      </c>
    </row>
    <row r="3151" spans="1:20" ht="60" x14ac:dyDescent="0.25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2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7">
        <f>E3151/D3151</f>
        <v>1.04</v>
      </c>
      <c r="P3151" s="9">
        <f>IF(L3151 = 0, 0, E3151/L3151)</f>
        <v>52</v>
      </c>
      <c r="Q3151" s="5" t="str">
        <f>LEFT(N3151,SEARCH("/",N3151) - 1)</f>
        <v>theater</v>
      </c>
      <c r="R3151" s="5" t="str">
        <f>RIGHT(N3151, LEN(N3151) - SEARCH("/",N3151))</f>
        <v>plays</v>
      </c>
      <c r="S3151" s="16">
        <f>(((J3151/60)/60)/24)+DATE(1970,1,1)+(-8/24)</f>
        <v>41225.684027777774</v>
      </c>
      <c r="T3151" s="16">
        <f>(((I3151/60)/60)/24)+DATE(1970,1,1)+(-8/24)</f>
        <v>41249.75</v>
      </c>
    </row>
    <row r="3152" spans="1:20" ht="60" x14ac:dyDescent="0.25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2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7">
        <f>E3152/D3152</f>
        <v>1.01</v>
      </c>
      <c r="P3152" s="9">
        <f>IF(L3152 = 0, 0, E3152/L3152)</f>
        <v>33.990384615384613</v>
      </c>
      <c r="Q3152" s="5" t="str">
        <f>LEFT(N3152,SEARCH("/",N3152) - 1)</f>
        <v>theater</v>
      </c>
      <c r="R3152" s="5" t="str">
        <f>RIGHT(N3152, LEN(N3152) - SEARCH("/",N3152))</f>
        <v>plays</v>
      </c>
      <c r="S3152" s="16">
        <f>(((J3152/60)/60)/24)+DATE(1970,1,1)+(-8/24)</f>
        <v>40477.930590277778</v>
      </c>
      <c r="T3152" s="16">
        <f>(((I3152/60)/60)/24)+DATE(1970,1,1)+(-8/24)</f>
        <v>40567.833333333328</v>
      </c>
    </row>
    <row r="3153" spans="1:20" ht="45" x14ac:dyDescent="0.25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2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7">
        <f>E3153/D3153</f>
        <v>1.004</v>
      </c>
      <c r="P3153" s="9">
        <f>IF(L3153 = 0, 0, E3153/L3153)</f>
        <v>103.35294117647059</v>
      </c>
      <c r="Q3153" s="5" t="str">
        <f>LEFT(N3153,SEARCH("/",N3153) - 1)</f>
        <v>theater</v>
      </c>
      <c r="R3153" s="5" t="str">
        <f>RIGHT(N3153, LEN(N3153) - SEARCH("/",N3153))</f>
        <v>plays</v>
      </c>
      <c r="S3153" s="16">
        <f>(((J3153/60)/60)/24)+DATE(1970,1,1)+(-8/24)</f>
        <v>41862.506643518514</v>
      </c>
      <c r="T3153" s="16">
        <f>(((I3153/60)/60)/24)+DATE(1970,1,1)+(-8/24)</f>
        <v>41892.506643518514</v>
      </c>
    </row>
    <row r="3154" spans="1:20" ht="45" x14ac:dyDescent="0.25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2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7">
        <f>E3154/D3154</f>
        <v>1.0595454545454546</v>
      </c>
      <c r="P3154" s="9">
        <f>IF(L3154 = 0, 0, E3154/L3154)</f>
        <v>34.791044776119406</v>
      </c>
      <c r="Q3154" s="5" t="str">
        <f>LEFT(N3154,SEARCH("/",N3154) - 1)</f>
        <v>theater</v>
      </c>
      <c r="R3154" s="5" t="str">
        <f>RIGHT(N3154, LEN(N3154) - SEARCH("/",N3154))</f>
        <v>plays</v>
      </c>
      <c r="S3154" s="16">
        <f>(((J3154/60)/60)/24)+DATE(1970,1,1)+(-8/24)</f>
        <v>41550.534340277773</v>
      </c>
      <c r="T3154" s="16">
        <f>(((I3154/60)/60)/24)+DATE(1970,1,1)+(-8/24)</f>
        <v>41580.534340277773</v>
      </c>
    </row>
    <row r="3155" spans="1:20" ht="45" x14ac:dyDescent="0.25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2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7">
        <f>E3155/D3155</f>
        <v>3.3558333333333334</v>
      </c>
      <c r="P3155" s="9">
        <f>IF(L3155 = 0, 0, E3155/L3155)</f>
        <v>41.773858921161825</v>
      </c>
      <c r="Q3155" s="5" t="str">
        <f>LEFT(N3155,SEARCH("/",N3155) - 1)</f>
        <v>theater</v>
      </c>
      <c r="R3155" s="5" t="str">
        <f>RIGHT(N3155, LEN(N3155) - SEARCH("/",N3155))</f>
        <v>plays</v>
      </c>
      <c r="S3155" s="16">
        <f>(((J3155/60)/60)/24)+DATE(1970,1,1)+(-8/24)</f>
        <v>40632.821030092593</v>
      </c>
      <c r="T3155" s="16">
        <f>(((I3155/60)/60)/24)+DATE(1970,1,1)+(-8/24)</f>
        <v>40663.874305555553</v>
      </c>
    </row>
    <row r="3156" spans="1:20" ht="60" x14ac:dyDescent="0.25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2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7">
        <f>E3156/D3156</f>
        <v>1.1292857142857142</v>
      </c>
      <c r="P3156" s="9">
        <f>IF(L3156 = 0, 0, E3156/L3156)</f>
        <v>64.268292682926827</v>
      </c>
      <c r="Q3156" s="5" t="str">
        <f>LEFT(N3156,SEARCH("/",N3156) - 1)</f>
        <v>theater</v>
      </c>
      <c r="R3156" s="5" t="str">
        <f>RIGHT(N3156, LEN(N3156) - SEARCH("/",N3156))</f>
        <v>plays</v>
      </c>
      <c r="S3156" s="16">
        <f>(((J3156/60)/60)/24)+DATE(1970,1,1)+(-8/24)</f>
        <v>40970.542337962957</v>
      </c>
      <c r="T3156" s="16">
        <f>(((I3156/60)/60)/24)+DATE(1970,1,1)+(-8/24)</f>
        <v>41000.500671296293</v>
      </c>
    </row>
    <row r="3157" spans="1:20" ht="45" x14ac:dyDescent="0.25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2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7">
        <f>E3157/D3157</f>
        <v>1.885046</v>
      </c>
      <c r="P3157" s="9">
        <f>IF(L3157 = 0, 0, E3157/L3157)</f>
        <v>31.209370860927152</v>
      </c>
      <c r="Q3157" s="5" t="str">
        <f>LEFT(N3157,SEARCH("/",N3157) - 1)</f>
        <v>theater</v>
      </c>
      <c r="R3157" s="5" t="str">
        <f>RIGHT(N3157, LEN(N3157) - SEARCH("/",N3157))</f>
        <v>plays</v>
      </c>
      <c r="S3157" s="16">
        <f>(((J3157/60)/60)/24)+DATE(1970,1,1)+(-8/24)</f>
        <v>41233.165798611109</v>
      </c>
      <c r="T3157" s="16">
        <f>(((I3157/60)/60)/24)+DATE(1970,1,1)+(-8/24)</f>
        <v>41263.165798611109</v>
      </c>
    </row>
    <row r="3158" spans="1:20" ht="60" x14ac:dyDescent="0.25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2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7">
        <f>E3158/D3158</f>
        <v>1.0181818181818181</v>
      </c>
      <c r="P3158" s="9">
        <f>IF(L3158 = 0, 0, E3158/L3158)</f>
        <v>62.921348314606739</v>
      </c>
      <c r="Q3158" s="5" t="str">
        <f>LEFT(N3158,SEARCH("/",N3158) - 1)</f>
        <v>theater</v>
      </c>
      <c r="R3158" s="5" t="str">
        <f>RIGHT(N3158, LEN(N3158) - SEARCH("/",N3158))</f>
        <v>plays</v>
      </c>
      <c r="S3158" s="16">
        <f>(((J3158/60)/60)/24)+DATE(1970,1,1)+(-8/24)</f>
        <v>41026.619722222218</v>
      </c>
      <c r="T3158" s="16">
        <f>(((I3158/60)/60)/24)+DATE(1970,1,1)+(-8/24)</f>
        <v>41061.619722222218</v>
      </c>
    </row>
    <row r="3159" spans="1:20" ht="30" x14ac:dyDescent="0.25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2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7">
        <f>E3159/D3159</f>
        <v>1.01</v>
      </c>
      <c r="P3159" s="9">
        <f>IF(L3159 = 0, 0, E3159/L3159)</f>
        <v>98.536585365853654</v>
      </c>
      <c r="Q3159" s="5" t="str">
        <f>LEFT(N3159,SEARCH("/",N3159) - 1)</f>
        <v>theater</v>
      </c>
      <c r="R3159" s="5" t="str">
        <f>RIGHT(N3159, LEN(N3159) - SEARCH("/",N3159))</f>
        <v>plays</v>
      </c>
      <c r="S3159" s="16">
        <f>(((J3159/60)/60)/24)+DATE(1970,1,1)+(-8/24)</f>
        <v>41829.454918981479</v>
      </c>
      <c r="T3159" s="16">
        <f>(((I3159/60)/60)/24)+DATE(1970,1,1)+(-8/24)</f>
        <v>41838.875</v>
      </c>
    </row>
    <row r="3160" spans="1:20" ht="30" x14ac:dyDescent="0.25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2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7">
        <f>E3160/D3160</f>
        <v>1.1399999999999999</v>
      </c>
      <c r="P3160" s="9">
        <f>IF(L3160 = 0, 0, E3160/L3160)</f>
        <v>82.608695652173907</v>
      </c>
      <c r="Q3160" s="5" t="str">
        <f>LEFT(N3160,SEARCH("/",N3160) - 1)</f>
        <v>theater</v>
      </c>
      <c r="R3160" s="5" t="str">
        <f>RIGHT(N3160, LEN(N3160) - SEARCH("/",N3160))</f>
        <v>plays</v>
      </c>
      <c r="S3160" s="16">
        <f>(((J3160/60)/60)/24)+DATE(1970,1,1)+(-8/24)</f>
        <v>41447.506388888884</v>
      </c>
      <c r="T3160" s="16">
        <f>(((I3160/60)/60)/24)+DATE(1970,1,1)+(-8/24)</f>
        <v>41477.506388888884</v>
      </c>
    </row>
    <row r="3161" spans="1:20" ht="45" x14ac:dyDescent="0.25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2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7">
        <f>E3161/D3161</f>
        <v>1.3348133333333334</v>
      </c>
      <c r="P3161" s="9">
        <f>IF(L3161 = 0, 0, E3161/L3161)</f>
        <v>38.504230769230773</v>
      </c>
      <c r="Q3161" s="5" t="str">
        <f>LEFT(N3161,SEARCH("/",N3161) - 1)</f>
        <v>theater</v>
      </c>
      <c r="R3161" s="5" t="str">
        <f>RIGHT(N3161, LEN(N3161) - SEARCH("/",N3161))</f>
        <v>plays</v>
      </c>
      <c r="S3161" s="16">
        <f>(((J3161/60)/60)/24)+DATE(1970,1,1)+(-8/24)</f>
        <v>40883.733344907407</v>
      </c>
      <c r="T3161" s="16">
        <f>(((I3161/60)/60)/24)+DATE(1970,1,1)+(-8/24)</f>
        <v>40926.625</v>
      </c>
    </row>
    <row r="3162" spans="1:20" ht="45" x14ac:dyDescent="0.25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2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7">
        <f>E3162/D3162</f>
        <v>1.0153333333333334</v>
      </c>
      <c r="P3162" s="9">
        <f>IF(L3162 = 0, 0, E3162/L3162)</f>
        <v>80.15789473684211</v>
      </c>
      <c r="Q3162" s="5" t="str">
        <f>LEFT(N3162,SEARCH("/",N3162) - 1)</f>
        <v>theater</v>
      </c>
      <c r="R3162" s="5" t="str">
        <f>RIGHT(N3162, LEN(N3162) - SEARCH("/",N3162))</f>
        <v>plays</v>
      </c>
      <c r="S3162" s="16">
        <f>(((J3162/60)/60)/24)+DATE(1970,1,1)+(-8/24)</f>
        <v>41840.931562499994</v>
      </c>
      <c r="T3162" s="16">
        <f>(((I3162/60)/60)/24)+DATE(1970,1,1)+(-8/24)</f>
        <v>41863.874305555553</v>
      </c>
    </row>
    <row r="3163" spans="1:20" ht="60" x14ac:dyDescent="0.25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2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7">
        <f>E3163/D3163</f>
        <v>1.0509999999999999</v>
      </c>
      <c r="P3163" s="9">
        <f>IF(L3163 = 0, 0, E3163/L3163)</f>
        <v>28.405405405405407</v>
      </c>
      <c r="Q3163" s="5" t="str">
        <f>LEFT(N3163,SEARCH("/",N3163) - 1)</f>
        <v>theater</v>
      </c>
      <c r="R3163" s="5" t="str">
        <f>RIGHT(N3163, LEN(N3163) - SEARCH("/",N3163))</f>
        <v>plays</v>
      </c>
      <c r="S3163" s="16">
        <f>(((J3163/60)/60)/24)+DATE(1970,1,1)+(-8/24)</f>
        <v>41897.202800925923</v>
      </c>
      <c r="T3163" s="16">
        <f>(((I3163/60)/60)/24)+DATE(1970,1,1)+(-8/24)</f>
        <v>41927.202800925923</v>
      </c>
    </row>
    <row r="3164" spans="1:20" ht="60" x14ac:dyDescent="0.25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2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7">
        <f>E3164/D3164</f>
        <v>1.2715000000000001</v>
      </c>
      <c r="P3164" s="9">
        <f>IF(L3164 = 0, 0, E3164/L3164)</f>
        <v>80.730158730158735</v>
      </c>
      <c r="Q3164" s="5" t="str">
        <f>LEFT(N3164,SEARCH("/",N3164) - 1)</f>
        <v>theater</v>
      </c>
      <c r="R3164" s="5" t="str">
        <f>RIGHT(N3164, LEN(N3164) - SEARCH("/",N3164))</f>
        <v>plays</v>
      </c>
      <c r="S3164" s="16">
        <f>(((J3164/60)/60)/24)+DATE(1970,1,1)+(-8/24)</f>
        <v>41799.35256944444</v>
      </c>
      <c r="T3164" s="16">
        <f>(((I3164/60)/60)/24)+DATE(1970,1,1)+(-8/24)</f>
        <v>41826.75</v>
      </c>
    </row>
    <row r="3165" spans="1:20" ht="45" x14ac:dyDescent="0.25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2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7">
        <f>E3165/D3165</f>
        <v>1.1115384615384616</v>
      </c>
      <c r="P3165" s="9">
        <f>IF(L3165 = 0, 0, E3165/L3165)</f>
        <v>200.69444444444446</v>
      </c>
      <c r="Q3165" s="5" t="str">
        <f>LEFT(N3165,SEARCH("/",N3165) - 1)</f>
        <v>theater</v>
      </c>
      <c r="R3165" s="5" t="str">
        <f>RIGHT(N3165, LEN(N3165) - SEARCH("/",N3165))</f>
        <v>plays</v>
      </c>
      <c r="S3165" s="16">
        <f>(((J3165/60)/60)/24)+DATE(1970,1,1)+(-8/24)</f>
        <v>41775.420428240737</v>
      </c>
      <c r="T3165" s="16">
        <f>(((I3165/60)/60)/24)+DATE(1970,1,1)+(-8/24)</f>
        <v>41805.420428240737</v>
      </c>
    </row>
    <row r="3166" spans="1:20" ht="60" x14ac:dyDescent="0.25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2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7">
        <f>E3166/D3166</f>
        <v>1.0676000000000001</v>
      </c>
      <c r="P3166" s="9">
        <f>IF(L3166 = 0, 0, E3166/L3166)</f>
        <v>37.591549295774648</v>
      </c>
      <c r="Q3166" s="5" t="str">
        <f>LEFT(N3166,SEARCH("/",N3166) - 1)</f>
        <v>theater</v>
      </c>
      <c r="R3166" s="5" t="str">
        <f>RIGHT(N3166, LEN(N3166) - SEARCH("/",N3166))</f>
        <v>plays</v>
      </c>
      <c r="S3166" s="16">
        <f>(((J3166/60)/60)/24)+DATE(1970,1,1)+(-8/24)</f>
        <v>41766.472395833334</v>
      </c>
      <c r="T3166" s="16">
        <f>(((I3166/60)/60)/24)+DATE(1970,1,1)+(-8/24)</f>
        <v>41799.472395833334</v>
      </c>
    </row>
    <row r="3167" spans="1:20" ht="60" x14ac:dyDescent="0.25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2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7">
        <f>E3167/D3167</f>
        <v>1.6266666666666667</v>
      </c>
      <c r="P3167" s="9">
        <f>IF(L3167 = 0, 0, E3167/L3167)</f>
        <v>58.095238095238095</v>
      </c>
      <c r="Q3167" s="5" t="str">
        <f>LEFT(N3167,SEARCH("/",N3167) - 1)</f>
        <v>theater</v>
      </c>
      <c r="R3167" s="5" t="str">
        <f>RIGHT(N3167, LEN(N3167) - SEARCH("/",N3167))</f>
        <v>plays</v>
      </c>
      <c r="S3167" s="16">
        <f>(((J3167/60)/60)/24)+DATE(1970,1,1)+(-8/24)</f>
        <v>40643.825925925921</v>
      </c>
      <c r="T3167" s="16">
        <f>(((I3167/60)/60)/24)+DATE(1970,1,1)+(-8/24)</f>
        <v>40665.832638888889</v>
      </c>
    </row>
    <row r="3168" spans="1:20" ht="60" x14ac:dyDescent="0.25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2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7">
        <f>E3168/D3168</f>
        <v>1.6022808571428573</v>
      </c>
      <c r="P3168" s="9">
        <f>IF(L3168 = 0, 0, E3168/L3168)</f>
        <v>60.300892473118282</v>
      </c>
      <c r="Q3168" s="5" t="str">
        <f>LEFT(N3168,SEARCH("/",N3168) - 1)</f>
        <v>theater</v>
      </c>
      <c r="R3168" s="5" t="str">
        <f>RIGHT(N3168, LEN(N3168) - SEARCH("/",N3168))</f>
        <v>plays</v>
      </c>
      <c r="S3168" s="16">
        <f>(((J3168/60)/60)/24)+DATE(1970,1,1)+(-8/24)</f>
        <v>41940.358252314814</v>
      </c>
      <c r="T3168" s="16">
        <f>(((I3168/60)/60)/24)+DATE(1970,1,1)+(-8/24)</f>
        <v>41968.999305555553</v>
      </c>
    </row>
    <row r="3169" spans="1:20" ht="30" x14ac:dyDescent="0.25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2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7">
        <f>E3169/D3169</f>
        <v>1.1616666666666666</v>
      </c>
      <c r="P3169" s="9">
        <f>IF(L3169 = 0, 0, E3169/L3169)</f>
        <v>63.363636363636367</v>
      </c>
      <c r="Q3169" s="5" t="str">
        <f>LEFT(N3169,SEARCH("/",N3169) - 1)</f>
        <v>theater</v>
      </c>
      <c r="R3169" s="5" t="str">
        <f>RIGHT(N3169, LEN(N3169) - SEARCH("/",N3169))</f>
        <v>plays</v>
      </c>
      <c r="S3169" s="16">
        <f>(((J3169/60)/60)/24)+DATE(1970,1,1)+(-8/24)</f>
        <v>41838.842372685183</v>
      </c>
      <c r="T3169" s="16">
        <f>(((I3169/60)/60)/24)+DATE(1970,1,1)+(-8/24)</f>
        <v>41852.842372685183</v>
      </c>
    </row>
    <row r="3170" spans="1:20" ht="45" x14ac:dyDescent="0.25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2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7">
        <f>E3170/D3170</f>
        <v>1.242</v>
      </c>
      <c r="P3170" s="9">
        <f>IF(L3170 = 0, 0, E3170/L3170)</f>
        <v>50.901639344262293</v>
      </c>
      <c r="Q3170" s="5" t="str">
        <f>LEFT(N3170,SEARCH("/",N3170) - 1)</f>
        <v>theater</v>
      </c>
      <c r="R3170" s="5" t="str">
        <f>RIGHT(N3170, LEN(N3170) - SEARCH("/",N3170))</f>
        <v>plays</v>
      </c>
      <c r="S3170" s="16">
        <f>(((J3170/60)/60)/24)+DATE(1970,1,1)+(-8/24)</f>
        <v>41771.772604166668</v>
      </c>
      <c r="T3170" s="16">
        <f>(((I3170/60)/60)/24)+DATE(1970,1,1)+(-8/24)</f>
        <v>41803.583333333328</v>
      </c>
    </row>
    <row r="3171" spans="1:20" ht="30" x14ac:dyDescent="0.25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2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7">
        <f>E3171/D3171</f>
        <v>1.030125</v>
      </c>
      <c r="P3171" s="9">
        <f>IF(L3171 = 0, 0, E3171/L3171)</f>
        <v>100.5</v>
      </c>
      <c r="Q3171" s="5" t="str">
        <f>LEFT(N3171,SEARCH("/",N3171) - 1)</f>
        <v>theater</v>
      </c>
      <c r="R3171" s="5" t="str">
        <f>RIGHT(N3171, LEN(N3171) - SEARCH("/",N3171))</f>
        <v>plays</v>
      </c>
      <c r="S3171" s="16">
        <f>(((J3171/60)/60)/24)+DATE(1970,1,1)+(-8/24)</f>
        <v>41591.404641203699</v>
      </c>
      <c r="T3171" s="16">
        <f>(((I3171/60)/60)/24)+DATE(1970,1,1)+(-8/24)</f>
        <v>41620.874305555553</v>
      </c>
    </row>
    <row r="3172" spans="1:20" ht="45" x14ac:dyDescent="0.25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2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7">
        <f>E3172/D3172</f>
        <v>1.1225000000000001</v>
      </c>
      <c r="P3172" s="9">
        <f>IF(L3172 = 0, 0, E3172/L3172)</f>
        <v>31.619718309859156</v>
      </c>
      <c r="Q3172" s="5" t="str">
        <f>LEFT(N3172,SEARCH("/",N3172) - 1)</f>
        <v>theater</v>
      </c>
      <c r="R3172" s="5" t="str">
        <f>RIGHT(N3172, LEN(N3172) - SEARCH("/",N3172))</f>
        <v>plays</v>
      </c>
      <c r="S3172" s="16">
        <f>(((J3172/60)/60)/24)+DATE(1970,1,1)+(-8/24)</f>
        <v>41788.747037037036</v>
      </c>
      <c r="T3172" s="16">
        <f>(((I3172/60)/60)/24)+DATE(1970,1,1)+(-8/24)</f>
        <v>41821.833333333328</v>
      </c>
    </row>
    <row r="3173" spans="1:20" ht="60" x14ac:dyDescent="0.25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2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7">
        <f>E3173/D3173</f>
        <v>1.0881428571428571</v>
      </c>
      <c r="P3173" s="9">
        <f>IF(L3173 = 0, 0, E3173/L3173)</f>
        <v>65.102564102564102</v>
      </c>
      <c r="Q3173" s="5" t="str">
        <f>LEFT(N3173,SEARCH("/",N3173) - 1)</f>
        <v>theater</v>
      </c>
      <c r="R3173" s="5" t="str">
        <f>RIGHT(N3173, LEN(N3173) - SEARCH("/",N3173))</f>
        <v>plays</v>
      </c>
      <c r="S3173" s="16">
        <f>(((J3173/60)/60)/24)+DATE(1970,1,1)+(-8/24)</f>
        <v>42466.274976851848</v>
      </c>
      <c r="T3173" s="16">
        <f>(((I3173/60)/60)/24)+DATE(1970,1,1)+(-8/24)</f>
        <v>42496.274976851848</v>
      </c>
    </row>
    <row r="3174" spans="1:20" ht="45" x14ac:dyDescent="0.25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2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7">
        <f>E3174/D3174</f>
        <v>1.1499999999999999</v>
      </c>
      <c r="P3174" s="9">
        <f>IF(L3174 = 0, 0, E3174/L3174)</f>
        <v>79.310344827586206</v>
      </c>
      <c r="Q3174" s="5" t="str">
        <f>LEFT(N3174,SEARCH("/",N3174) - 1)</f>
        <v>theater</v>
      </c>
      <c r="R3174" s="5" t="str">
        <f>RIGHT(N3174, LEN(N3174) - SEARCH("/",N3174))</f>
        <v>plays</v>
      </c>
      <c r="S3174" s="16">
        <f>(((J3174/60)/60)/24)+DATE(1970,1,1)+(-8/24)</f>
        <v>40923.396620370368</v>
      </c>
      <c r="T3174" s="16">
        <f>(((I3174/60)/60)/24)+DATE(1970,1,1)+(-8/24)</f>
        <v>40953.396620370368</v>
      </c>
    </row>
    <row r="3175" spans="1:20" ht="60" x14ac:dyDescent="0.25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2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7">
        <f>E3175/D3175</f>
        <v>1.03</v>
      </c>
      <c r="P3175" s="9">
        <f>IF(L3175 = 0, 0, E3175/L3175)</f>
        <v>139.18918918918919</v>
      </c>
      <c r="Q3175" s="5" t="str">
        <f>LEFT(N3175,SEARCH("/",N3175) - 1)</f>
        <v>theater</v>
      </c>
      <c r="R3175" s="5" t="str">
        <f>RIGHT(N3175, LEN(N3175) - SEARCH("/",N3175))</f>
        <v>plays</v>
      </c>
      <c r="S3175" s="16">
        <f>(((J3175/60)/60)/24)+DATE(1970,1,1)+(-8/24)</f>
        <v>41878.545046296291</v>
      </c>
      <c r="T3175" s="16">
        <f>(((I3175/60)/60)/24)+DATE(1970,1,1)+(-8/24)</f>
        <v>41908.545046296291</v>
      </c>
    </row>
    <row r="3176" spans="1:20" ht="60" x14ac:dyDescent="0.25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2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7">
        <f>E3176/D3176</f>
        <v>1.0113333333333334</v>
      </c>
      <c r="P3176" s="9">
        <f>IF(L3176 = 0, 0, E3176/L3176)</f>
        <v>131.91304347826087</v>
      </c>
      <c r="Q3176" s="5" t="str">
        <f>LEFT(N3176,SEARCH("/",N3176) - 1)</f>
        <v>theater</v>
      </c>
      <c r="R3176" s="5" t="str">
        <f>RIGHT(N3176, LEN(N3176) - SEARCH("/",N3176))</f>
        <v>plays</v>
      </c>
      <c r="S3176" s="16">
        <f>(((J3176/60)/60)/24)+DATE(1970,1,1)+(-8/24)</f>
        <v>41862.531342592592</v>
      </c>
      <c r="T3176" s="16">
        <f>(((I3176/60)/60)/24)+DATE(1970,1,1)+(-8/24)</f>
        <v>41876.531342592592</v>
      </c>
    </row>
    <row r="3177" spans="1:20" ht="60" x14ac:dyDescent="0.25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2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7">
        <f>E3177/D3177</f>
        <v>1.0955999999999999</v>
      </c>
      <c r="P3177" s="9">
        <f>IF(L3177 = 0, 0, E3177/L3177)</f>
        <v>91.3</v>
      </c>
      <c r="Q3177" s="5" t="str">
        <f>LEFT(N3177,SEARCH("/",N3177) - 1)</f>
        <v>theater</v>
      </c>
      <c r="R3177" s="5" t="str">
        <f>RIGHT(N3177, LEN(N3177) - SEARCH("/",N3177))</f>
        <v>plays</v>
      </c>
      <c r="S3177" s="16">
        <f>(((J3177/60)/60)/24)+DATE(1970,1,1)+(-8/24)</f>
        <v>40531.553553240738</v>
      </c>
      <c r="T3177" s="16">
        <f>(((I3177/60)/60)/24)+DATE(1970,1,1)+(-8/24)</f>
        <v>40591.553553240738</v>
      </c>
    </row>
    <row r="3178" spans="1:20" ht="60" x14ac:dyDescent="0.25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2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7">
        <f>E3178/D3178</f>
        <v>1.148421052631579</v>
      </c>
      <c r="P3178" s="9">
        <f>IF(L3178 = 0, 0, E3178/L3178)</f>
        <v>39.672727272727272</v>
      </c>
      <c r="Q3178" s="5" t="str">
        <f>LEFT(N3178,SEARCH("/",N3178) - 1)</f>
        <v>theater</v>
      </c>
      <c r="R3178" s="5" t="str">
        <f>RIGHT(N3178, LEN(N3178) - SEARCH("/",N3178))</f>
        <v>plays</v>
      </c>
      <c r="S3178" s="16">
        <f>(((J3178/60)/60)/24)+DATE(1970,1,1)+(-8/24)</f>
        <v>41477.597581018512</v>
      </c>
      <c r="T3178" s="16">
        <f>(((I3178/60)/60)/24)+DATE(1970,1,1)+(-8/24)</f>
        <v>41504.291666666664</v>
      </c>
    </row>
    <row r="3179" spans="1:20" ht="45" x14ac:dyDescent="0.25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2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7">
        <f>E3179/D3179</f>
        <v>1.1739999999999999</v>
      </c>
      <c r="P3179" s="9">
        <f>IF(L3179 = 0, 0, E3179/L3179)</f>
        <v>57.549019607843135</v>
      </c>
      <c r="Q3179" s="5" t="str">
        <f>LEFT(N3179,SEARCH("/",N3179) - 1)</f>
        <v>theater</v>
      </c>
      <c r="R3179" s="5" t="str">
        <f>RIGHT(N3179, LEN(N3179) - SEARCH("/",N3179))</f>
        <v>plays</v>
      </c>
      <c r="S3179" s="16">
        <f>(((J3179/60)/60)/24)+DATE(1970,1,1)+(-8/24)</f>
        <v>41781.333437499998</v>
      </c>
      <c r="T3179" s="16">
        <f>(((I3179/60)/60)/24)+DATE(1970,1,1)+(-8/24)</f>
        <v>41811.333437499998</v>
      </c>
    </row>
    <row r="3180" spans="1:20" ht="60" x14ac:dyDescent="0.25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2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7">
        <f>E3180/D3180</f>
        <v>1.7173333333333334</v>
      </c>
      <c r="P3180" s="9">
        <f>IF(L3180 = 0, 0, E3180/L3180)</f>
        <v>33.025641025641029</v>
      </c>
      <c r="Q3180" s="5" t="str">
        <f>LEFT(N3180,SEARCH("/",N3180) - 1)</f>
        <v>theater</v>
      </c>
      <c r="R3180" s="5" t="str">
        <f>RIGHT(N3180, LEN(N3180) - SEARCH("/",N3180))</f>
        <v>plays</v>
      </c>
      <c r="S3180" s="16">
        <f>(((J3180/60)/60)/24)+DATE(1970,1,1)+(-8/24)</f>
        <v>41806.271701388883</v>
      </c>
      <c r="T3180" s="16">
        <f>(((I3180/60)/60)/24)+DATE(1970,1,1)+(-8/24)</f>
        <v>41836.271701388883</v>
      </c>
    </row>
    <row r="3181" spans="1:20" ht="45" x14ac:dyDescent="0.25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2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7">
        <f>E3181/D3181</f>
        <v>1.1416238095238094</v>
      </c>
      <c r="P3181" s="9">
        <f>IF(L3181 = 0, 0, E3181/L3181)</f>
        <v>77.335806451612896</v>
      </c>
      <c r="Q3181" s="5" t="str">
        <f>LEFT(N3181,SEARCH("/",N3181) - 1)</f>
        <v>theater</v>
      </c>
      <c r="R3181" s="5" t="str">
        <f>RIGHT(N3181, LEN(N3181) - SEARCH("/",N3181))</f>
        <v>plays</v>
      </c>
      <c r="S3181" s="16">
        <f>(((J3181/60)/60)/24)+DATE(1970,1,1)+(-8/24)</f>
        <v>41375.36887731481</v>
      </c>
      <c r="T3181" s="16">
        <f>(((I3181/60)/60)/24)+DATE(1970,1,1)+(-8/24)</f>
        <v>41400.36887731481</v>
      </c>
    </row>
    <row r="3182" spans="1:20" ht="45" x14ac:dyDescent="0.25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2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7">
        <f>E3182/D3182</f>
        <v>1.1975</v>
      </c>
      <c r="P3182" s="9">
        <f>IF(L3182 = 0, 0, E3182/L3182)</f>
        <v>31.933333333333334</v>
      </c>
      <c r="Q3182" s="5" t="str">
        <f>LEFT(N3182,SEARCH("/",N3182) - 1)</f>
        <v>theater</v>
      </c>
      <c r="R3182" s="5" t="str">
        <f>RIGHT(N3182, LEN(N3182) - SEARCH("/",N3182))</f>
        <v>plays</v>
      </c>
      <c r="S3182" s="16">
        <f>(((J3182/60)/60)/24)+DATE(1970,1,1)+(-8/24)</f>
        <v>41780.079270833332</v>
      </c>
      <c r="T3182" s="16">
        <f>(((I3182/60)/60)/24)+DATE(1970,1,1)+(-8/24)</f>
        <v>41810.079270833332</v>
      </c>
    </row>
    <row r="3183" spans="1:20" ht="60" x14ac:dyDescent="0.25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2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7">
        <f>E3183/D3183</f>
        <v>1.0900000000000001</v>
      </c>
      <c r="P3183" s="9">
        <f>IF(L3183 = 0, 0, E3183/L3183)</f>
        <v>36.333333333333336</v>
      </c>
      <c r="Q3183" s="5" t="str">
        <f>LEFT(N3183,SEARCH("/",N3183) - 1)</f>
        <v>theater</v>
      </c>
      <c r="R3183" s="5" t="str">
        <f>RIGHT(N3183, LEN(N3183) - SEARCH("/",N3183))</f>
        <v>plays</v>
      </c>
      <c r="S3183" s="16">
        <f>(((J3183/60)/60)/24)+DATE(1970,1,1)+(-8/24)</f>
        <v>41778.976701388885</v>
      </c>
      <c r="T3183" s="16">
        <f>(((I3183/60)/60)/24)+DATE(1970,1,1)+(-8/24)</f>
        <v>41805.333333333328</v>
      </c>
    </row>
    <row r="3184" spans="1:20" ht="60" x14ac:dyDescent="0.25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2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7">
        <f>E3184/D3184</f>
        <v>1.0088571428571429</v>
      </c>
      <c r="P3184" s="9">
        <f>IF(L3184 = 0, 0, E3184/L3184)</f>
        <v>46.768211920529801</v>
      </c>
      <c r="Q3184" s="5" t="str">
        <f>LEFT(N3184,SEARCH("/",N3184) - 1)</f>
        <v>theater</v>
      </c>
      <c r="R3184" s="5" t="str">
        <f>RIGHT(N3184, LEN(N3184) - SEARCH("/",N3184))</f>
        <v>plays</v>
      </c>
      <c r="S3184" s="16">
        <f>(((J3184/60)/60)/24)+DATE(1970,1,1)+(-8/24)</f>
        <v>40883.615983796291</v>
      </c>
      <c r="T3184" s="16">
        <f>(((I3184/60)/60)/24)+DATE(1970,1,1)+(-8/24)</f>
        <v>40939.375</v>
      </c>
    </row>
    <row r="3185" spans="1:20" ht="45" x14ac:dyDescent="0.25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2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7">
        <f>E3185/D3185</f>
        <v>1.0900000000000001</v>
      </c>
      <c r="P3185" s="9">
        <f>IF(L3185 = 0, 0, E3185/L3185)</f>
        <v>40.073529411764703</v>
      </c>
      <c r="Q3185" s="5" t="str">
        <f>LEFT(N3185,SEARCH("/",N3185) - 1)</f>
        <v>theater</v>
      </c>
      <c r="R3185" s="5" t="str">
        <f>RIGHT(N3185, LEN(N3185) - SEARCH("/",N3185))</f>
        <v>plays</v>
      </c>
      <c r="S3185" s="16">
        <f>(((J3185/60)/60)/24)+DATE(1970,1,1)+(-8/24)</f>
        <v>41491.461446759255</v>
      </c>
      <c r="T3185" s="16">
        <f>(((I3185/60)/60)/24)+DATE(1970,1,1)+(-8/24)</f>
        <v>41509.461446759255</v>
      </c>
    </row>
    <row r="3186" spans="1:20" ht="45" x14ac:dyDescent="0.25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2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7">
        <f>E3186/D3186</f>
        <v>1.0720930232558139</v>
      </c>
      <c r="P3186" s="9">
        <f>IF(L3186 = 0, 0, E3186/L3186)</f>
        <v>100.21739130434783</v>
      </c>
      <c r="Q3186" s="5" t="str">
        <f>LEFT(N3186,SEARCH("/",N3186) - 1)</f>
        <v>theater</v>
      </c>
      <c r="R3186" s="5" t="str">
        <f>RIGHT(N3186, LEN(N3186) - SEARCH("/",N3186))</f>
        <v>plays</v>
      </c>
      <c r="S3186" s="16">
        <f>(((J3186/60)/60)/24)+DATE(1970,1,1)+(-8/24)</f>
        <v>41791.660081018512</v>
      </c>
      <c r="T3186" s="16">
        <f>(((I3186/60)/60)/24)+DATE(1970,1,1)+(-8/24)</f>
        <v>41821.660081018512</v>
      </c>
    </row>
    <row r="3187" spans="1:20" ht="60" x14ac:dyDescent="0.25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2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7">
        <f>E3187/D3187</f>
        <v>1</v>
      </c>
      <c r="P3187" s="9">
        <f>IF(L3187 = 0, 0, E3187/L3187)</f>
        <v>41.666666666666664</v>
      </c>
      <c r="Q3187" s="5" t="str">
        <f>LEFT(N3187,SEARCH("/",N3187) - 1)</f>
        <v>theater</v>
      </c>
      <c r="R3187" s="5" t="str">
        <f>RIGHT(N3187, LEN(N3187) - SEARCH("/",N3187))</f>
        <v>plays</v>
      </c>
      <c r="S3187" s="16">
        <f>(((J3187/60)/60)/24)+DATE(1970,1,1)+(-8/24)</f>
        <v>41829.643993055557</v>
      </c>
      <c r="T3187" s="16">
        <f>(((I3187/60)/60)/24)+DATE(1970,1,1)+(-8/24)</f>
        <v>41836.643993055557</v>
      </c>
    </row>
    <row r="3188" spans="1:20" ht="60" x14ac:dyDescent="0.25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2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7">
        <f>E3188/D3188</f>
        <v>1.0218750000000001</v>
      </c>
      <c r="P3188" s="9">
        <f>IF(L3188 = 0, 0, E3188/L3188)</f>
        <v>46.714285714285715</v>
      </c>
      <c r="Q3188" s="5" t="str">
        <f>LEFT(N3188,SEARCH("/",N3188) - 1)</f>
        <v>theater</v>
      </c>
      <c r="R3188" s="5" t="str">
        <f>RIGHT(N3188, LEN(N3188) - SEARCH("/",N3188))</f>
        <v>plays</v>
      </c>
      <c r="S3188" s="16">
        <f>(((J3188/60)/60)/24)+DATE(1970,1,1)+(-8/24)</f>
        <v>41868.590717592589</v>
      </c>
      <c r="T3188" s="16">
        <f>(((I3188/60)/60)/24)+DATE(1970,1,1)+(-8/24)</f>
        <v>41898.541666666664</v>
      </c>
    </row>
    <row r="3189" spans="1:20" ht="60" x14ac:dyDescent="0.25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2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7">
        <f>E3189/D3189</f>
        <v>1.1629333333333334</v>
      </c>
      <c r="P3189" s="9">
        <f>IF(L3189 = 0, 0, E3189/L3189)</f>
        <v>71.491803278688522</v>
      </c>
      <c r="Q3189" s="5" t="str">
        <f>LEFT(N3189,SEARCH("/",N3189) - 1)</f>
        <v>theater</v>
      </c>
      <c r="R3189" s="5" t="str">
        <f>RIGHT(N3189, LEN(N3189) - SEARCH("/",N3189))</f>
        <v>plays</v>
      </c>
      <c r="S3189" s="16">
        <f>(((J3189/60)/60)/24)+DATE(1970,1,1)+(-8/24)</f>
        <v>41835.333020833328</v>
      </c>
      <c r="T3189" s="16">
        <f>(((I3189/60)/60)/24)+DATE(1970,1,1)+(-8/24)</f>
        <v>41855.333020833328</v>
      </c>
    </row>
    <row r="3190" spans="1:20" ht="60" x14ac:dyDescent="0.25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2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7">
        <f>E3190/D3190</f>
        <v>0.65</v>
      </c>
      <c r="P3190" s="9">
        <f>IF(L3190 = 0, 0, E3190/L3190)</f>
        <v>14.444444444444445</v>
      </c>
      <c r="Q3190" s="5" t="str">
        <f>LEFT(N3190,SEARCH("/",N3190) - 1)</f>
        <v>theater</v>
      </c>
      <c r="R3190" s="5" t="str">
        <f>RIGHT(N3190, LEN(N3190) - SEARCH("/",N3190))</f>
        <v>musical</v>
      </c>
      <c r="S3190" s="16">
        <f>(((J3190/60)/60)/24)+DATE(1970,1,1)+(-8/24)</f>
        <v>42144.082199074073</v>
      </c>
      <c r="T3190" s="16">
        <f>(((I3190/60)/60)/24)+DATE(1970,1,1)+(-8/24)</f>
        <v>42165.082199074073</v>
      </c>
    </row>
    <row r="3191" spans="1:20" ht="60" x14ac:dyDescent="0.2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2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7">
        <f>E3191/D3191</f>
        <v>0.12327272727272727</v>
      </c>
      <c r="P3191" s="9">
        <f>IF(L3191 = 0, 0, E3191/L3191)</f>
        <v>356.84210526315792</v>
      </c>
      <c r="Q3191" s="5" t="str">
        <f>LEFT(N3191,SEARCH("/",N3191) - 1)</f>
        <v>theater</v>
      </c>
      <c r="R3191" s="5" t="str">
        <f>RIGHT(N3191, LEN(N3191) - SEARCH("/",N3191))</f>
        <v>musical</v>
      </c>
      <c r="S3191" s="16">
        <f>(((J3191/60)/60)/24)+DATE(1970,1,1)+(-8/24)</f>
        <v>42118.013101851851</v>
      </c>
      <c r="T3191" s="16">
        <f>(((I3191/60)/60)/24)+DATE(1970,1,1)+(-8/24)</f>
        <v>42148.013101851851</v>
      </c>
    </row>
    <row r="3192" spans="1:20" ht="45" x14ac:dyDescent="0.25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2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7">
        <f>E3192/D3192</f>
        <v>0</v>
      </c>
      <c r="P3192" s="9">
        <f>IF(L3192 = 0, 0, E3192/L3192)</f>
        <v>0</v>
      </c>
      <c r="Q3192" s="5" t="str">
        <f>LEFT(N3192,SEARCH("/",N3192) - 1)</f>
        <v>theater</v>
      </c>
      <c r="R3192" s="5" t="str">
        <f>RIGHT(N3192, LEN(N3192) - SEARCH("/",N3192))</f>
        <v>musical</v>
      </c>
      <c r="S3192" s="16">
        <f>(((J3192/60)/60)/24)+DATE(1970,1,1)+(-8/24)</f>
        <v>42682.817997685182</v>
      </c>
      <c r="T3192" s="16">
        <f>(((I3192/60)/60)/24)+DATE(1970,1,1)+(-8/24)</f>
        <v>42712.859664351847</v>
      </c>
    </row>
    <row r="3193" spans="1:20" ht="45" x14ac:dyDescent="0.2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2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7">
        <f>E3193/D3193</f>
        <v>4.0266666666666666E-2</v>
      </c>
      <c r="P3193" s="9">
        <f>IF(L3193 = 0, 0, E3193/L3193)</f>
        <v>37.75</v>
      </c>
      <c r="Q3193" s="5" t="str">
        <f>LEFT(N3193,SEARCH("/",N3193) - 1)</f>
        <v>theater</v>
      </c>
      <c r="R3193" s="5" t="str">
        <f>RIGHT(N3193, LEN(N3193) - SEARCH("/",N3193))</f>
        <v>musical</v>
      </c>
      <c r="S3193" s="16">
        <f>(((J3193/60)/60)/24)+DATE(1970,1,1)+(-8/24)</f>
        <v>42538.422094907401</v>
      </c>
      <c r="T3193" s="16">
        <f>(((I3193/60)/60)/24)+DATE(1970,1,1)+(-8/24)</f>
        <v>42598.422094907401</v>
      </c>
    </row>
    <row r="3194" spans="1:20" ht="60" x14ac:dyDescent="0.25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2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7">
        <f>E3194/D3194</f>
        <v>1.0200000000000001E-2</v>
      </c>
      <c r="P3194" s="9">
        <f>IF(L3194 = 0, 0, E3194/L3194)</f>
        <v>12.75</v>
      </c>
      <c r="Q3194" s="5" t="str">
        <f>LEFT(N3194,SEARCH("/",N3194) - 1)</f>
        <v>theater</v>
      </c>
      <c r="R3194" s="5" t="str">
        <f>RIGHT(N3194, LEN(N3194) - SEARCH("/",N3194))</f>
        <v>musical</v>
      </c>
      <c r="S3194" s="16">
        <f>(((J3194/60)/60)/24)+DATE(1970,1,1)+(-8/24)</f>
        <v>42018.607164351844</v>
      </c>
      <c r="T3194" s="16">
        <f>(((I3194/60)/60)/24)+DATE(1970,1,1)+(-8/24)</f>
        <v>42063.583333333336</v>
      </c>
    </row>
    <row r="3195" spans="1:20" ht="45" x14ac:dyDescent="0.2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2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7">
        <f>E3195/D3195</f>
        <v>0.1174</v>
      </c>
      <c r="P3195" s="9">
        <f>IF(L3195 = 0, 0, E3195/L3195)</f>
        <v>24.458333333333332</v>
      </c>
      <c r="Q3195" s="5" t="str">
        <f>LEFT(N3195,SEARCH("/",N3195) - 1)</f>
        <v>theater</v>
      </c>
      <c r="R3195" s="5" t="str">
        <f>RIGHT(N3195, LEN(N3195) - SEARCH("/",N3195))</f>
        <v>musical</v>
      </c>
      <c r="S3195" s="16">
        <f>(((J3195/60)/60)/24)+DATE(1970,1,1)+(-8/24)</f>
        <v>42010.634907407402</v>
      </c>
      <c r="T3195" s="16">
        <f>(((I3195/60)/60)/24)+DATE(1970,1,1)+(-8/24)</f>
        <v>42055.634907407402</v>
      </c>
    </row>
    <row r="3196" spans="1:20" ht="60" x14ac:dyDescent="0.25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2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7">
        <f>E3196/D3196</f>
        <v>0</v>
      </c>
      <c r="P3196" s="9">
        <f>IF(L3196 = 0, 0, E3196/L3196)</f>
        <v>0</v>
      </c>
      <c r="Q3196" s="5" t="str">
        <f>LEFT(N3196,SEARCH("/",N3196) - 1)</f>
        <v>theater</v>
      </c>
      <c r="R3196" s="5" t="str">
        <f>RIGHT(N3196, LEN(N3196) - SEARCH("/",N3196))</f>
        <v>musical</v>
      </c>
      <c r="S3196" s="16">
        <f>(((J3196/60)/60)/24)+DATE(1970,1,1)+(-8/24)</f>
        <v>42181.729143518511</v>
      </c>
      <c r="T3196" s="16">
        <f>(((I3196/60)/60)/24)+DATE(1970,1,1)+(-8/24)</f>
        <v>42211.729143518511</v>
      </c>
    </row>
    <row r="3197" spans="1:20" ht="60" x14ac:dyDescent="0.2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2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7">
        <f>E3197/D3197</f>
        <v>0.59142857142857141</v>
      </c>
      <c r="P3197" s="9">
        <f>IF(L3197 = 0, 0, E3197/L3197)</f>
        <v>53.07692307692308</v>
      </c>
      <c r="Q3197" s="5" t="str">
        <f>LEFT(N3197,SEARCH("/",N3197) - 1)</f>
        <v>theater</v>
      </c>
      <c r="R3197" s="5" t="str">
        <f>RIGHT(N3197, LEN(N3197) - SEARCH("/",N3197))</f>
        <v>musical</v>
      </c>
      <c r="S3197" s="16">
        <f>(((J3197/60)/60)/24)+DATE(1970,1,1)+(-8/24)</f>
        <v>42017.260902777773</v>
      </c>
      <c r="T3197" s="16">
        <f>(((I3197/60)/60)/24)+DATE(1970,1,1)+(-8/24)</f>
        <v>42047.260902777773</v>
      </c>
    </row>
    <row r="3198" spans="1:20" ht="45" x14ac:dyDescent="0.25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2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7">
        <f>E3198/D3198</f>
        <v>5.9999999999999995E-4</v>
      </c>
      <c r="P3198" s="9">
        <f>IF(L3198 = 0, 0, E3198/L3198)</f>
        <v>300</v>
      </c>
      <c r="Q3198" s="5" t="str">
        <f>LEFT(N3198,SEARCH("/",N3198) - 1)</f>
        <v>theater</v>
      </c>
      <c r="R3198" s="5" t="str">
        <f>RIGHT(N3198, LEN(N3198) - SEARCH("/",N3198))</f>
        <v>musical</v>
      </c>
      <c r="S3198" s="16">
        <f>(((J3198/60)/60)/24)+DATE(1970,1,1)+(-8/24)</f>
        <v>42157.264756944445</v>
      </c>
      <c r="T3198" s="16">
        <f>(((I3198/60)/60)/24)+DATE(1970,1,1)+(-8/24)</f>
        <v>42217.249999999993</v>
      </c>
    </row>
    <row r="3199" spans="1:20" ht="45" x14ac:dyDescent="0.2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2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7">
        <f>E3199/D3199</f>
        <v>0.1145</v>
      </c>
      <c r="P3199" s="9">
        <f>IF(L3199 = 0, 0, E3199/L3199)</f>
        <v>286.25</v>
      </c>
      <c r="Q3199" s="5" t="str">
        <f>LEFT(N3199,SEARCH("/",N3199) - 1)</f>
        <v>theater</v>
      </c>
      <c r="R3199" s="5" t="str">
        <f>RIGHT(N3199, LEN(N3199) - SEARCH("/",N3199))</f>
        <v>musical</v>
      </c>
      <c r="S3199" s="16">
        <f>(((J3199/60)/60)/24)+DATE(1970,1,1)+(-8/24)</f>
        <v>42009.15993055555</v>
      </c>
      <c r="T3199" s="16">
        <f>(((I3199/60)/60)/24)+DATE(1970,1,1)+(-8/24)</f>
        <v>42039.15993055555</v>
      </c>
    </row>
    <row r="3200" spans="1:20" ht="60" x14ac:dyDescent="0.25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2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7">
        <f>E3200/D3200</f>
        <v>3.6666666666666666E-3</v>
      </c>
      <c r="P3200" s="9">
        <f>IF(L3200 = 0, 0, E3200/L3200)</f>
        <v>36.666666666666664</v>
      </c>
      <c r="Q3200" s="5" t="str">
        <f>LEFT(N3200,SEARCH("/",N3200) - 1)</f>
        <v>theater</v>
      </c>
      <c r="R3200" s="5" t="str">
        <f>RIGHT(N3200, LEN(N3200) - SEARCH("/",N3200))</f>
        <v>musical</v>
      </c>
      <c r="S3200" s="16">
        <f>(((J3200/60)/60)/24)+DATE(1970,1,1)+(-8/24)</f>
        <v>42013.091168981475</v>
      </c>
      <c r="T3200" s="16">
        <f>(((I3200/60)/60)/24)+DATE(1970,1,1)+(-8/24)</f>
        <v>42051.091168981475</v>
      </c>
    </row>
    <row r="3201" spans="1:20" ht="45" x14ac:dyDescent="0.2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2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7">
        <f>E3201/D3201</f>
        <v>0.52159999999999995</v>
      </c>
      <c r="P3201" s="9">
        <f>IF(L3201 = 0, 0, E3201/L3201)</f>
        <v>49.20754716981132</v>
      </c>
      <c r="Q3201" s="5" t="str">
        <f>LEFT(N3201,SEARCH("/",N3201) - 1)</f>
        <v>theater</v>
      </c>
      <c r="R3201" s="5" t="str">
        <f>RIGHT(N3201, LEN(N3201) - SEARCH("/",N3201))</f>
        <v>musical</v>
      </c>
      <c r="S3201" s="16">
        <f>(((J3201/60)/60)/24)+DATE(1970,1,1)+(-8/24)</f>
        <v>41858.428449074068</v>
      </c>
      <c r="T3201" s="16">
        <f>(((I3201/60)/60)/24)+DATE(1970,1,1)+(-8/24)</f>
        <v>41888.541666666664</v>
      </c>
    </row>
    <row r="3202" spans="1:20" ht="60" x14ac:dyDescent="0.25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2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7">
        <f>E3202/D3202</f>
        <v>2.0000000000000002E-5</v>
      </c>
      <c r="P3202" s="9">
        <f>IF(L3202 = 0, 0, E3202/L3202)</f>
        <v>1</v>
      </c>
      <c r="Q3202" s="5" t="str">
        <f>LEFT(N3202,SEARCH("/",N3202) - 1)</f>
        <v>theater</v>
      </c>
      <c r="R3202" s="5" t="str">
        <f>RIGHT(N3202, LEN(N3202) - SEARCH("/",N3202))</f>
        <v>musical</v>
      </c>
      <c r="S3202" s="16">
        <f>(((J3202/60)/60)/24)+DATE(1970,1,1)+(-8/24)</f>
        <v>42459.987280092588</v>
      </c>
      <c r="T3202" s="16">
        <f>(((I3202/60)/60)/24)+DATE(1970,1,1)+(-8/24)</f>
        <v>42489.898611111108</v>
      </c>
    </row>
    <row r="3203" spans="1:20" ht="60" x14ac:dyDescent="0.2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2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7">
        <f>E3203/D3203</f>
        <v>1.2500000000000001E-2</v>
      </c>
      <c r="P3203" s="9">
        <f>IF(L3203 = 0, 0, E3203/L3203)</f>
        <v>12.5</v>
      </c>
      <c r="Q3203" s="5" t="str">
        <f>LEFT(N3203,SEARCH("/",N3203) - 1)</f>
        <v>theater</v>
      </c>
      <c r="R3203" s="5" t="str">
        <f>RIGHT(N3203, LEN(N3203) - SEARCH("/",N3203))</f>
        <v>musical</v>
      </c>
      <c r="S3203" s="16">
        <f>(((J3203/60)/60)/24)+DATE(1970,1,1)+(-8/24)</f>
        <v>41861.433761574073</v>
      </c>
      <c r="T3203" s="16">
        <f>(((I3203/60)/60)/24)+DATE(1970,1,1)+(-8/24)</f>
        <v>41882.433761574073</v>
      </c>
    </row>
    <row r="3204" spans="1:20" ht="45" x14ac:dyDescent="0.25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2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7">
        <f>E3204/D3204</f>
        <v>0.54520000000000002</v>
      </c>
      <c r="P3204" s="9">
        <f>IF(L3204 = 0, 0, E3204/L3204)</f>
        <v>109.04</v>
      </c>
      <c r="Q3204" s="5" t="str">
        <f>LEFT(N3204,SEARCH("/",N3204) - 1)</f>
        <v>theater</v>
      </c>
      <c r="R3204" s="5" t="str">
        <f>RIGHT(N3204, LEN(N3204) - SEARCH("/",N3204))</f>
        <v>musical</v>
      </c>
      <c r="S3204" s="16">
        <f>(((J3204/60)/60)/24)+DATE(1970,1,1)+(-8/24)</f>
        <v>42293.520208333335</v>
      </c>
      <c r="T3204" s="16">
        <f>(((I3204/60)/60)/24)+DATE(1970,1,1)+(-8/24)</f>
        <v>42351.915972222218</v>
      </c>
    </row>
    <row r="3205" spans="1:20" ht="45" x14ac:dyDescent="0.2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2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7">
        <f>E3205/D3205</f>
        <v>0.25</v>
      </c>
      <c r="P3205" s="9">
        <f>IF(L3205 = 0, 0, E3205/L3205)</f>
        <v>41.666666666666664</v>
      </c>
      <c r="Q3205" s="5" t="str">
        <f>LEFT(N3205,SEARCH("/",N3205) - 1)</f>
        <v>theater</v>
      </c>
      <c r="R3205" s="5" t="str">
        <f>RIGHT(N3205, LEN(N3205) - SEARCH("/",N3205))</f>
        <v>musical</v>
      </c>
      <c r="S3205" s="16">
        <f>(((J3205/60)/60)/24)+DATE(1970,1,1)+(-8/24)</f>
        <v>42242.655347222222</v>
      </c>
      <c r="T3205" s="16">
        <f>(((I3205/60)/60)/24)+DATE(1970,1,1)+(-8/24)</f>
        <v>42272.655347222222</v>
      </c>
    </row>
    <row r="3206" spans="1:20" ht="60" x14ac:dyDescent="0.25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2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7">
        <f>E3206/D3206</f>
        <v>0</v>
      </c>
      <c r="P3206" s="9">
        <f>IF(L3206 = 0, 0, E3206/L3206)</f>
        <v>0</v>
      </c>
      <c r="Q3206" s="5" t="str">
        <f>LEFT(N3206,SEARCH("/",N3206) - 1)</f>
        <v>theater</v>
      </c>
      <c r="R3206" s="5" t="str">
        <f>RIGHT(N3206, LEN(N3206) - SEARCH("/",N3206))</f>
        <v>musical</v>
      </c>
      <c r="S3206" s="16">
        <f>(((J3206/60)/60)/24)+DATE(1970,1,1)+(-8/24)</f>
        <v>42172.352766203701</v>
      </c>
      <c r="T3206" s="16">
        <f>(((I3206/60)/60)/24)+DATE(1970,1,1)+(-8/24)</f>
        <v>42202.343055555553</v>
      </c>
    </row>
    <row r="3207" spans="1:20" ht="60" x14ac:dyDescent="0.2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2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7">
        <f>E3207/D3207</f>
        <v>3.4125000000000003E-2</v>
      </c>
      <c r="P3207" s="9">
        <f>IF(L3207 = 0, 0, E3207/L3207)</f>
        <v>22.75</v>
      </c>
      <c r="Q3207" s="5" t="str">
        <f>LEFT(N3207,SEARCH("/",N3207) - 1)</f>
        <v>theater</v>
      </c>
      <c r="R3207" s="5" t="str">
        <f>RIGHT(N3207, LEN(N3207) - SEARCH("/",N3207))</f>
        <v>musical</v>
      </c>
      <c r="S3207" s="16">
        <f>(((J3207/60)/60)/24)+DATE(1970,1,1)+(-8/24)</f>
        <v>42095.041342592587</v>
      </c>
      <c r="T3207" s="16">
        <f>(((I3207/60)/60)/24)+DATE(1970,1,1)+(-8/24)</f>
        <v>42125.041342592587</v>
      </c>
    </row>
    <row r="3208" spans="1:20" ht="60" x14ac:dyDescent="0.25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2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7">
        <f>E3208/D3208</f>
        <v>0</v>
      </c>
      <c r="P3208" s="9">
        <f>IF(L3208 = 0, 0, E3208/L3208)</f>
        <v>0</v>
      </c>
      <c r="Q3208" s="5" t="str">
        <f>LEFT(N3208,SEARCH("/",N3208) - 1)</f>
        <v>theater</v>
      </c>
      <c r="R3208" s="5" t="str">
        <f>RIGHT(N3208, LEN(N3208) - SEARCH("/",N3208))</f>
        <v>musical</v>
      </c>
      <c r="S3208" s="16">
        <f>(((J3208/60)/60)/24)+DATE(1970,1,1)+(-8/24)</f>
        <v>42235.942719907405</v>
      </c>
      <c r="T3208" s="16">
        <f>(((I3208/60)/60)/24)+DATE(1970,1,1)+(-8/24)</f>
        <v>42265.942719907405</v>
      </c>
    </row>
    <row r="3209" spans="1:20" ht="60" x14ac:dyDescent="0.2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2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7">
        <f>E3209/D3209</f>
        <v>0.46363636363636362</v>
      </c>
      <c r="P3209" s="9">
        <f>IF(L3209 = 0, 0, E3209/L3209)</f>
        <v>70.833333333333329</v>
      </c>
      <c r="Q3209" s="5" t="str">
        <f>LEFT(N3209,SEARCH("/",N3209) - 1)</f>
        <v>theater</v>
      </c>
      <c r="R3209" s="5" t="str">
        <f>RIGHT(N3209, LEN(N3209) - SEARCH("/",N3209))</f>
        <v>musical</v>
      </c>
      <c r="S3209" s="16">
        <f>(((J3209/60)/60)/24)+DATE(1970,1,1)+(-8/24)</f>
        <v>42056.944525462961</v>
      </c>
      <c r="T3209" s="16">
        <f>(((I3209/60)/60)/24)+DATE(1970,1,1)+(-8/24)</f>
        <v>42116.902858796289</v>
      </c>
    </row>
    <row r="3210" spans="1:20" ht="45" x14ac:dyDescent="0.25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2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7">
        <f>E3210/D3210</f>
        <v>1.0349999999999999</v>
      </c>
      <c r="P3210" s="9">
        <f>IF(L3210 = 0, 0, E3210/L3210)</f>
        <v>63.109756097560975</v>
      </c>
      <c r="Q3210" s="5" t="str">
        <f>LEFT(N3210,SEARCH("/",N3210) - 1)</f>
        <v>theater</v>
      </c>
      <c r="R3210" s="5" t="str">
        <f>RIGHT(N3210, LEN(N3210) - SEARCH("/",N3210))</f>
        <v>plays</v>
      </c>
      <c r="S3210" s="16">
        <f>(((J3210/60)/60)/24)+DATE(1970,1,1)+(-8/24)</f>
        <v>41827.271724537037</v>
      </c>
      <c r="T3210" s="16">
        <f>(((I3210/60)/60)/24)+DATE(1970,1,1)+(-8/24)</f>
        <v>41848.271724537037</v>
      </c>
    </row>
    <row r="3211" spans="1:20" ht="45" x14ac:dyDescent="0.25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2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7">
        <f>E3211/D3211</f>
        <v>1.1932315789473684</v>
      </c>
      <c r="P3211" s="9">
        <f>IF(L3211 = 0, 0, E3211/L3211)</f>
        <v>50.157964601769912</v>
      </c>
      <c r="Q3211" s="5" t="str">
        <f>LEFT(N3211,SEARCH("/",N3211) - 1)</f>
        <v>theater</v>
      </c>
      <c r="R3211" s="5" t="str">
        <f>RIGHT(N3211, LEN(N3211) - SEARCH("/",N3211))</f>
        <v>plays</v>
      </c>
      <c r="S3211" s="16">
        <f>(((J3211/60)/60)/24)+DATE(1970,1,1)+(-8/24)</f>
        <v>41778.303912037038</v>
      </c>
      <c r="T3211" s="16">
        <f>(((I3211/60)/60)/24)+DATE(1970,1,1)+(-8/24)</f>
        <v>41810.625</v>
      </c>
    </row>
    <row r="3212" spans="1:20" ht="60" x14ac:dyDescent="0.25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2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7">
        <f>E3212/D3212</f>
        <v>1.2576666666666667</v>
      </c>
      <c r="P3212" s="9">
        <f>IF(L3212 = 0, 0, E3212/L3212)</f>
        <v>62.883333333333333</v>
      </c>
      <c r="Q3212" s="5" t="str">
        <f>LEFT(N3212,SEARCH("/",N3212) - 1)</f>
        <v>theater</v>
      </c>
      <c r="R3212" s="5" t="str">
        <f>RIGHT(N3212, LEN(N3212) - SEARCH("/",N3212))</f>
        <v>plays</v>
      </c>
      <c r="S3212" s="16">
        <f>(((J3212/60)/60)/24)+DATE(1970,1,1)+(-8/24)</f>
        <v>41013.603229166663</v>
      </c>
      <c r="T3212" s="16">
        <f>(((I3212/60)/60)/24)+DATE(1970,1,1)+(-8/24)</f>
        <v>41060.832638888889</v>
      </c>
    </row>
    <row r="3213" spans="1:20" ht="60" x14ac:dyDescent="0.25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2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7">
        <f>E3213/D3213</f>
        <v>1.1974347826086957</v>
      </c>
      <c r="P3213" s="9">
        <f>IF(L3213 = 0, 0, E3213/L3213)</f>
        <v>85.531055900621112</v>
      </c>
      <c r="Q3213" s="5" t="str">
        <f>LEFT(N3213,SEARCH("/",N3213) - 1)</f>
        <v>theater</v>
      </c>
      <c r="R3213" s="5" t="str">
        <f>RIGHT(N3213, LEN(N3213) - SEARCH("/",N3213))</f>
        <v>plays</v>
      </c>
      <c r="S3213" s="16">
        <f>(((J3213/60)/60)/24)+DATE(1970,1,1)+(-8/24)</f>
        <v>41834.253240740742</v>
      </c>
      <c r="T3213" s="16">
        <f>(((I3213/60)/60)/24)+DATE(1970,1,1)+(-8/24)</f>
        <v>41865.75</v>
      </c>
    </row>
    <row r="3214" spans="1:20" ht="30" x14ac:dyDescent="0.25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2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7">
        <f>E3214/D3214</f>
        <v>1.2625</v>
      </c>
      <c r="P3214" s="9">
        <f>IF(L3214 = 0, 0, E3214/L3214)</f>
        <v>53.723404255319146</v>
      </c>
      <c r="Q3214" s="5" t="str">
        <f>LEFT(N3214,SEARCH("/",N3214) - 1)</f>
        <v>theater</v>
      </c>
      <c r="R3214" s="5" t="str">
        <f>RIGHT(N3214, LEN(N3214) - SEARCH("/",N3214))</f>
        <v>plays</v>
      </c>
      <c r="S3214" s="16">
        <f>(((J3214/60)/60)/24)+DATE(1970,1,1)+(-8/24)</f>
        <v>41829.462395833332</v>
      </c>
      <c r="T3214" s="16">
        <f>(((I3214/60)/60)/24)+DATE(1970,1,1)+(-8/24)</f>
        <v>41859.462395833332</v>
      </c>
    </row>
    <row r="3215" spans="1:20" ht="60" x14ac:dyDescent="0.25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2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7">
        <f>E3215/D3215</f>
        <v>1.0011666666666668</v>
      </c>
      <c r="P3215" s="9">
        <f>IF(L3215 = 0, 0, E3215/L3215)</f>
        <v>127.80851063829788</v>
      </c>
      <c r="Q3215" s="5" t="str">
        <f>LEFT(N3215,SEARCH("/",N3215) - 1)</f>
        <v>theater</v>
      </c>
      <c r="R3215" s="5" t="str">
        <f>RIGHT(N3215, LEN(N3215) - SEARCH("/",N3215))</f>
        <v>plays</v>
      </c>
      <c r="S3215" s="16">
        <f>(((J3215/60)/60)/24)+DATE(1970,1,1)+(-8/24)</f>
        <v>42171.430081018516</v>
      </c>
      <c r="T3215" s="16">
        <f>(((I3215/60)/60)/24)+DATE(1970,1,1)+(-8/24)</f>
        <v>42211.430081018516</v>
      </c>
    </row>
    <row r="3216" spans="1:20" ht="60" x14ac:dyDescent="0.25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2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7">
        <f>E3216/D3216</f>
        <v>1.0213333333333334</v>
      </c>
      <c r="P3216" s="9">
        <f>IF(L3216 = 0, 0, E3216/L3216)</f>
        <v>106.57391304347826</v>
      </c>
      <c r="Q3216" s="5" t="str">
        <f>LEFT(N3216,SEARCH("/",N3216) - 1)</f>
        <v>theater</v>
      </c>
      <c r="R3216" s="5" t="str">
        <f>RIGHT(N3216, LEN(N3216) - SEARCH("/",N3216))</f>
        <v>plays</v>
      </c>
      <c r="S3216" s="16">
        <f>(((J3216/60)/60)/24)+DATE(1970,1,1)+(-8/24)</f>
        <v>42337.459178240737</v>
      </c>
      <c r="T3216" s="16">
        <f>(((I3216/60)/60)/24)+DATE(1970,1,1)+(-8/24)</f>
        <v>42374.663194444445</v>
      </c>
    </row>
    <row r="3217" spans="1:20" ht="60" x14ac:dyDescent="0.25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2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7">
        <f>E3217/D3217</f>
        <v>1.0035142857142858</v>
      </c>
      <c r="P3217" s="9">
        <f>IF(L3217 = 0, 0, E3217/L3217)</f>
        <v>262.11194029850748</v>
      </c>
      <c r="Q3217" s="5" t="str">
        <f>LEFT(N3217,SEARCH("/",N3217) - 1)</f>
        <v>theater</v>
      </c>
      <c r="R3217" s="5" t="str">
        <f>RIGHT(N3217, LEN(N3217) - SEARCH("/",N3217))</f>
        <v>plays</v>
      </c>
      <c r="S3217" s="16">
        <f>(((J3217/60)/60)/24)+DATE(1970,1,1)+(-8/24)</f>
        <v>42219.331840277773</v>
      </c>
      <c r="T3217" s="16">
        <f>(((I3217/60)/60)/24)+DATE(1970,1,1)+(-8/24)</f>
        <v>42256.832638888889</v>
      </c>
    </row>
    <row r="3218" spans="1:20" ht="60" x14ac:dyDescent="0.25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2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7">
        <f>E3218/D3218</f>
        <v>1.0004999999999999</v>
      </c>
      <c r="P3218" s="9">
        <f>IF(L3218 = 0, 0, E3218/L3218)</f>
        <v>57.171428571428571</v>
      </c>
      <c r="Q3218" s="5" t="str">
        <f>LEFT(N3218,SEARCH("/",N3218) - 1)</f>
        <v>theater</v>
      </c>
      <c r="R3218" s="5" t="str">
        <f>RIGHT(N3218, LEN(N3218) - SEARCH("/",N3218))</f>
        <v>plays</v>
      </c>
      <c r="S3218" s="16">
        <f>(((J3218/60)/60)/24)+DATE(1970,1,1)+(-8/24)</f>
        <v>42165.129293981481</v>
      </c>
      <c r="T3218" s="16">
        <f>(((I3218/60)/60)/24)+DATE(1970,1,1)+(-8/24)</f>
        <v>42196.270833333336</v>
      </c>
    </row>
    <row r="3219" spans="1:20" ht="45" x14ac:dyDescent="0.25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2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7">
        <f>E3219/D3219</f>
        <v>1.1602222222222223</v>
      </c>
      <c r="P3219" s="9">
        <f>IF(L3219 = 0, 0, E3219/L3219)</f>
        <v>50.20192307692308</v>
      </c>
      <c r="Q3219" s="5" t="str">
        <f>LEFT(N3219,SEARCH("/",N3219) - 1)</f>
        <v>theater</v>
      </c>
      <c r="R3219" s="5" t="str">
        <f>RIGHT(N3219, LEN(N3219) - SEARCH("/",N3219))</f>
        <v>plays</v>
      </c>
      <c r="S3219" s="16">
        <f>(((J3219/60)/60)/24)+DATE(1970,1,1)+(-8/24)</f>
        <v>42648.212777777771</v>
      </c>
      <c r="T3219" s="16">
        <f>(((I3219/60)/60)/24)+DATE(1970,1,1)+(-8/24)</f>
        <v>42678.212777777771</v>
      </c>
    </row>
    <row r="3220" spans="1:20" ht="60" x14ac:dyDescent="0.25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2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7">
        <f>E3220/D3220</f>
        <v>1.0209999999999999</v>
      </c>
      <c r="P3220" s="9">
        <f>IF(L3220 = 0, 0, E3220/L3220)</f>
        <v>66.586956521739125</v>
      </c>
      <c r="Q3220" s="5" t="str">
        <f>LEFT(N3220,SEARCH("/",N3220) - 1)</f>
        <v>theater</v>
      </c>
      <c r="R3220" s="5" t="str">
        <f>RIGHT(N3220, LEN(N3220) - SEARCH("/",N3220))</f>
        <v>plays</v>
      </c>
      <c r="S3220" s="16">
        <f>(((J3220/60)/60)/24)+DATE(1970,1,1)+(-8/24)</f>
        <v>41970.668819444443</v>
      </c>
      <c r="T3220" s="16">
        <f>(((I3220/60)/60)/24)+DATE(1970,1,1)+(-8/24)</f>
        <v>42003.666666666664</v>
      </c>
    </row>
    <row r="3221" spans="1:20" ht="45" x14ac:dyDescent="0.25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2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7">
        <f>E3221/D3221</f>
        <v>1.0011000000000001</v>
      </c>
      <c r="P3221" s="9">
        <f>IF(L3221 = 0, 0, E3221/L3221)</f>
        <v>168.25210084033614</v>
      </c>
      <c r="Q3221" s="5" t="str">
        <f>LEFT(N3221,SEARCH("/",N3221) - 1)</f>
        <v>theater</v>
      </c>
      <c r="R3221" s="5" t="str">
        <f>RIGHT(N3221, LEN(N3221) - SEARCH("/",N3221))</f>
        <v>plays</v>
      </c>
      <c r="S3221" s="16">
        <f>(((J3221/60)/60)/24)+DATE(1970,1,1)+(-8/24)</f>
        <v>42050.64984953704</v>
      </c>
      <c r="T3221" s="16">
        <f>(((I3221/60)/60)/24)+DATE(1970,1,1)+(-8/24)</f>
        <v>42085.608182870368</v>
      </c>
    </row>
    <row r="3222" spans="1:20" ht="30" x14ac:dyDescent="0.25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2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7">
        <f>E3222/D3222</f>
        <v>1.0084</v>
      </c>
      <c r="P3222" s="9">
        <f>IF(L3222 = 0, 0, E3222/L3222)</f>
        <v>256.37288135593218</v>
      </c>
      <c r="Q3222" s="5" t="str">
        <f>LEFT(N3222,SEARCH("/",N3222) - 1)</f>
        <v>theater</v>
      </c>
      <c r="R3222" s="5" t="str">
        <f>RIGHT(N3222, LEN(N3222) - SEARCH("/",N3222))</f>
        <v>plays</v>
      </c>
      <c r="S3222" s="16">
        <f>(((J3222/60)/60)/24)+DATE(1970,1,1)+(-8/24)</f>
        <v>42772.500046296293</v>
      </c>
      <c r="T3222" s="16">
        <f>(((I3222/60)/60)/24)+DATE(1970,1,1)+(-8/24)</f>
        <v>42806.541666666664</v>
      </c>
    </row>
    <row r="3223" spans="1:20" ht="60" x14ac:dyDescent="0.25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2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7">
        <f>E3223/D3223</f>
        <v>1.0342499999999999</v>
      </c>
      <c r="P3223" s="9">
        <f>IF(L3223 = 0, 0, E3223/L3223)</f>
        <v>36.610619469026545</v>
      </c>
      <c r="Q3223" s="5" t="str">
        <f>LEFT(N3223,SEARCH("/",N3223) - 1)</f>
        <v>theater</v>
      </c>
      <c r="R3223" s="5" t="str">
        <f>RIGHT(N3223, LEN(N3223) - SEARCH("/",N3223))</f>
        <v>plays</v>
      </c>
      <c r="S3223" s="16">
        <f>(((J3223/60)/60)/24)+DATE(1970,1,1)+(-8/24)</f>
        <v>42155.363460648143</v>
      </c>
      <c r="T3223" s="16">
        <f>(((I3223/60)/60)/24)+DATE(1970,1,1)+(-8/24)</f>
        <v>42190.363460648143</v>
      </c>
    </row>
    <row r="3224" spans="1:20" ht="45" x14ac:dyDescent="0.25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2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7">
        <f>E3224/D3224</f>
        <v>1.248</v>
      </c>
      <c r="P3224" s="9">
        <f>IF(L3224 = 0, 0, E3224/L3224)</f>
        <v>37.142857142857146</v>
      </c>
      <c r="Q3224" s="5" t="str">
        <f>LEFT(N3224,SEARCH("/",N3224) - 1)</f>
        <v>theater</v>
      </c>
      <c r="R3224" s="5" t="str">
        <f>RIGHT(N3224, LEN(N3224) - SEARCH("/",N3224))</f>
        <v>plays</v>
      </c>
      <c r="S3224" s="16">
        <f>(((J3224/60)/60)/24)+DATE(1970,1,1)+(-8/24)</f>
        <v>42270.248807870368</v>
      </c>
      <c r="T3224" s="16">
        <f>(((I3224/60)/60)/24)+DATE(1970,1,1)+(-8/24)</f>
        <v>42301.561805555553</v>
      </c>
    </row>
    <row r="3225" spans="1:20" ht="30" x14ac:dyDescent="0.25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2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7">
        <f>E3225/D3225</f>
        <v>1.0951612903225807</v>
      </c>
      <c r="P3225" s="9">
        <f>IF(L3225 = 0, 0, E3225/L3225)</f>
        <v>45.878378378378379</v>
      </c>
      <c r="Q3225" s="5" t="str">
        <f>LEFT(N3225,SEARCH("/",N3225) - 1)</f>
        <v>theater</v>
      </c>
      <c r="R3225" s="5" t="str">
        <f>RIGHT(N3225, LEN(N3225) - SEARCH("/",N3225))</f>
        <v>plays</v>
      </c>
      <c r="S3225" s="16">
        <f>(((J3225/60)/60)/24)+DATE(1970,1,1)+(-8/24)</f>
        <v>42206.50203703704</v>
      </c>
      <c r="T3225" s="16">
        <f>(((I3225/60)/60)/24)+DATE(1970,1,1)+(-8/24)</f>
        <v>42236.50203703704</v>
      </c>
    </row>
    <row r="3226" spans="1:20" ht="60" x14ac:dyDescent="0.25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2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7">
        <f>E3226/D3226</f>
        <v>1.0203333333333333</v>
      </c>
      <c r="P3226" s="9">
        <f>IF(L3226 = 0, 0, E3226/L3226)</f>
        <v>141.71296296296296</v>
      </c>
      <c r="Q3226" s="5" t="str">
        <f>LEFT(N3226,SEARCH("/",N3226) - 1)</f>
        <v>theater</v>
      </c>
      <c r="R3226" s="5" t="str">
        <f>RIGHT(N3226, LEN(N3226) - SEARCH("/",N3226))</f>
        <v>plays</v>
      </c>
      <c r="S3226" s="16">
        <f>(((J3226/60)/60)/24)+DATE(1970,1,1)+(-8/24)</f>
        <v>42697.517511574071</v>
      </c>
      <c r="T3226" s="16">
        <f>(((I3226/60)/60)/24)+DATE(1970,1,1)+(-8/24)</f>
        <v>42744.874999999993</v>
      </c>
    </row>
    <row r="3227" spans="1:20" ht="45" x14ac:dyDescent="0.25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2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7">
        <f>E3227/D3227</f>
        <v>1.0235000000000001</v>
      </c>
      <c r="P3227" s="9">
        <f>IF(L3227 = 0, 0, E3227/L3227)</f>
        <v>52.487179487179489</v>
      </c>
      <c r="Q3227" s="5" t="str">
        <f>LEFT(N3227,SEARCH("/",N3227) - 1)</f>
        <v>theater</v>
      </c>
      <c r="R3227" s="5" t="str">
        <f>RIGHT(N3227, LEN(N3227) - SEARCH("/",N3227))</f>
        <v>plays</v>
      </c>
      <c r="S3227" s="16">
        <f>(((J3227/60)/60)/24)+DATE(1970,1,1)+(-8/24)</f>
        <v>42503.226134259261</v>
      </c>
      <c r="T3227" s="16">
        <f>(((I3227/60)/60)/24)+DATE(1970,1,1)+(-8/24)</f>
        <v>42524.541666666664</v>
      </c>
    </row>
    <row r="3228" spans="1:20" ht="45" x14ac:dyDescent="0.25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2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7">
        <f>E3228/D3228</f>
        <v>1.0416666666666667</v>
      </c>
      <c r="P3228" s="9">
        <f>IF(L3228 = 0, 0, E3228/L3228)</f>
        <v>59.523809523809526</v>
      </c>
      <c r="Q3228" s="5" t="str">
        <f>LEFT(N3228,SEARCH("/",N3228) - 1)</f>
        <v>theater</v>
      </c>
      <c r="R3228" s="5" t="str">
        <f>RIGHT(N3228, LEN(N3228) - SEARCH("/",N3228))</f>
        <v>plays</v>
      </c>
      <c r="S3228" s="16">
        <f>(((J3228/60)/60)/24)+DATE(1970,1,1)+(-8/24)</f>
        <v>42277.250138888885</v>
      </c>
      <c r="T3228" s="16">
        <f>(((I3228/60)/60)/24)+DATE(1970,1,1)+(-8/24)</f>
        <v>42307.250138888885</v>
      </c>
    </row>
    <row r="3229" spans="1:20" ht="60" x14ac:dyDescent="0.25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2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7">
        <f>E3229/D3229</f>
        <v>1.25</v>
      </c>
      <c r="P3229" s="9">
        <f>IF(L3229 = 0, 0, E3229/L3229)</f>
        <v>50</v>
      </c>
      <c r="Q3229" s="5" t="str">
        <f>LEFT(N3229,SEARCH("/",N3229) - 1)</f>
        <v>theater</v>
      </c>
      <c r="R3229" s="5" t="str">
        <f>RIGHT(N3229, LEN(N3229) - SEARCH("/",N3229))</f>
        <v>plays</v>
      </c>
      <c r="S3229" s="16">
        <f>(((J3229/60)/60)/24)+DATE(1970,1,1)+(-8/24)</f>
        <v>42722.549027777779</v>
      </c>
      <c r="T3229" s="16">
        <f>(((I3229/60)/60)/24)+DATE(1970,1,1)+(-8/24)</f>
        <v>42752.549027777779</v>
      </c>
    </row>
    <row r="3230" spans="1:20" ht="30" x14ac:dyDescent="0.25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2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7">
        <f>E3230/D3230</f>
        <v>1.0234285714285714</v>
      </c>
      <c r="P3230" s="9">
        <f>IF(L3230 = 0, 0, E3230/L3230)</f>
        <v>193.62162162162161</v>
      </c>
      <c r="Q3230" s="5" t="str">
        <f>LEFT(N3230,SEARCH("/",N3230) - 1)</f>
        <v>theater</v>
      </c>
      <c r="R3230" s="5" t="str">
        <f>RIGHT(N3230, LEN(N3230) - SEARCH("/",N3230))</f>
        <v>plays</v>
      </c>
      <c r="S3230" s="16">
        <f>(((J3230/60)/60)/24)+DATE(1970,1,1)+(-8/24)</f>
        <v>42323.375972222224</v>
      </c>
      <c r="T3230" s="16">
        <f>(((I3230/60)/60)/24)+DATE(1970,1,1)+(-8/24)</f>
        <v>42354.874305555553</v>
      </c>
    </row>
    <row r="3231" spans="1:20" ht="45" x14ac:dyDescent="0.25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2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7">
        <f>E3231/D3231</f>
        <v>1.0786500000000001</v>
      </c>
      <c r="P3231" s="9">
        <f>IF(L3231 = 0, 0, E3231/L3231)</f>
        <v>106.79702970297029</v>
      </c>
      <c r="Q3231" s="5" t="str">
        <f>LEFT(N3231,SEARCH("/",N3231) - 1)</f>
        <v>theater</v>
      </c>
      <c r="R3231" s="5" t="str">
        <f>RIGHT(N3231, LEN(N3231) - SEARCH("/",N3231))</f>
        <v>plays</v>
      </c>
      <c r="S3231" s="16">
        <f>(((J3231/60)/60)/24)+DATE(1970,1,1)+(-8/24)</f>
        <v>41932.958310185182</v>
      </c>
      <c r="T3231" s="16">
        <f>(((I3231/60)/60)/24)+DATE(1970,1,1)+(-8/24)</f>
        <v>41962.999976851854</v>
      </c>
    </row>
    <row r="3232" spans="1:20" ht="60" x14ac:dyDescent="0.25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2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7">
        <f>E3232/D3232</f>
        <v>1.0988461538461538</v>
      </c>
      <c r="P3232" s="9">
        <f>IF(L3232 = 0, 0, E3232/L3232)</f>
        <v>77.21621621621621</v>
      </c>
      <c r="Q3232" s="5" t="str">
        <f>LEFT(N3232,SEARCH("/",N3232) - 1)</f>
        <v>theater</v>
      </c>
      <c r="R3232" s="5" t="str">
        <f>RIGHT(N3232, LEN(N3232) - SEARCH("/",N3232))</f>
        <v>plays</v>
      </c>
      <c r="S3232" s="16">
        <f>(((J3232/60)/60)/24)+DATE(1970,1,1)+(-8/24)</f>
        <v>41897.834791666668</v>
      </c>
      <c r="T3232" s="16">
        <f>(((I3232/60)/60)/24)+DATE(1970,1,1)+(-8/24)</f>
        <v>41912.832638888889</v>
      </c>
    </row>
    <row r="3233" spans="1:20" ht="45" x14ac:dyDescent="0.25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2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7">
        <f>E3233/D3233</f>
        <v>1.61</v>
      </c>
      <c r="P3233" s="9">
        <f>IF(L3233 = 0, 0, E3233/L3233)</f>
        <v>57.5</v>
      </c>
      <c r="Q3233" s="5" t="str">
        <f>LEFT(N3233,SEARCH("/",N3233) - 1)</f>
        <v>theater</v>
      </c>
      <c r="R3233" s="5" t="str">
        <f>RIGHT(N3233, LEN(N3233) - SEARCH("/",N3233))</f>
        <v>plays</v>
      </c>
      <c r="S3233" s="16">
        <f>(((J3233/60)/60)/24)+DATE(1970,1,1)+(-8/24)</f>
        <v>42446.610497685186</v>
      </c>
      <c r="T3233" s="16">
        <f>(((I3233/60)/60)/24)+DATE(1970,1,1)+(-8/24)</f>
        <v>42476.610497685186</v>
      </c>
    </row>
    <row r="3234" spans="1:20" ht="45" x14ac:dyDescent="0.25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2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7">
        <f>E3234/D3234</f>
        <v>1.3120000000000001</v>
      </c>
      <c r="P3234" s="9">
        <f>IF(L3234 = 0, 0, E3234/L3234)</f>
        <v>50.46153846153846</v>
      </c>
      <c r="Q3234" s="5" t="str">
        <f>LEFT(N3234,SEARCH("/",N3234) - 1)</f>
        <v>theater</v>
      </c>
      <c r="R3234" s="5" t="str">
        <f>RIGHT(N3234, LEN(N3234) - SEARCH("/",N3234))</f>
        <v>plays</v>
      </c>
      <c r="S3234" s="16">
        <f>(((J3234/60)/60)/24)+DATE(1970,1,1)+(-8/24)</f>
        <v>42463.480520833335</v>
      </c>
      <c r="T3234" s="16">
        <f>(((I3234/60)/60)/24)+DATE(1970,1,1)+(-8/24)</f>
        <v>42493.832638888889</v>
      </c>
    </row>
    <row r="3235" spans="1:20" ht="45" x14ac:dyDescent="0.25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2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7">
        <f>E3235/D3235</f>
        <v>1.1879999999999999</v>
      </c>
      <c r="P3235" s="9">
        <f>IF(L3235 = 0, 0, E3235/L3235)</f>
        <v>97.377049180327873</v>
      </c>
      <c r="Q3235" s="5" t="str">
        <f>LEFT(N3235,SEARCH("/",N3235) - 1)</f>
        <v>theater</v>
      </c>
      <c r="R3235" s="5" t="str">
        <f>RIGHT(N3235, LEN(N3235) - SEARCH("/",N3235))</f>
        <v>plays</v>
      </c>
      <c r="S3235" s="16">
        <f>(((J3235/60)/60)/24)+DATE(1970,1,1)+(-8/24)</f>
        <v>42766.471701388888</v>
      </c>
      <c r="T3235" s="16">
        <f>(((I3235/60)/60)/24)+DATE(1970,1,1)+(-8/24)</f>
        <v>42796.471701388888</v>
      </c>
    </row>
    <row r="3236" spans="1:20" ht="60" x14ac:dyDescent="0.25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2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7">
        <f>E3236/D3236</f>
        <v>1.0039275000000001</v>
      </c>
      <c r="P3236" s="9">
        <f>IF(L3236 = 0, 0, E3236/L3236)</f>
        <v>34.91921739130435</v>
      </c>
      <c r="Q3236" s="5" t="str">
        <f>LEFT(N3236,SEARCH("/",N3236) - 1)</f>
        <v>theater</v>
      </c>
      <c r="R3236" s="5" t="str">
        <f>RIGHT(N3236, LEN(N3236) - SEARCH("/",N3236))</f>
        <v>plays</v>
      </c>
      <c r="S3236" s="16">
        <f>(((J3236/60)/60)/24)+DATE(1970,1,1)+(-8/24)</f>
        <v>42734.456111111103</v>
      </c>
      <c r="T3236" s="16">
        <f>(((I3236/60)/60)/24)+DATE(1970,1,1)+(-8/24)</f>
        <v>42767.646527777775</v>
      </c>
    </row>
    <row r="3237" spans="1:20" ht="60" x14ac:dyDescent="0.25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2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7">
        <f>E3237/D3237</f>
        <v>1.0320666666666667</v>
      </c>
      <c r="P3237" s="9">
        <f>IF(L3237 = 0, 0, E3237/L3237)</f>
        <v>85.530386740331494</v>
      </c>
      <c r="Q3237" s="5" t="str">
        <f>LEFT(N3237,SEARCH("/",N3237) - 1)</f>
        <v>theater</v>
      </c>
      <c r="R3237" s="5" t="str">
        <f>RIGHT(N3237, LEN(N3237) - SEARCH("/",N3237))</f>
        <v>plays</v>
      </c>
      <c r="S3237" s="16">
        <f>(((J3237/60)/60)/24)+DATE(1970,1,1)+(-8/24)</f>
        <v>42522.014479166661</v>
      </c>
      <c r="T3237" s="16">
        <f>(((I3237/60)/60)/24)+DATE(1970,1,1)+(-8/24)</f>
        <v>42552.014479166661</v>
      </c>
    </row>
    <row r="3238" spans="1:20" ht="60" x14ac:dyDescent="0.25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2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7">
        <f>E3238/D3238</f>
        <v>1.006</v>
      </c>
      <c r="P3238" s="9">
        <f>IF(L3238 = 0, 0, E3238/L3238)</f>
        <v>182.90909090909091</v>
      </c>
      <c r="Q3238" s="5" t="str">
        <f>LEFT(N3238,SEARCH("/",N3238) - 1)</f>
        <v>theater</v>
      </c>
      <c r="R3238" s="5" t="str">
        <f>RIGHT(N3238, LEN(N3238) - SEARCH("/",N3238))</f>
        <v>plays</v>
      </c>
      <c r="S3238" s="16">
        <f>(((J3238/60)/60)/24)+DATE(1970,1,1)+(-8/24)</f>
        <v>42702.583715277775</v>
      </c>
      <c r="T3238" s="16">
        <f>(((I3238/60)/60)/24)+DATE(1970,1,1)+(-8/24)</f>
        <v>42732.583715277775</v>
      </c>
    </row>
    <row r="3239" spans="1:20" ht="30" x14ac:dyDescent="0.25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2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7">
        <f>E3239/D3239</f>
        <v>1.0078754285714286</v>
      </c>
      <c r="P3239" s="9">
        <f>IF(L3239 = 0, 0, E3239/L3239)</f>
        <v>131.13620817843866</v>
      </c>
      <c r="Q3239" s="5" t="str">
        <f>LEFT(N3239,SEARCH("/",N3239) - 1)</f>
        <v>theater</v>
      </c>
      <c r="R3239" s="5" t="str">
        <f>RIGHT(N3239, LEN(N3239) - SEARCH("/",N3239))</f>
        <v>plays</v>
      </c>
      <c r="S3239" s="16">
        <f>(((J3239/60)/60)/24)+DATE(1970,1,1)+(-8/24)</f>
        <v>42252.141018518516</v>
      </c>
      <c r="T3239" s="16">
        <f>(((I3239/60)/60)/24)+DATE(1970,1,1)+(-8/24)</f>
        <v>42275.832638888889</v>
      </c>
    </row>
    <row r="3240" spans="1:20" ht="60" x14ac:dyDescent="0.25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2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7">
        <f>E3240/D3240</f>
        <v>1.1232142857142857</v>
      </c>
      <c r="P3240" s="9">
        <f>IF(L3240 = 0, 0, E3240/L3240)</f>
        <v>39.810126582278478</v>
      </c>
      <c r="Q3240" s="5" t="str">
        <f>LEFT(N3240,SEARCH("/",N3240) - 1)</f>
        <v>theater</v>
      </c>
      <c r="R3240" s="5" t="str">
        <f>RIGHT(N3240, LEN(N3240) - SEARCH("/",N3240))</f>
        <v>plays</v>
      </c>
      <c r="S3240" s="16">
        <f>(((J3240/60)/60)/24)+DATE(1970,1,1)+(-8/24)</f>
        <v>42156.177060185182</v>
      </c>
      <c r="T3240" s="16">
        <f>(((I3240/60)/60)/24)+DATE(1970,1,1)+(-8/24)</f>
        <v>42186.177060185182</v>
      </c>
    </row>
    <row r="3241" spans="1:20" ht="60" x14ac:dyDescent="0.25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2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7">
        <f>E3241/D3241</f>
        <v>1.0591914022517912</v>
      </c>
      <c r="P3241" s="9">
        <f>IF(L3241 = 0, 0, E3241/L3241)</f>
        <v>59.701730769230764</v>
      </c>
      <c r="Q3241" s="5" t="str">
        <f>LEFT(N3241,SEARCH("/",N3241) - 1)</f>
        <v>theater</v>
      </c>
      <c r="R3241" s="5" t="str">
        <f>RIGHT(N3241, LEN(N3241) - SEARCH("/",N3241))</f>
        <v>plays</v>
      </c>
      <c r="S3241" s="16">
        <f>(((J3241/60)/60)/24)+DATE(1970,1,1)+(-8/24)</f>
        <v>42277.755706018514</v>
      </c>
      <c r="T3241" s="16">
        <f>(((I3241/60)/60)/24)+DATE(1970,1,1)+(-8/24)</f>
        <v>42302.665972222218</v>
      </c>
    </row>
    <row r="3242" spans="1:20" ht="60" x14ac:dyDescent="0.25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2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7">
        <f>E3242/D3242</f>
        <v>1.0056666666666667</v>
      </c>
      <c r="P3242" s="9">
        <f>IF(L3242 = 0, 0, E3242/L3242)</f>
        <v>88.735294117647058</v>
      </c>
      <c r="Q3242" s="5" t="str">
        <f>LEFT(N3242,SEARCH("/",N3242) - 1)</f>
        <v>theater</v>
      </c>
      <c r="R3242" s="5" t="str">
        <f>RIGHT(N3242, LEN(N3242) - SEARCH("/",N3242))</f>
        <v>plays</v>
      </c>
      <c r="S3242" s="16">
        <f>(((J3242/60)/60)/24)+DATE(1970,1,1)+(-8/24)</f>
        <v>42754.360509259255</v>
      </c>
      <c r="T3242" s="16">
        <f>(((I3242/60)/60)/24)+DATE(1970,1,1)+(-8/24)</f>
        <v>42782.624999999993</v>
      </c>
    </row>
    <row r="3243" spans="1:20" ht="60" x14ac:dyDescent="0.25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2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7">
        <f>E3243/D3243</f>
        <v>1.1530588235294117</v>
      </c>
      <c r="P3243" s="9">
        <f>IF(L3243 = 0, 0, E3243/L3243)</f>
        <v>58.688622754491021</v>
      </c>
      <c r="Q3243" s="5" t="str">
        <f>LEFT(N3243,SEARCH("/",N3243) - 1)</f>
        <v>theater</v>
      </c>
      <c r="R3243" s="5" t="str">
        <f>RIGHT(N3243, LEN(N3243) - SEARCH("/",N3243))</f>
        <v>plays</v>
      </c>
      <c r="S3243" s="16">
        <f>(((J3243/60)/60)/24)+DATE(1970,1,1)+(-8/24)</f>
        <v>41892.991550925923</v>
      </c>
      <c r="T3243" s="16">
        <f>(((I3243/60)/60)/24)+DATE(1970,1,1)+(-8/24)</f>
        <v>41925.957638888889</v>
      </c>
    </row>
    <row r="3244" spans="1:20" ht="45" x14ac:dyDescent="0.25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2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7">
        <f>E3244/D3244</f>
        <v>1.273042</v>
      </c>
      <c r="P3244" s="9">
        <f>IF(L3244 = 0, 0, E3244/L3244)</f>
        <v>69.56513661202186</v>
      </c>
      <c r="Q3244" s="5" t="str">
        <f>LEFT(N3244,SEARCH("/",N3244) - 1)</f>
        <v>theater</v>
      </c>
      <c r="R3244" s="5" t="str">
        <f>RIGHT(N3244, LEN(N3244) - SEARCH("/",N3244))</f>
        <v>plays</v>
      </c>
      <c r="S3244" s="16">
        <f>(((J3244/60)/60)/24)+DATE(1970,1,1)+(-8/24)</f>
        <v>41871.422361111108</v>
      </c>
      <c r="T3244" s="16">
        <f>(((I3244/60)/60)/24)+DATE(1970,1,1)+(-8/24)</f>
        <v>41901.422361111108</v>
      </c>
    </row>
    <row r="3245" spans="1:20" ht="45" x14ac:dyDescent="0.25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2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7">
        <f>E3245/D3245</f>
        <v>1.028375</v>
      </c>
      <c r="P3245" s="9">
        <f>IF(L3245 = 0, 0, E3245/L3245)</f>
        <v>115.87323943661971</v>
      </c>
      <c r="Q3245" s="5" t="str">
        <f>LEFT(N3245,SEARCH("/",N3245) - 1)</f>
        <v>theater</v>
      </c>
      <c r="R3245" s="5" t="str">
        <f>RIGHT(N3245, LEN(N3245) - SEARCH("/",N3245))</f>
        <v>plays</v>
      </c>
      <c r="S3245" s="16">
        <f>(((J3245/60)/60)/24)+DATE(1970,1,1)+(-8/24)</f>
        <v>42261.763449074067</v>
      </c>
      <c r="T3245" s="16">
        <f>(((I3245/60)/60)/24)+DATE(1970,1,1)+(-8/24)</f>
        <v>42285.666666666664</v>
      </c>
    </row>
    <row r="3246" spans="1:20" ht="45" x14ac:dyDescent="0.25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2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7">
        <f>E3246/D3246</f>
        <v>1.0293749999999999</v>
      </c>
      <c r="P3246" s="9">
        <f>IF(L3246 = 0, 0, E3246/L3246)</f>
        <v>23.869565217391305</v>
      </c>
      <c r="Q3246" s="5" t="str">
        <f>LEFT(N3246,SEARCH("/",N3246) - 1)</f>
        <v>theater</v>
      </c>
      <c r="R3246" s="5" t="str">
        <f>RIGHT(N3246, LEN(N3246) - SEARCH("/",N3246))</f>
        <v>plays</v>
      </c>
      <c r="S3246" s="16">
        <f>(((J3246/60)/60)/24)+DATE(1970,1,1)+(-8/24)</f>
        <v>42675.360902777778</v>
      </c>
      <c r="T3246" s="16">
        <f>(((I3246/60)/60)/24)+DATE(1970,1,1)+(-8/24)</f>
        <v>42705.402569444443</v>
      </c>
    </row>
    <row r="3247" spans="1:20" ht="45" x14ac:dyDescent="0.25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2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7">
        <f>E3247/D3247</f>
        <v>1.043047619047619</v>
      </c>
      <c r="P3247" s="9">
        <f>IF(L3247 = 0, 0, E3247/L3247)</f>
        <v>81.125925925925927</v>
      </c>
      <c r="Q3247" s="5" t="str">
        <f>LEFT(N3247,SEARCH("/",N3247) - 1)</f>
        <v>theater</v>
      </c>
      <c r="R3247" s="5" t="str">
        <f>RIGHT(N3247, LEN(N3247) - SEARCH("/",N3247))</f>
        <v>plays</v>
      </c>
      <c r="S3247" s="16">
        <f>(((J3247/60)/60)/24)+DATE(1970,1,1)+(-8/24)</f>
        <v>42135.266874999994</v>
      </c>
      <c r="T3247" s="16">
        <f>(((I3247/60)/60)/24)+DATE(1970,1,1)+(-8/24)</f>
        <v>42166.749999999993</v>
      </c>
    </row>
    <row r="3248" spans="1:20" ht="45" x14ac:dyDescent="0.25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2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7">
        <f>E3248/D3248</f>
        <v>1.1122000000000001</v>
      </c>
      <c r="P3248" s="9">
        <f>IF(L3248 = 0, 0, E3248/L3248)</f>
        <v>57.626943005181346</v>
      </c>
      <c r="Q3248" s="5" t="str">
        <f>LEFT(N3248,SEARCH("/",N3248) - 1)</f>
        <v>theater</v>
      </c>
      <c r="R3248" s="5" t="str">
        <f>RIGHT(N3248, LEN(N3248) - SEARCH("/",N3248))</f>
        <v>plays</v>
      </c>
      <c r="S3248" s="16">
        <f>(((J3248/60)/60)/24)+DATE(1970,1,1)+(-8/24)</f>
        <v>42230.138888888883</v>
      </c>
      <c r="T3248" s="16">
        <f>(((I3248/60)/60)/24)+DATE(1970,1,1)+(-8/24)</f>
        <v>42258.832638888889</v>
      </c>
    </row>
    <row r="3249" spans="1:20" ht="60" x14ac:dyDescent="0.25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2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7">
        <f>E3249/D3249</f>
        <v>1.0586</v>
      </c>
      <c r="P3249" s="9">
        <f>IF(L3249 = 0, 0, E3249/L3249)</f>
        <v>46.429824561403507</v>
      </c>
      <c r="Q3249" s="5" t="str">
        <f>LEFT(N3249,SEARCH("/",N3249) - 1)</f>
        <v>theater</v>
      </c>
      <c r="R3249" s="5" t="str">
        <f>RIGHT(N3249, LEN(N3249) - SEARCH("/",N3249))</f>
        <v>plays</v>
      </c>
      <c r="S3249" s="16">
        <f>(((J3249/60)/60)/24)+DATE(1970,1,1)+(-8/24)</f>
        <v>42167.10083333333</v>
      </c>
      <c r="T3249" s="16">
        <f>(((I3249/60)/60)/24)+DATE(1970,1,1)+(-8/24)</f>
        <v>42197.10083333333</v>
      </c>
    </row>
    <row r="3250" spans="1:20" ht="30" x14ac:dyDescent="0.25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2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7">
        <f>E3250/D3250</f>
        <v>1.0079166666666666</v>
      </c>
      <c r="P3250" s="9">
        <f>IF(L3250 = 0, 0, E3250/L3250)</f>
        <v>60.475000000000001</v>
      </c>
      <c r="Q3250" s="5" t="str">
        <f>LEFT(N3250,SEARCH("/",N3250) - 1)</f>
        <v>theater</v>
      </c>
      <c r="R3250" s="5" t="str">
        <f>RIGHT(N3250, LEN(N3250) - SEARCH("/",N3250))</f>
        <v>plays</v>
      </c>
      <c r="S3250" s="16">
        <f>(((J3250/60)/60)/24)+DATE(1970,1,1)+(-8/24)</f>
        <v>42068.55505787037</v>
      </c>
      <c r="T3250" s="16">
        <f>(((I3250/60)/60)/24)+DATE(1970,1,1)+(-8/24)</f>
        <v>42098.513391203705</v>
      </c>
    </row>
    <row r="3251" spans="1:20" ht="60" x14ac:dyDescent="0.25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2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7">
        <f>E3251/D3251</f>
        <v>1.0492727272727274</v>
      </c>
      <c r="P3251" s="9">
        <f>IF(L3251 = 0, 0, E3251/L3251)</f>
        <v>65.579545454545453</v>
      </c>
      <c r="Q3251" s="5" t="str">
        <f>LEFT(N3251,SEARCH("/",N3251) - 1)</f>
        <v>theater</v>
      </c>
      <c r="R3251" s="5" t="str">
        <f>RIGHT(N3251, LEN(N3251) - SEARCH("/",N3251))</f>
        <v>plays</v>
      </c>
      <c r="S3251" s="16">
        <f>(((J3251/60)/60)/24)+DATE(1970,1,1)+(-8/24)</f>
        <v>42145.413356481477</v>
      </c>
      <c r="T3251" s="16">
        <f>(((I3251/60)/60)/24)+DATE(1970,1,1)+(-8/24)</f>
        <v>42175.413356481477</v>
      </c>
    </row>
    <row r="3252" spans="1:20" ht="60" x14ac:dyDescent="0.25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2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7">
        <f>E3252/D3252</f>
        <v>1.01552</v>
      </c>
      <c r="P3252" s="9">
        <f>IF(L3252 = 0, 0, E3252/L3252)</f>
        <v>119.1924882629108</v>
      </c>
      <c r="Q3252" s="5" t="str">
        <f>LEFT(N3252,SEARCH("/",N3252) - 1)</f>
        <v>theater</v>
      </c>
      <c r="R3252" s="5" t="str">
        <f>RIGHT(N3252, LEN(N3252) - SEARCH("/",N3252))</f>
        <v>plays</v>
      </c>
      <c r="S3252" s="16">
        <f>(((J3252/60)/60)/24)+DATE(1970,1,1)+(-8/24)</f>
        <v>41918.408842592587</v>
      </c>
      <c r="T3252" s="16">
        <f>(((I3252/60)/60)/24)+DATE(1970,1,1)+(-8/24)</f>
        <v>41948.450509259259</v>
      </c>
    </row>
    <row r="3253" spans="1:20" ht="60" x14ac:dyDescent="0.25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2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7">
        <f>E3253/D3253</f>
        <v>1.1073333333333333</v>
      </c>
      <c r="P3253" s="9">
        <f>IF(L3253 = 0, 0, E3253/L3253)</f>
        <v>83.05</v>
      </c>
      <c r="Q3253" s="5" t="str">
        <f>LEFT(N3253,SEARCH("/",N3253) - 1)</f>
        <v>theater</v>
      </c>
      <c r="R3253" s="5" t="str">
        <f>RIGHT(N3253, LEN(N3253) - SEARCH("/",N3253))</f>
        <v>plays</v>
      </c>
      <c r="S3253" s="16">
        <f>(((J3253/60)/60)/24)+DATE(1970,1,1)+(-8/24)</f>
        <v>42146.39775462963</v>
      </c>
      <c r="T3253" s="16">
        <f>(((I3253/60)/60)/24)+DATE(1970,1,1)+(-8/24)</f>
        <v>42176.39775462963</v>
      </c>
    </row>
    <row r="3254" spans="1:20" ht="45" x14ac:dyDescent="0.25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2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7">
        <f>E3254/D3254</f>
        <v>1.2782222222222221</v>
      </c>
      <c r="P3254" s="9">
        <f>IF(L3254 = 0, 0, E3254/L3254)</f>
        <v>57.52</v>
      </c>
      <c r="Q3254" s="5" t="str">
        <f>LEFT(N3254,SEARCH("/",N3254) - 1)</f>
        <v>theater</v>
      </c>
      <c r="R3254" s="5" t="str">
        <f>RIGHT(N3254, LEN(N3254) - SEARCH("/",N3254))</f>
        <v>plays</v>
      </c>
      <c r="S3254" s="16">
        <f>(((J3254/60)/60)/24)+DATE(1970,1,1)+(-8/24)</f>
        <v>42590.139351851853</v>
      </c>
      <c r="T3254" s="16">
        <f>(((I3254/60)/60)/24)+DATE(1970,1,1)+(-8/24)</f>
        <v>42620.139351851853</v>
      </c>
    </row>
    <row r="3255" spans="1:20" ht="45" x14ac:dyDescent="0.25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2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7">
        <f>E3255/D3255</f>
        <v>1.0182500000000001</v>
      </c>
      <c r="P3255" s="9">
        <f>IF(L3255 = 0, 0, E3255/L3255)</f>
        <v>177.08695652173913</v>
      </c>
      <c r="Q3255" s="5" t="str">
        <f>LEFT(N3255,SEARCH("/",N3255) - 1)</f>
        <v>theater</v>
      </c>
      <c r="R3255" s="5" t="str">
        <f>RIGHT(N3255, LEN(N3255) - SEARCH("/",N3255))</f>
        <v>plays</v>
      </c>
      <c r="S3255" s="16">
        <f>(((J3255/60)/60)/24)+DATE(1970,1,1)+(-8/24)</f>
        <v>42602.243379629632</v>
      </c>
      <c r="T3255" s="16">
        <f>(((I3255/60)/60)/24)+DATE(1970,1,1)+(-8/24)</f>
        <v>42620.822916666664</v>
      </c>
    </row>
    <row r="3256" spans="1:20" ht="60" x14ac:dyDescent="0.25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2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7">
        <f>E3256/D3256</f>
        <v>1.012576923076923</v>
      </c>
      <c r="P3256" s="9">
        <f>IF(L3256 = 0, 0, E3256/L3256)</f>
        <v>70.771505376344081</v>
      </c>
      <c r="Q3256" s="5" t="str">
        <f>LEFT(N3256,SEARCH("/",N3256) - 1)</f>
        <v>theater</v>
      </c>
      <c r="R3256" s="5" t="str">
        <f>RIGHT(N3256, LEN(N3256) - SEARCH("/",N3256))</f>
        <v>plays</v>
      </c>
      <c r="S3256" s="16">
        <f>(((J3256/60)/60)/24)+DATE(1970,1,1)+(-8/24)</f>
        <v>42058.752418981479</v>
      </c>
      <c r="T3256" s="16">
        <f>(((I3256/60)/60)/24)+DATE(1970,1,1)+(-8/24)</f>
        <v>42088.710752314808</v>
      </c>
    </row>
    <row r="3257" spans="1:20" ht="60" x14ac:dyDescent="0.25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2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7">
        <f>E3257/D3257</f>
        <v>1.75</v>
      </c>
      <c r="P3257" s="9">
        <f>IF(L3257 = 0, 0, E3257/L3257)</f>
        <v>29.166666666666668</v>
      </c>
      <c r="Q3257" s="5" t="str">
        <f>LEFT(N3257,SEARCH("/",N3257) - 1)</f>
        <v>theater</v>
      </c>
      <c r="R3257" s="5" t="str">
        <f>RIGHT(N3257, LEN(N3257) - SEARCH("/",N3257))</f>
        <v>plays</v>
      </c>
      <c r="S3257" s="16">
        <f>(((J3257/60)/60)/24)+DATE(1970,1,1)+(-8/24)</f>
        <v>41889.434895833328</v>
      </c>
      <c r="T3257" s="16">
        <f>(((I3257/60)/60)/24)+DATE(1970,1,1)+(-8/24)</f>
        <v>41919.434895833328</v>
      </c>
    </row>
    <row r="3258" spans="1:20" ht="45" x14ac:dyDescent="0.25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2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7">
        <f>E3258/D3258</f>
        <v>1.2806</v>
      </c>
      <c r="P3258" s="9">
        <f>IF(L3258 = 0, 0, E3258/L3258)</f>
        <v>72.76136363636364</v>
      </c>
      <c r="Q3258" s="5" t="str">
        <f>LEFT(N3258,SEARCH("/",N3258) - 1)</f>
        <v>theater</v>
      </c>
      <c r="R3258" s="5" t="str">
        <f>RIGHT(N3258, LEN(N3258) - SEARCH("/",N3258))</f>
        <v>plays</v>
      </c>
      <c r="S3258" s="16">
        <f>(((J3258/60)/60)/24)+DATE(1970,1,1)+(-8/24)</f>
        <v>42144.240474537037</v>
      </c>
      <c r="T3258" s="16">
        <f>(((I3258/60)/60)/24)+DATE(1970,1,1)+(-8/24)</f>
        <v>42165.832638888889</v>
      </c>
    </row>
    <row r="3259" spans="1:20" ht="60" x14ac:dyDescent="0.25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2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7">
        <f>E3259/D3259</f>
        <v>1.0629949999999999</v>
      </c>
      <c r="P3259" s="9">
        <f>IF(L3259 = 0, 0, E3259/L3259)</f>
        <v>51.853414634146333</v>
      </c>
      <c r="Q3259" s="5" t="str">
        <f>LEFT(N3259,SEARCH("/",N3259) - 1)</f>
        <v>theater</v>
      </c>
      <c r="R3259" s="5" t="str">
        <f>RIGHT(N3259, LEN(N3259) - SEARCH("/",N3259))</f>
        <v>plays</v>
      </c>
      <c r="S3259" s="16">
        <f>(((J3259/60)/60)/24)+DATE(1970,1,1)+(-8/24)</f>
        <v>42758.226296296292</v>
      </c>
      <c r="T3259" s="16">
        <f>(((I3259/60)/60)/24)+DATE(1970,1,1)+(-8/24)</f>
        <v>42788.226296296292</v>
      </c>
    </row>
    <row r="3260" spans="1:20" ht="45" x14ac:dyDescent="0.25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2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7">
        <f>E3260/D3260</f>
        <v>1.052142857142857</v>
      </c>
      <c r="P3260" s="9">
        <f>IF(L3260 = 0, 0, E3260/L3260)</f>
        <v>98.2</v>
      </c>
      <c r="Q3260" s="5" t="str">
        <f>LEFT(N3260,SEARCH("/",N3260) - 1)</f>
        <v>theater</v>
      </c>
      <c r="R3260" s="5" t="str">
        <f>RIGHT(N3260, LEN(N3260) - SEARCH("/",N3260))</f>
        <v>plays</v>
      </c>
      <c r="S3260" s="16">
        <f>(((J3260/60)/60)/24)+DATE(1970,1,1)+(-8/24)</f>
        <v>41982.553946759253</v>
      </c>
      <c r="T3260" s="16">
        <f>(((I3260/60)/60)/24)+DATE(1970,1,1)+(-8/24)</f>
        <v>42012.553946759253</v>
      </c>
    </row>
    <row r="3261" spans="1:20" ht="60" x14ac:dyDescent="0.25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2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7">
        <f>E3261/D3261</f>
        <v>1.0616782608695652</v>
      </c>
      <c r="P3261" s="9">
        <f>IF(L3261 = 0, 0, E3261/L3261)</f>
        <v>251.7381443298969</v>
      </c>
      <c r="Q3261" s="5" t="str">
        <f>LEFT(N3261,SEARCH("/",N3261) - 1)</f>
        <v>theater</v>
      </c>
      <c r="R3261" s="5" t="str">
        <f>RIGHT(N3261, LEN(N3261) - SEARCH("/",N3261))</f>
        <v>plays</v>
      </c>
      <c r="S3261" s="16">
        <f>(((J3261/60)/60)/24)+DATE(1970,1,1)+(-8/24)</f>
        <v>42614.427604166667</v>
      </c>
      <c r="T3261" s="16">
        <f>(((I3261/60)/60)/24)+DATE(1970,1,1)+(-8/24)</f>
        <v>42643.832638888889</v>
      </c>
    </row>
    <row r="3262" spans="1:20" ht="45" x14ac:dyDescent="0.25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2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7">
        <f>E3262/D3262</f>
        <v>1.0924</v>
      </c>
      <c r="P3262" s="9">
        <f>IF(L3262 = 0, 0, E3262/L3262)</f>
        <v>74.821917808219183</v>
      </c>
      <c r="Q3262" s="5" t="str">
        <f>LEFT(N3262,SEARCH("/",N3262) - 1)</f>
        <v>theater</v>
      </c>
      <c r="R3262" s="5" t="str">
        <f>RIGHT(N3262, LEN(N3262) - SEARCH("/",N3262))</f>
        <v>plays</v>
      </c>
      <c r="S3262" s="16">
        <f>(((J3262/60)/60)/24)+DATE(1970,1,1)+(-8/24)</f>
        <v>42303.339328703696</v>
      </c>
      <c r="T3262" s="16">
        <f>(((I3262/60)/60)/24)+DATE(1970,1,1)+(-8/24)</f>
        <v>42338.380995370368</v>
      </c>
    </row>
    <row r="3263" spans="1:20" ht="45" x14ac:dyDescent="0.25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2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7">
        <f>E3263/D3263</f>
        <v>1.0045454545454546</v>
      </c>
      <c r="P3263" s="9">
        <f>IF(L3263 = 0, 0, E3263/L3263)</f>
        <v>67.65306122448979</v>
      </c>
      <c r="Q3263" s="5" t="str">
        <f>LEFT(N3263,SEARCH("/",N3263) - 1)</f>
        <v>theater</v>
      </c>
      <c r="R3263" s="5" t="str">
        <f>RIGHT(N3263, LEN(N3263) - SEARCH("/",N3263))</f>
        <v>plays</v>
      </c>
      <c r="S3263" s="16">
        <f>(((J3263/60)/60)/24)+DATE(1970,1,1)+(-8/24)</f>
        <v>42171.392083333332</v>
      </c>
      <c r="T3263" s="16">
        <f>(((I3263/60)/60)/24)+DATE(1970,1,1)+(-8/24)</f>
        <v>42201.392083333332</v>
      </c>
    </row>
    <row r="3264" spans="1:20" ht="30" x14ac:dyDescent="0.25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2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7">
        <f>E3264/D3264</f>
        <v>1.0304098360655738</v>
      </c>
      <c r="P3264" s="9">
        <f>IF(L3264 = 0, 0, E3264/L3264)</f>
        <v>93.81343283582089</v>
      </c>
      <c r="Q3264" s="5" t="str">
        <f>LEFT(N3264,SEARCH("/",N3264) - 1)</f>
        <v>theater</v>
      </c>
      <c r="R3264" s="5" t="str">
        <f>RIGHT(N3264, LEN(N3264) - SEARCH("/",N3264))</f>
        <v>plays</v>
      </c>
      <c r="S3264" s="16">
        <f>(((J3264/60)/60)/24)+DATE(1970,1,1)+(-8/24)</f>
        <v>41963.982199074067</v>
      </c>
      <c r="T3264" s="16">
        <f>(((I3264/60)/60)/24)+DATE(1970,1,1)+(-8/24)</f>
        <v>41994.833333333336</v>
      </c>
    </row>
    <row r="3265" spans="1:20" ht="45" x14ac:dyDescent="0.25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2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7">
        <f>E3265/D3265</f>
        <v>1.121664</v>
      </c>
      <c r="P3265" s="9">
        <f>IF(L3265 = 0, 0, E3265/L3265)</f>
        <v>41.237647058823526</v>
      </c>
      <c r="Q3265" s="5" t="str">
        <f>LEFT(N3265,SEARCH("/",N3265) - 1)</f>
        <v>theater</v>
      </c>
      <c r="R3265" s="5" t="str">
        <f>RIGHT(N3265, LEN(N3265) - SEARCH("/",N3265))</f>
        <v>plays</v>
      </c>
      <c r="S3265" s="16">
        <f>(((J3265/60)/60)/24)+DATE(1970,1,1)+(-8/24)</f>
        <v>42284.18273148148</v>
      </c>
      <c r="T3265" s="16">
        <f>(((I3265/60)/60)/24)+DATE(1970,1,1)+(-8/24)</f>
        <v>42307.541666666664</v>
      </c>
    </row>
    <row r="3266" spans="1:20" ht="45" x14ac:dyDescent="0.25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2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7">
        <f>E3266/D3266</f>
        <v>1.03</v>
      </c>
      <c r="P3266" s="9">
        <f>IF(L3266 = 0, 0, E3266/L3266)</f>
        <v>52.551020408163268</v>
      </c>
      <c r="Q3266" s="5" t="str">
        <f>LEFT(N3266,SEARCH("/",N3266) - 1)</f>
        <v>theater</v>
      </c>
      <c r="R3266" s="5" t="str">
        <f>RIGHT(N3266, LEN(N3266) - SEARCH("/",N3266))</f>
        <v>plays</v>
      </c>
      <c r="S3266" s="16">
        <f>(((J3266/60)/60)/24)+DATE(1970,1,1)+(-8/24)</f>
        <v>42016.466874999998</v>
      </c>
      <c r="T3266" s="16">
        <f>(((I3266/60)/60)/24)+DATE(1970,1,1)+(-8/24)</f>
        <v>42032.583333333336</v>
      </c>
    </row>
    <row r="3267" spans="1:20" ht="45" x14ac:dyDescent="0.25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2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7">
        <f>E3267/D3267</f>
        <v>1.64</v>
      </c>
      <c r="P3267" s="9">
        <f>IF(L3267 = 0, 0, E3267/L3267)</f>
        <v>70.285714285714292</v>
      </c>
      <c r="Q3267" s="5" t="str">
        <f>LEFT(N3267,SEARCH("/",N3267) - 1)</f>
        <v>theater</v>
      </c>
      <c r="R3267" s="5" t="str">
        <f>RIGHT(N3267, LEN(N3267) - SEARCH("/",N3267))</f>
        <v>plays</v>
      </c>
      <c r="S3267" s="16">
        <f>(((J3267/60)/60)/24)+DATE(1970,1,1)+(-8/24)</f>
        <v>42311.378645833327</v>
      </c>
      <c r="T3267" s="16">
        <f>(((I3267/60)/60)/24)+DATE(1970,1,1)+(-8/24)</f>
        <v>42341.374999999993</v>
      </c>
    </row>
    <row r="3268" spans="1:20" ht="45" x14ac:dyDescent="0.25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2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7">
        <f>E3268/D3268</f>
        <v>1.3128333333333333</v>
      </c>
      <c r="P3268" s="9">
        <f>IF(L3268 = 0, 0, E3268/L3268)</f>
        <v>48.325153374233132</v>
      </c>
      <c r="Q3268" s="5" t="str">
        <f>LEFT(N3268,SEARCH("/",N3268) - 1)</f>
        <v>theater</v>
      </c>
      <c r="R3268" s="5" t="str">
        <f>RIGHT(N3268, LEN(N3268) - SEARCH("/",N3268))</f>
        <v>plays</v>
      </c>
      <c r="S3268" s="16">
        <f>(((J3268/60)/60)/24)+DATE(1970,1,1)+(-8/24)</f>
        <v>42136.20280092593</v>
      </c>
      <c r="T3268" s="16">
        <f>(((I3268/60)/60)/24)+DATE(1970,1,1)+(-8/24)</f>
        <v>42167.541666666664</v>
      </c>
    </row>
    <row r="3269" spans="1:20" ht="60" x14ac:dyDescent="0.25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2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7">
        <f>E3269/D3269</f>
        <v>1.0209999999999999</v>
      </c>
      <c r="P3269" s="9">
        <f>IF(L3269 = 0, 0, E3269/L3269)</f>
        <v>53.177083333333336</v>
      </c>
      <c r="Q3269" s="5" t="str">
        <f>LEFT(N3269,SEARCH("/",N3269) - 1)</f>
        <v>theater</v>
      </c>
      <c r="R3269" s="5" t="str">
        <f>RIGHT(N3269, LEN(N3269) - SEARCH("/",N3269))</f>
        <v>plays</v>
      </c>
      <c r="S3269" s="16">
        <f>(((J3269/60)/60)/24)+DATE(1970,1,1)+(-8/24)</f>
        <v>42172.424305555549</v>
      </c>
      <c r="T3269" s="16">
        <f>(((I3269/60)/60)/24)+DATE(1970,1,1)+(-8/24)</f>
        <v>42202.424305555549</v>
      </c>
    </row>
    <row r="3270" spans="1:20" ht="45" x14ac:dyDescent="0.25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2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7">
        <f>E3270/D3270</f>
        <v>1.28</v>
      </c>
      <c r="P3270" s="9">
        <f>IF(L3270 = 0, 0, E3270/L3270)</f>
        <v>60.952380952380949</v>
      </c>
      <c r="Q3270" s="5" t="str">
        <f>LEFT(N3270,SEARCH("/",N3270) - 1)</f>
        <v>theater</v>
      </c>
      <c r="R3270" s="5" t="str">
        <f>RIGHT(N3270, LEN(N3270) - SEARCH("/",N3270))</f>
        <v>plays</v>
      </c>
      <c r="S3270" s="16">
        <f>(((J3270/60)/60)/24)+DATE(1970,1,1)+(-8/24)</f>
        <v>42590.570925925924</v>
      </c>
      <c r="T3270" s="16">
        <f>(((I3270/60)/60)/24)+DATE(1970,1,1)+(-8/24)</f>
        <v>42606.570925925924</v>
      </c>
    </row>
    <row r="3271" spans="1:20" ht="45" x14ac:dyDescent="0.25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2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7">
        <f>E3271/D3271</f>
        <v>1.0149999999999999</v>
      </c>
      <c r="P3271" s="9">
        <f>IF(L3271 = 0, 0, E3271/L3271)</f>
        <v>116</v>
      </c>
      <c r="Q3271" s="5" t="str">
        <f>LEFT(N3271,SEARCH("/",N3271) - 1)</f>
        <v>theater</v>
      </c>
      <c r="R3271" s="5" t="str">
        <f>RIGHT(N3271, LEN(N3271) - SEARCH("/",N3271))</f>
        <v>plays</v>
      </c>
      <c r="S3271" s="16">
        <f>(((J3271/60)/60)/24)+DATE(1970,1,1)+(-8/24)</f>
        <v>42137.06246527777</v>
      </c>
      <c r="T3271" s="16">
        <f>(((I3271/60)/60)/24)+DATE(1970,1,1)+(-8/24)</f>
        <v>42171.124999999993</v>
      </c>
    </row>
    <row r="3272" spans="1:20" ht="60" x14ac:dyDescent="0.25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2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7">
        <f>E3272/D3272</f>
        <v>1.0166666666666666</v>
      </c>
      <c r="P3272" s="9">
        <f>IF(L3272 = 0, 0, E3272/L3272)</f>
        <v>61</v>
      </c>
      <c r="Q3272" s="5" t="str">
        <f>LEFT(N3272,SEARCH("/",N3272) - 1)</f>
        <v>theater</v>
      </c>
      <c r="R3272" s="5" t="str">
        <f>RIGHT(N3272, LEN(N3272) - SEARCH("/",N3272))</f>
        <v>plays</v>
      </c>
      <c r="S3272" s="16">
        <f>(((J3272/60)/60)/24)+DATE(1970,1,1)+(-8/24)</f>
        <v>42167.199826388889</v>
      </c>
      <c r="T3272" s="16">
        <f>(((I3272/60)/60)/24)+DATE(1970,1,1)+(-8/24)</f>
        <v>42197.199826388889</v>
      </c>
    </row>
    <row r="3273" spans="1:20" ht="30" x14ac:dyDescent="0.25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2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7">
        <f>E3273/D3273</f>
        <v>1.3</v>
      </c>
      <c r="P3273" s="9">
        <f>IF(L3273 = 0, 0, E3273/L3273)</f>
        <v>38.235294117647058</v>
      </c>
      <c r="Q3273" s="5" t="str">
        <f>LEFT(N3273,SEARCH("/",N3273) - 1)</f>
        <v>theater</v>
      </c>
      <c r="R3273" s="5" t="str">
        <f>RIGHT(N3273, LEN(N3273) - SEARCH("/",N3273))</f>
        <v>plays</v>
      </c>
      <c r="S3273" s="16">
        <f>(((J3273/60)/60)/24)+DATE(1970,1,1)+(-8/24)</f>
        <v>41915.10387731481</v>
      </c>
      <c r="T3273" s="16">
        <f>(((I3273/60)/60)/24)+DATE(1970,1,1)+(-8/24)</f>
        <v>41945.145543981482</v>
      </c>
    </row>
    <row r="3274" spans="1:20" ht="45" x14ac:dyDescent="0.25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2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7">
        <f>E3274/D3274</f>
        <v>1.5443</v>
      </c>
      <c r="P3274" s="9">
        <f>IF(L3274 = 0, 0, E3274/L3274)</f>
        <v>106.50344827586207</v>
      </c>
      <c r="Q3274" s="5" t="str">
        <f>LEFT(N3274,SEARCH("/",N3274) - 1)</f>
        <v>theater</v>
      </c>
      <c r="R3274" s="5" t="str">
        <f>RIGHT(N3274, LEN(N3274) - SEARCH("/",N3274))</f>
        <v>plays</v>
      </c>
      <c r="S3274" s="16">
        <f>(((J3274/60)/60)/24)+DATE(1970,1,1)+(-8/24)</f>
        <v>42284.166770833333</v>
      </c>
      <c r="T3274" s="16">
        <f>(((I3274/60)/60)/24)+DATE(1970,1,1)+(-8/24)</f>
        <v>42314.208437499998</v>
      </c>
    </row>
    <row r="3275" spans="1:20" ht="60" x14ac:dyDescent="0.25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2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7">
        <f>E3275/D3275</f>
        <v>1.0740000000000001</v>
      </c>
      <c r="P3275" s="9">
        <f>IF(L3275 = 0, 0, E3275/L3275)</f>
        <v>204.57142857142858</v>
      </c>
      <c r="Q3275" s="5" t="str">
        <f>LEFT(N3275,SEARCH("/",N3275) - 1)</f>
        <v>theater</v>
      </c>
      <c r="R3275" s="5" t="str">
        <f>RIGHT(N3275, LEN(N3275) - SEARCH("/",N3275))</f>
        <v>plays</v>
      </c>
      <c r="S3275" s="16">
        <f>(((J3275/60)/60)/24)+DATE(1970,1,1)+(-8/24)</f>
        <v>42611.4680787037</v>
      </c>
      <c r="T3275" s="16">
        <f>(((I3275/60)/60)/24)+DATE(1970,1,1)+(-8/24)</f>
        <v>42627.458333333336</v>
      </c>
    </row>
    <row r="3276" spans="1:20" ht="45" x14ac:dyDescent="0.25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2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7">
        <f>E3276/D3276</f>
        <v>1.0132258064516129</v>
      </c>
      <c r="P3276" s="9">
        <f>IF(L3276 = 0, 0, E3276/L3276)</f>
        <v>54.912587412587413</v>
      </c>
      <c r="Q3276" s="5" t="str">
        <f>LEFT(N3276,SEARCH("/",N3276) - 1)</f>
        <v>theater</v>
      </c>
      <c r="R3276" s="5" t="str">
        <f>RIGHT(N3276, LEN(N3276) - SEARCH("/",N3276))</f>
        <v>plays</v>
      </c>
      <c r="S3276" s="16">
        <f>(((J3276/60)/60)/24)+DATE(1970,1,1)+(-8/24)</f>
        <v>42400.371203703697</v>
      </c>
      <c r="T3276" s="16">
        <f>(((I3276/60)/60)/24)+DATE(1970,1,1)+(-8/24)</f>
        <v>42444.541666666664</v>
      </c>
    </row>
    <row r="3277" spans="1:20" ht="60" x14ac:dyDescent="0.25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2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7">
        <f>E3277/D3277</f>
        <v>1.0027777777777778</v>
      </c>
      <c r="P3277" s="9">
        <f>IF(L3277 = 0, 0, E3277/L3277)</f>
        <v>150.41666666666666</v>
      </c>
      <c r="Q3277" s="5" t="str">
        <f>LEFT(N3277,SEARCH("/",N3277) - 1)</f>
        <v>theater</v>
      </c>
      <c r="R3277" s="5" t="str">
        <f>RIGHT(N3277, LEN(N3277) - SEARCH("/",N3277))</f>
        <v>plays</v>
      </c>
      <c r="S3277" s="16">
        <f>(((J3277/60)/60)/24)+DATE(1970,1,1)+(-8/24)</f>
        <v>42017.547118055554</v>
      </c>
      <c r="T3277" s="16">
        <f>(((I3277/60)/60)/24)+DATE(1970,1,1)+(-8/24)</f>
        <v>42043.854166666664</v>
      </c>
    </row>
    <row r="3278" spans="1:20" ht="60" x14ac:dyDescent="0.25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2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7">
        <f>E3278/D3278</f>
        <v>1.1684444444444444</v>
      </c>
      <c r="P3278" s="9">
        <f>IF(L3278 = 0, 0, E3278/L3278)</f>
        <v>52.58</v>
      </c>
      <c r="Q3278" s="5" t="str">
        <f>LEFT(N3278,SEARCH("/",N3278) - 1)</f>
        <v>theater</v>
      </c>
      <c r="R3278" s="5" t="str">
        <f>RIGHT(N3278, LEN(N3278) - SEARCH("/",N3278))</f>
        <v>plays</v>
      </c>
      <c r="S3278" s="16">
        <f>(((J3278/60)/60)/24)+DATE(1970,1,1)+(-8/24)</f>
        <v>42426.616655092592</v>
      </c>
      <c r="T3278" s="16">
        <f>(((I3278/60)/60)/24)+DATE(1970,1,1)+(-8/24)</f>
        <v>42460.832638888889</v>
      </c>
    </row>
    <row r="3279" spans="1:20" ht="60" x14ac:dyDescent="0.25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2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7">
        <f>E3279/D3279</f>
        <v>1.0860000000000001</v>
      </c>
      <c r="P3279" s="9">
        <f>IF(L3279 = 0, 0, E3279/L3279)</f>
        <v>54.3</v>
      </c>
      <c r="Q3279" s="5" t="str">
        <f>LEFT(N3279,SEARCH("/",N3279) - 1)</f>
        <v>theater</v>
      </c>
      <c r="R3279" s="5" t="str">
        <f>RIGHT(N3279, LEN(N3279) - SEARCH("/",N3279))</f>
        <v>plays</v>
      </c>
      <c r="S3279" s="16">
        <f>(((J3279/60)/60)/24)+DATE(1970,1,1)+(-8/24)</f>
        <v>41931.349606481483</v>
      </c>
      <c r="T3279" s="16">
        <f>(((I3279/60)/60)/24)+DATE(1970,1,1)+(-8/24)</f>
        <v>41961.391273148147</v>
      </c>
    </row>
    <row r="3280" spans="1:20" ht="60" x14ac:dyDescent="0.25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2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7">
        <f>E3280/D3280</f>
        <v>1.034</v>
      </c>
      <c r="P3280" s="9">
        <f>IF(L3280 = 0, 0, E3280/L3280)</f>
        <v>76.029411764705884</v>
      </c>
      <c r="Q3280" s="5" t="str">
        <f>LEFT(N3280,SEARCH("/",N3280) - 1)</f>
        <v>theater</v>
      </c>
      <c r="R3280" s="5" t="str">
        <f>RIGHT(N3280, LEN(N3280) - SEARCH("/",N3280))</f>
        <v>plays</v>
      </c>
      <c r="S3280" s="16">
        <f>(((J3280/60)/60)/24)+DATE(1970,1,1)+(-8/24)</f>
        <v>42124.515081018515</v>
      </c>
      <c r="T3280" s="16">
        <f>(((I3280/60)/60)/24)+DATE(1970,1,1)+(-8/24)</f>
        <v>42154.515081018515</v>
      </c>
    </row>
    <row r="3281" spans="1:20" ht="60" x14ac:dyDescent="0.25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2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7">
        <f>E3281/D3281</f>
        <v>1.1427586206896552</v>
      </c>
      <c r="P3281" s="9">
        <f>IF(L3281 = 0, 0, E3281/L3281)</f>
        <v>105.2063492063492</v>
      </c>
      <c r="Q3281" s="5" t="str">
        <f>LEFT(N3281,SEARCH("/",N3281) - 1)</f>
        <v>theater</v>
      </c>
      <c r="R3281" s="5" t="str">
        <f>RIGHT(N3281, LEN(N3281) - SEARCH("/",N3281))</f>
        <v>plays</v>
      </c>
      <c r="S3281" s="16">
        <f>(((J3281/60)/60)/24)+DATE(1970,1,1)+(-8/24)</f>
        <v>42430.769201388881</v>
      </c>
      <c r="T3281" s="16">
        <f>(((I3281/60)/60)/24)+DATE(1970,1,1)+(-8/24)</f>
        <v>42460.727534722224</v>
      </c>
    </row>
    <row r="3282" spans="1:20" ht="60" x14ac:dyDescent="0.25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2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7">
        <f>E3282/D3282</f>
        <v>1.03</v>
      </c>
      <c r="P3282" s="9">
        <f>IF(L3282 = 0, 0, E3282/L3282)</f>
        <v>68.666666666666671</v>
      </c>
      <c r="Q3282" s="5" t="str">
        <f>LEFT(N3282,SEARCH("/",N3282) - 1)</f>
        <v>theater</v>
      </c>
      <c r="R3282" s="5" t="str">
        <f>RIGHT(N3282, LEN(N3282) - SEARCH("/",N3282))</f>
        <v>plays</v>
      </c>
      <c r="S3282" s="16">
        <f>(((J3282/60)/60)/24)+DATE(1970,1,1)+(-8/24)</f>
        <v>42121.423587962963</v>
      </c>
      <c r="T3282" s="16">
        <f>(((I3282/60)/60)/24)+DATE(1970,1,1)+(-8/24)</f>
        <v>42155.874999999993</v>
      </c>
    </row>
    <row r="3283" spans="1:20" ht="45" x14ac:dyDescent="0.25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2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7">
        <f>E3283/D3283</f>
        <v>1.216</v>
      </c>
      <c r="P3283" s="9">
        <f>IF(L3283 = 0, 0, E3283/L3283)</f>
        <v>129.36170212765958</v>
      </c>
      <c r="Q3283" s="5" t="str">
        <f>LEFT(N3283,SEARCH("/",N3283) - 1)</f>
        <v>theater</v>
      </c>
      <c r="R3283" s="5" t="str">
        <f>RIGHT(N3283, LEN(N3283) - SEARCH("/",N3283))</f>
        <v>plays</v>
      </c>
      <c r="S3283" s="16">
        <f>(((J3283/60)/60)/24)+DATE(1970,1,1)+(-8/24)</f>
        <v>42218.686400462961</v>
      </c>
      <c r="T3283" s="16">
        <f>(((I3283/60)/60)/24)+DATE(1970,1,1)+(-8/24)</f>
        <v>42248.686400462961</v>
      </c>
    </row>
    <row r="3284" spans="1:20" ht="60" x14ac:dyDescent="0.25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2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7">
        <f>E3284/D3284</f>
        <v>1.026467741935484</v>
      </c>
      <c r="P3284" s="9">
        <f>IF(L3284 = 0, 0, E3284/L3284)</f>
        <v>134.26371308016877</v>
      </c>
      <c r="Q3284" s="5" t="str">
        <f>LEFT(N3284,SEARCH("/",N3284) - 1)</f>
        <v>theater</v>
      </c>
      <c r="R3284" s="5" t="str">
        <f>RIGHT(N3284, LEN(N3284) - SEARCH("/",N3284))</f>
        <v>plays</v>
      </c>
      <c r="S3284" s="16">
        <f>(((J3284/60)/60)/24)+DATE(1970,1,1)+(-8/24)</f>
        <v>42444.860972222225</v>
      </c>
      <c r="T3284" s="16">
        <f>(((I3284/60)/60)/24)+DATE(1970,1,1)+(-8/24)</f>
        <v>42488.860972222225</v>
      </c>
    </row>
    <row r="3285" spans="1:20" ht="60" x14ac:dyDescent="0.25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2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7">
        <f>E3285/D3285</f>
        <v>1.0475000000000001</v>
      </c>
      <c r="P3285" s="9">
        <f>IF(L3285 = 0, 0, E3285/L3285)</f>
        <v>17.829787234042552</v>
      </c>
      <c r="Q3285" s="5" t="str">
        <f>LEFT(N3285,SEARCH("/",N3285) - 1)</f>
        <v>theater</v>
      </c>
      <c r="R3285" s="5" t="str">
        <f>RIGHT(N3285, LEN(N3285) - SEARCH("/",N3285))</f>
        <v>plays</v>
      </c>
      <c r="S3285" s="16">
        <f>(((J3285/60)/60)/24)+DATE(1970,1,1)+(-8/24)</f>
        <v>42379.410856481474</v>
      </c>
      <c r="T3285" s="16">
        <f>(((I3285/60)/60)/24)+DATE(1970,1,1)+(-8/24)</f>
        <v>42410.541666666664</v>
      </c>
    </row>
    <row r="3286" spans="1:20" ht="45" x14ac:dyDescent="0.25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2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7">
        <f>E3286/D3286</f>
        <v>1.016</v>
      </c>
      <c r="P3286" s="9">
        <f>IF(L3286 = 0, 0, E3286/L3286)</f>
        <v>203.2</v>
      </c>
      <c r="Q3286" s="5" t="str">
        <f>LEFT(N3286,SEARCH("/",N3286) - 1)</f>
        <v>theater</v>
      </c>
      <c r="R3286" s="5" t="str">
        <f>RIGHT(N3286, LEN(N3286) - SEARCH("/",N3286))</f>
        <v>plays</v>
      </c>
      <c r="S3286" s="16">
        <f>(((J3286/60)/60)/24)+DATE(1970,1,1)+(-8/24)</f>
        <v>42380.551539351851</v>
      </c>
      <c r="T3286" s="16">
        <f>(((I3286/60)/60)/24)+DATE(1970,1,1)+(-8/24)</f>
        <v>42397.915972222218</v>
      </c>
    </row>
    <row r="3287" spans="1:20" x14ac:dyDescent="0.25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2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7">
        <f>E3287/D3287</f>
        <v>1.1210242048409682</v>
      </c>
      <c r="P3287" s="9">
        <f>IF(L3287 = 0, 0, E3287/L3287)</f>
        <v>69.18518518518519</v>
      </c>
      <c r="Q3287" s="5" t="str">
        <f>LEFT(N3287,SEARCH("/",N3287) - 1)</f>
        <v>theater</v>
      </c>
      <c r="R3287" s="5" t="str">
        <f>RIGHT(N3287, LEN(N3287) - SEARCH("/",N3287))</f>
        <v>plays</v>
      </c>
      <c r="S3287" s="16">
        <f>(((J3287/60)/60)/24)+DATE(1970,1,1)+(-8/24)</f>
        <v>42762.609097222223</v>
      </c>
      <c r="T3287" s="16">
        <f>(((I3287/60)/60)/24)+DATE(1970,1,1)+(-8/24)</f>
        <v>42793.874999999993</v>
      </c>
    </row>
    <row r="3288" spans="1:20" ht="60" x14ac:dyDescent="0.25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2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7">
        <f>E3288/D3288</f>
        <v>1.0176666666666667</v>
      </c>
      <c r="P3288" s="9">
        <f>IF(L3288 = 0, 0, E3288/L3288)</f>
        <v>125.12295081967213</v>
      </c>
      <c r="Q3288" s="5" t="str">
        <f>LEFT(N3288,SEARCH("/",N3288) - 1)</f>
        <v>theater</v>
      </c>
      <c r="R3288" s="5" t="str">
        <f>RIGHT(N3288, LEN(N3288) - SEARCH("/",N3288))</f>
        <v>plays</v>
      </c>
      <c r="S3288" s="16">
        <f>(((J3288/60)/60)/24)+DATE(1970,1,1)+(-8/24)</f>
        <v>42567.506736111107</v>
      </c>
      <c r="T3288" s="16">
        <f>(((I3288/60)/60)/24)+DATE(1970,1,1)+(-8/24)</f>
        <v>42597.506736111107</v>
      </c>
    </row>
    <row r="3289" spans="1:20" ht="30" x14ac:dyDescent="0.25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2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7">
        <f>E3289/D3289</f>
        <v>1</v>
      </c>
      <c r="P3289" s="9">
        <f>IF(L3289 = 0, 0, E3289/L3289)</f>
        <v>73.529411764705884</v>
      </c>
      <c r="Q3289" s="5" t="str">
        <f>LEFT(N3289,SEARCH("/",N3289) - 1)</f>
        <v>theater</v>
      </c>
      <c r="R3289" s="5" t="str">
        <f>RIGHT(N3289, LEN(N3289) - SEARCH("/",N3289))</f>
        <v>plays</v>
      </c>
      <c r="S3289" s="16">
        <f>(((J3289/60)/60)/24)+DATE(1970,1,1)+(-8/24)</f>
        <v>42311.416990740741</v>
      </c>
      <c r="T3289" s="16">
        <f>(((I3289/60)/60)/24)+DATE(1970,1,1)+(-8/24)</f>
        <v>42336.416990740741</v>
      </c>
    </row>
    <row r="3290" spans="1:20" ht="60" x14ac:dyDescent="0.25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2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7">
        <f>E3290/D3290</f>
        <v>1.0026489999999999</v>
      </c>
      <c r="P3290" s="9">
        <f>IF(L3290 = 0, 0, E3290/L3290)</f>
        <v>48.437149758454105</v>
      </c>
      <c r="Q3290" s="5" t="str">
        <f>LEFT(N3290,SEARCH("/",N3290) - 1)</f>
        <v>theater</v>
      </c>
      <c r="R3290" s="5" t="str">
        <f>RIGHT(N3290, LEN(N3290) - SEARCH("/",N3290))</f>
        <v>plays</v>
      </c>
      <c r="S3290" s="16">
        <f>(((J3290/60)/60)/24)+DATE(1970,1,1)+(-8/24)</f>
        <v>42505.441145833327</v>
      </c>
      <c r="T3290" s="16">
        <f>(((I3290/60)/60)/24)+DATE(1970,1,1)+(-8/24)</f>
        <v>42541.624999999993</v>
      </c>
    </row>
    <row r="3291" spans="1:20" ht="60" x14ac:dyDescent="0.25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2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7">
        <f>E3291/D3291</f>
        <v>1.3304200000000002</v>
      </c>
      <c r="P3291" s="9">
        <f>IF(L3291 = 0, 0, E3291/L3291)</f>
        <v>26.608400000000003</v>
      </c>
      <c r="Q3291" s="5" t="str">
        <f>LEFT(N3291,SEARCH("/",N3291) - 1)</f>
        <v>theater</v>
      </c>
      <c r="R3291" s="5" t="str">
        <f>RIGHT(N3291, LEN(N3291) - SEARCH("/",N3291))</f>
        <v>plays</v>
      </c>
      <c r="S3291" s="16">
        <f>(((J3291/60)/60)/24)+DATE(1970,1,1)+(-8/24)</f>
        <v>42758.034745370365</v>
      </c>
      <c r="T3291" s="16">
        <f>(((I3291/60)/60)/24)+DATE(1970,1,1)+(-8/24)</f>
        <v>42786.034745370365</v>
      </c>
    </row>
    <row r="3292" spans="1:20" ht="75" x14ac:dyDescent="0.25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2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7">
        <f>E3292/D3292</f>
        <v>1.212</v>
      </c>
      <c r="P3292" s="9">
        <f>IF(L3292 = 0, 0, E3292/L3292)</f>
        <v>33.666666666666664</v>
      </c>
      <c r="Q3292" s="5" t="str">
        <f>LEFT(N3292,SEARCH("/",N3292) - 1)</f>
        <v>theater</v>
      </c>
      <c r="R3292" s="5" t="str">
        <f>RIGHT(N3292, LEN(N3292) - SEARCH("/",N3292))</f>
        <v>plays</v>
      </c>
      <c r="S3292" s="16">
        <f>(((J3292/60)/60)/24)+DATE(1970,1,1)+(-8/24)</f>
        <v>42775.181608796294</v>
      </c>
      <c r="T3292" s="16">
        <f>(((I3292/60)/60)/24)+DATE(1970,1,1)+(-8/24)</f>
        <v>42805.181608796294</v>
      </c>
    </row>
    <row r="3293" spans="1:20" ht="60" x14ac:dyDescent="0.25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2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7">
        <f>E3293/D3293</f>
        <v>1.1399999999999999</v>
      </c>
      <c r="P3293" s="9">
        <f>IF(L3293 = 0, 0, E3293/L3293)</f>
        <v>40.714285714285715</v>
      </c>
      <c r="Q3293" s="5" t="str">
        <f>LEFT(N3293,SEARCH("/",N3293) - 1)</f>
        <v>theater</v>
      </c>
      <c r="R3293" s="5" t="str">
        <f>RIGHT(N3293, LEN(N3293) - SEARCH("/",N3293))</f>
        <v>plays</v>
      </c>
      <c r="S3293" s="16">
        <f>(((J3293/60)/60)/24)+DATE(1970,1,1)+(-8/24)</f>
        <v>42232.369212962956</v>
      </c>
      <c r="T3293" s="16">
        <f>(((I3293/60)/60)/24)+DATE(1970,1,1)+(-8/24)</f>
        <v>42263.832638888889</v>
      </c>
    </row>
    <row r="3294" spans="1:20" ht="45" x14ac:dyDescent="0.25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2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7">
        <f>E3294/D3294</f>
        <v>2.8613861386138613</v>
      </c>
      <c r="P3294" s="9">
        <f>IF(L3294 = 0, 0, E3294/L3294)</f>
        <v>19.266666666666666</v>
      </c>
      <c r="Q3294" s="5" t="str">
        <f>LEFT(N3294,SEARCH("/",N3294) - 1)</f>
        <v>theater</v>
      </c>
      <c r="R3294" s="5" t="str">
        <f>RIGHT(N3294, LEN(N3294) - SEARCH("/",N3294))</f>
        <v>plays</v>
      </c>
      <c r="S3294" s="16">
        <f>(((J3294/60)/60)/24)+DATE(1970,1,1)+(-8/24)</f>
        <v>42282.436898148146</v>
      </c>
      <c r="T3294" s="16">
        <f>(((I3294/60)/60)/24)+DATE(1970,1,1)+(-8/24)</f>
        <v>42342.478564814817</v>
      </c>
    </row>
    <row r="3295" spans="1:20" ht="60" x14ac:dyDescent="0.25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2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7">
        <f>E3295/D3295</f>
        <v>1.7044444444444444</v>
      </c>
      <c r="P3295" s="9">
        <f>IF(L3295 = 0, 0, E3295/L3295)</f>
        <v>84.285714285714292</v>
      </c>
      <c r="Q3295" s="5" t="str">
        <f>LEFT(N3295,SEARCH("/",N3295) - 1)</f>
        <v>theater</v>
      </c>
      <c r="R3295" s="5" t="str">
        <f>RIGHT(N3295, LEN(N3295) - SEARCH("/",N3295))</f>
        <v>plays</v>
      </c>
      <c r="S3295" s="16">
        <f>(((J3295/60)/60)/24)+DATE(1970,1,1)+(-8/24)</f>
        <v>42768.092037037037</v>
      </c>
      <c r="T3295" s="16">
        <f>(((I3295/60)/60)/24)+DATE(1970,1,1)+(-8/24)</f>
        <v>42798.092037037037</v>
      </c>
    </row>
    <row r="3296" spans="1:20" ht="60" x14ac:dyDescent="0.25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2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7">
        <f>E3296/D3296</f>
        <v>1.1833333333333333</v>
      </c>
      <c r="P3296" s="9">
        <f>IF(L3296 = 0, 0, E3296/L3296)</f>
        <v>29.583333333333332</v>
      </c>
      <c r="Q3296" s="5" t="str">
        <f>LEFT(N3296,SEARCH("/",N3296) - 1)</f>
        <v>theater</v>
      </c>
      <c r="R3296" s="5" t="str">
        <f>RIGHT(N3296, LEN(N3296) - SEARCH("/",N3296))</f>
        <v>plays</v>
      </c>
      <c r="S3296" s="16">
        <f>(((J3296/60)/60)/24)+DATE(1970,1,1)+(-8/24)</f>
        <v>42141.20780092592</v>
      </c>
      <c r="T3296" s="16">
        <f>(((I3296/60)/60)/24)+DATE(1970,1,1)+(-8/24)</f>
        <v>42171.20780092592</v>
      </c>
    </row>
    <row r="3297" spans="1:20" ht="60" x14ac:dyDescent="0.25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2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7">
        <f>E3297/D3297</f>
        <v>1.0285857142857142</v>
      </c>
      <c r="P3297" s="9">
        <f>IF(L3297 = 0, 0, E3297/L3297)</f>
        <v>26.667037037037037</v>
      </c>
      <c r="Q3297" s="5" t="str">
        <f>LEFT(N3297,SEARCH("/",N3297) - 1)</f>
        <v>theater</v>
      </c>
      <c r="R3297" s="5" t="str">
        <f>RIGHT(N3297, LEN(N3297) - SEARCH("/",N3297))</f>
        <v>plays</v>
      </c>
      <c r="S3297" s="16">
        <f>(((J3297/60)/60)/24)+DATE(1970,1,1)+(-8/24)</f>
        <v>42609.109131944446</v>
      </c>
      <c r="T3297" s="16">
        <f>(((I3297/60)/60)/24)+DATE(1970,1,1)+(-8/24)</f>
        <v>42639.109131944446</v>
      </c>
    </row>
    <row r="3298" spans="1:20" ht="60" x14ac:dyDescent="0.25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2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7">
        <f>E3298/D3298</f>
        <v>1.4406666666666668</v>
      </c>
      <c r="P3298" s="9">
        <f>IF(L3298 = 0, 0, E3298/L3298)</f>
        <v>45.978723404255319</v>
      </c>
      <c r="Q3298" s="5" t="str">
        <f>LEFT(N3298,SEARCH("/",N3298) - 1)</f>
        <v>theater</v>
      </c>
      <c r="R3298" s="5" t="str">
        <f>RIGHT(N3298, LEN(N3298) - SEARCH("/",N3298))</f>
        <v>plays</v>
      </c>
      <c r="S3298" s="16">
        <f>(((J3298/60)/60)/24)+DATE(1970,1,1)+(-8/24)</f>
        <v>42309.42328703704</v>
      </c>
      <c r="T3298" s="16">
        <f>(((I3298/60)/60)/24)+DATE(1970,1,1)+(-8/24)</f>
        <v>42330.583333333336</v>
      </c>
    </row>
    <row r="3299" spans="1:20" ht="45" x14ac:dyDescent="0.25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2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7">
        <f>E3299/D3299</f>
        <v>1.0007272727272727</v>
      </c>
      <c r="P3299" s="9">
        <f>IF(L3299 = 0, 0, E3299/L3299)</f>
        <v>125.09090909090909</v>
      </c>
      <c r="Q3299" s="5" t="str">
        <f>LEFT(N3299,SEARCH("/",N3299) - 1)</f>
        <v>theater</v>
      </c>
      <c r="R3299" s="5" t="str">
        <f>RIGHT(N3299, LEN(N3299) - SEARCH("/",N3299))</f>
        <v>plays</v>
      </c>
      <c r="S3299" s="16">
        <f>(((J3299/60)/60)/24)+DATE(1970,1,1)+(-8/24)</f>
        <v>42193.438148148147</v>
      </c>
      <c r="T3299" s="16">
        <f>(((I3299/60)/60)/24)+DATE(1970,1,1)+(-8/24)</f>
        <v>42212.624305555553</v>
      </c>
    </row>
    <row r="3300" spans="1:20" ht="60" x14ac:dyDescent="0.25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2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7">
        <f>E3300/D3300</f>
        <v>1.0173000000000001</v>
      </c>
      <c r="P3300" s="9">
        <f>IF(L3300 = 0, 0, E3300/L3300)</f>
        <v>141.29166666666666</v>
      </c>
      <c r="Q3300" s="5" t="str">
        <f>LEFT(N3300,SEARCH("/",N3300) - 1)</f>
        <v>theater</v>
      </c>
      <c r="R3300" s="5" t="str">
        <f>RIGHT(N3300, LEN(N3300) - SEARCH("/",N3300))</f>
        <v>plays</v>
      </c>
      <c r="S3300" s="16">
        <f>(((J3300/60)/60)/24)+DATE(1970,1,1)+(-8/24)</f>
        <v>42239.624629629623</v>
      </c>
      <c r="T3300" s="16">
        <f>(((I3300/60)/60)/24)+DATE(1970,1,1)+(-8/24)</f>
        <v>42259.666666666664</v>
      </c>
    </row>
    <row r="3301" spans="1:20" ht="60" x14ac:dyDescent="0.25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2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7">
        <f>E3301/D3301</f>
        <v>1.1619999999999999</v>
      </c>
      <c r="P3301" s="9">
        <f>IF(L3301 = 0, 0, E3301/L3301)</f>
        <v>55.333333333333336</v>
      </c>
      <c r="Q3301" s="5" t="str">
        <f>LEFT(N3301,SEARCH("/",N3301) - 1)</f>
        <v>theater</v>
      </c>
      <c r="R3301" s="5" t="str">
        <f>RIGHT(N3301, LEN(N3301) - SEARCH("/",N3301))</f>
        <v>plays</v>
      </c>
      <c r="S3301" s="16">
        <f>(((J3301/60)/60)/24)+DATE(1970,1,1)+(-8/24)</f>
        <v>42261.584062499998</v>
      </c>
      <c r="T3301" s="16">
        <f>(((I3301/60)/60)/24)+DATE(1970,1,1)+(-8/24)</f>
        <v>42291.584062499998</v>
      </c>
    </row>
    <row r="3302" spans="1:20" ht="45" x14ac:dyDescent="0.25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2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7">
        <f>E3302/D3302</f>
        <v>1.3616666666666666</v>
      </c>
      <c r="P3302" s="9">
        <f>IF(L3302 = 0, 0, E3302/L3302)</f>
        <v>46.420454545454547</v>
      </c>
      <c r="Q3302" s="5" t="str">
        <f>LEFT(N3302,SEARCH("/",N3302) - 1)</f>
        <v>theater</v>
      </c>
      <c r="R3302" s="5" t="str">
        <f>RIGHT(N3302, LEN(N3302) - SEARCH("/",N3302))</f>
        <v>plays</v>
      </c>
      <c r="S3302" s="16">
        <f>(((J3302/60)/60)/24)+DATE(1970,1,1)+(-8/24)</f>
        <v>42102.410439814812</v>
      </c>
      <c r="T3302" s="16">
        <f>(((I3302/60)/60)/24)+DATE(1970,1,1)+(-8/24)</f>
        <v>42123.410439814812</v>
      </c>
    </row>
    <row r="3303" spans="1:20" ht="60" x14ac:dyDescent="0.25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2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7">
        <f>E3303/D3303</f>
        <v>1.3346666666666667</v>
      </c>
      <c r="P3303" s="9">
        <f>IF(L3303 = 0, 0, E3303/L3303)</f>
        <v>57.2</v>
      </c>
      <c r="Q3303" s="5" t="str">
        <f>LEFT(N3303,SEARCH("/",N3303) - 1)</f>
        <v>theater</v>
      </c>
      <c r="R3303" s="5" t="str">
        <f>RIGHT(N3303, LEN(N3303) - SEARCH("/",N3303))</f>
        <v>plays</v>
      </c>
      <c r="S3303" s="16">
        <f>(((J3303/60)/60)/24)+DATE(1970,1,1)+(-8/24)</f>
        <v>42538.402500000004</v>
      </c>
      <c r="T3303" s="16">
        <f>(((I3303/60)/60)/24)+DATE(1970,1,1)+(-8/24)</f>
        <v>42582.957638888889</v>
      </c>
    </row>
    <row r="3304" spans="1:20" x14ac:dyDescent="0.25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2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7">
        <f>E3304/D3304</f>
        <v>1.0339285714285715</v>
      </c>
      <c r="P3304" s="9">
        <f>IF(L3304 = 0, 0, E3304/L3304)</f>
        <v>173.7</v>
      </c>
      <c r="Q3304" s="5" t="str">
        <f>LEFT(N3304,SEARCH("/",N3304) - 1)</f>
        <v>theater</v>
      </c>
      <c r="R3304" s="5" t="str">
        <f>RIGHT(N3304, LEN(N3304) - SEARCH("/",N3304))</f>
        <v>plays</v>
      </c>
      <c r="S3304" s="16">
        <f>(((J3304/60)/60)/24)+DATE(1970,1,1)+(-8/24)</f>
        <v>42681.018240740734</v>
      </c>
      <c r="T3304" s="16">
        <f>(((I3304/60)/60)/24)+DATE(1970,1,1)+(-8/24)</f>
        <v>42711.018240740734</v>
      </c>
    </row>
    <row r="3305" spans="1:20" ht="60" x14ac:dyDescent="0.25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2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7">
        <f>E3305/D3305</f>
        <v>1.1588888888888889</v>
      </c>
      <c r="P3305" s="9">
        <f>IF(L3305 = 0, 0, E3305/L3305)</f>
        <v>59.6</v>
      </c>
      <c r="Q3305" s="5" t="str">
        <f>LEFT(N3305,SEARCH("/",N3305) - 1)</f>
        <v>theater</v>
      </c>
      <c r="R3305" s="5" t="str">
        <f>RIGHT(N3305, LEN(N3305) - SEARCH("/",N3305))</f>
        <v>plays</v>
      </c>
      <c r="S3305" s="16">
        <f>(((J3305/60)/60)/24)+DATE(1970,1,1)+(-8/24)</f>
        <v>42056.318101851844</v>
      </c>
      <c r="T3305" s="16">
        <f>(((I3305/60)/60)/24)+DATE(1970,1,1)+(-8/24)</f>
        <v>42091.276435185187</v>
      </c>
    </row>
    <row r="3306" spans="1:20" ht="45" x14ac:dyDescent="0.25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2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7">
        <f>E3306/D3306</f>
        <v>1.0451666666666666</v>
      </c>
      <c r="P3306" s="9">
        <f>IF(L3306 = 0, 0, E3306/L3306)</f>
        <v>89.585714285714289</v>
      </c>
      <c r="Q3306" s="5" t="str">
        <f>LEFT(N3306,SEARCH("/",N3306) - 1)</f>
        <v>theater</v>
      </c>
      <c r="R3306" s="5" t="str">
        <f>RIGHT(N3306, LEN(N3306) - SEARCH("/",N3306))</f>
        <v>plays</v>
      </c>
      <c r="S3306" s="16">
        <f>(((J3306/60)/60)/24)+DATE(1970,1,1)+(-8/24)</f>
        <v>42696.29111111111</v>
      </c>
      <c r="T3306" s="16">
        <f>(((I3306/60)/60)/24)+DATE(1970,1,1)+(-8/24)</f>
        <v>42726.29111111111</v>
      </c>
    </row>
    <row r="3307" spans="1:20" ht="60" x14ac:dyDescent="0.25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2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7">
        <f>E3307/D3307</f>
        <v>1.0202500000000001</v>
      </c>
      <c r="P3307" s="9">
        <f>IF(L3307 = 0, 0, E3307/L3307)</f>
        <v>204.05</v>
      </c>
      <c r="Q3307" s="5" t="str">
        <f>LEFT(N3307,SEARCH("/",N3307) - 1)</f>
        <v>theater</v>
      </c>
      <c r="R3307" s="5" t="str">
        <f>RIGHT(N3307, LEN(N3307) - SEARCH("/",N3307))</f>
        <v>plays</v>
      </c>
      <c r="S3307" s="16">
        <f>(((J3307/60)/60)/24)+DATE(1970,1,1)+(-8/24)</f>
        <v>42186.522546296292</v>
      </c>
      <c r="T3307" s="16">
        <f>(((I3307/60)/60)/24)+DATE(1970,1,1)+(-8/24)</f>
        <v>42216.522546296292</v>
      </c>
    </row>
    <row r="3308" spans="1:20" ht="60" x14ac:dyDescent="0.25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2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7">
        <f>E3308/D3308</f>
        <v>1.7533333333333334</v>
      </c>
      <c r="P3308" s="9">
        <f>IF(L3308 = 0, 0, E3308/L3308)</f>
        <v>48.703703703703702</v>
      </c>
      <c r="Q3308" s="5" t="str">
        <f>LEFT(N3308,SEARCH("/",N3308) - 1)</f>
        <v>theater</v>
      </c>
      <c r="R3308" s="5" t="str">
        <f>RIGHT(N3308, LEN(N3308) - SEARCH("/",N3308))</f>
        <v>plays</v>
      </c>
      <c r="S3308" s="16">
        <f>(((J3308/60)/60)/24)+DATE(1970,1,1)+(-8/24)</f>
        <v>42492.885902777773</v>
      </c>
      <c r="T3308" s="16">
        <f>(((I3308/60)/60)/24)+DATE(1970,1,1)+(-8/24)</f>
        <v>42530.791666666664</v>
      </c>
    </row>
    <row r="3309" spans="1:20" ht="60" x14ac:dyDescent="0.25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2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7">
        <f>E3309/D3309</f>
        <v>1.0668</v>
      </c>
      <c r="P3309" s="9">
        <f>IF(L3309 = 0, 0, E3309/L3309)</f>
        <v>53.339999999999996</v>
      </c>
      <c r="Q3309" s="5" t="str">
        <f>LEFT(N3309,SEARCH("/",N3309) - 1)</f>
        <v>theater</v>
      </c>
      <c r="R3309" s="5" t="str">
        <f>RIGHT(N3309, LEN(N3309) - SEARCH("/",N3309))</f>
        <v>plays</v>
      </c>
      <c r="S3309" s="16">
        <f>(((J3309/60)/60)/24)+DATE(1970,1,1)+(-8/24)</f>
        <v>42474.723831018513</v>
      </c>
      <c r="T3309" s="16">
        <f>(((I3309/60)/60)/24)+DATE(1970,1,1)+(-8/24)</f>
        <v>42504.723831018513</v>
      </c>
    </row>
    <row r="3310" spans="1:20" ht="45" x14ac:dyDescent="0.25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2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7">
        <f>E3310/D3310</f>
        <v>1.2228571428571429</v>
      </c>
      <c r="P3310" s="9">
        <f>IF(L3310 = 0, 0, E3310/L3310)</f>
        <v>75.087719298245617</v>
      </c>
      <c r="Q3310" s="5" t="str">
        <f>LEFT(N3310,SEARCH("/",N3310) - 1)</f>
        <v>theater</v>
      </c>
      <c r="R3310" s="5" t="str">
        <f>RIGHT(N3310, LEN(N3310) - SEARCH("/",N3310))</f>
        <v>plays</v>
      </c>
      <c r="S3310" s="16">
        <f>(((J3310/60)/60)/24)+DATE(1970,1,1)+(-8/24)</f>
        <v>42452.543576388889</v>
      </c>
      <c r="T3310" s="16">
        <f>(((I3310/60)/60)/24)+DATE(1970,1,1)+(-8/24)</f>
        <v>42473.543576388889</v>
      </c>
    </row>
    <row r="3311" spans="1:20" ht="30" x14ac:dyDescent="0.25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2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7">
        <f>E3311/D3311</f>
        <v>1.5942857142857143</v>
      </c>
      <c r="P3311" s="9">
        <f>IF(L3311 = 0, 0, E3311/L3311)</f>
        <v>18</v>
      </c>
      <c r="Q3311" s="5" t="str">
        <f>LEFT(N3311,SEARCH("/",N3311) - 1)</f>
        <v>theater</v>
      </c>
      <c r="R3311" s="5" t="str">
        <f>RIGHT(N3311, LEN(N3311) - SEARCH("/",N3311))</f>
        <v>plays</v>
      </c>
      <c r="S3311" s="16">
        <f>(((J3311/60)/60)/24)+DATE(1970,1,1)+(-8/24)</f>
        <v>42628.316874999997</v>
      </c>
      <c r="T3311" s="16">
        <f>(((I3311/60)/60)/24)+DATE(1970,1,1)+(-8/24)</f>
        <v>42659.316874999997</v>
      </c>
    </row>
    <row r="3312" spans="1:20" ht="45" x14ac:dyDescent="0.25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2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7">
        <f>E3312/D3312</f>
        <v>1.0007692307692309</v>
      </c>
      <c r="P3312" s="9">
        <f>IF(L3312 = 0, 0, E3312/L3312)</f>
        <v>209.83870967741936</v>
      </c>
      <c r="Q3312" s="5" t="str">
        <f>LEFT(N3312,SEARCH("/",N3312) - 1)</f>
        <v>theater</v>
      </c>
      <c r="R3312" s="5" t="str">
        <f>RIGHT(N3312, LEN(N3312) - SEARCH("/",N3312))</f>
        <v>plays</v>
      </c>
      <c r="S3312" s="16">
        <f>(((J3312/60)/60)/24)+DATE(1970,1,1)+(-8/24)</f>
        <v>42253.595196759255</v>
      </c>
      <c r="T3312" s="16">
        <f>(((I3312/60)/60)/24)+DATE(1970,1,1)+(-8/24)</f>
        <v>42283.595196759255</v>
      </c>
    </row>
    <row r="3313" spans="1:20" ht="45" x14ac:dyDescent="0.25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2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7">
        <f>E3313/D3313</f>
        <v>1.0984</v>
      </c>
      <c r="P3313" s="9">
        <f>IF(L3313 = 0, 0, E3313/L3313)</f>
        <v>61.022222222222226</v>
      </c>
      <c r="Q3313" s="5" t="str">
        <f>LEFT(N3313,SEARCH("/",N3313) - 1)</f>
        <v>theater</v>
      </c>
      <c r="R3313" s="5" t="str">
        <f>RIGHT(N3313, LEN(N3313) - SEARCH("/",N3313))</f>
        <v>plays</v>
      </c>
      <c r="S3313" s="16">
        <f>(((J3313/60)/60)/24)+DATE(1970,1,1)+(-8/24)</f>
        <v>42263.958449074074</v>
      </c>
      <c r="T3313" s="16">
        <f>(((I3313/60)/60)/24)+DATE(1970,1,1)+(-8/24)</f>
        <v>42293.958449074074</v>
      </c>
    </row>
    <row r="3314" spans="1:20" ht="60" x14ac:dyDescent="0.25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2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7">
        <f>E3314/D3314</f>
        <v>1.0004</v>
      </c>
      <c r="P3314" s="9">
        <f>IF(L3314 = 0, 0, E3314/L3314)</f>
        <v>61</v>
      </c>
      <c r="Q3314" s="5" t="str">
        <f>LEFT(N3314,SEARCH("/",N3314) - 1)</f>
        <v>theater</v>
      </c>
      <c r="R3314" s="5" t="str">
        <f>RIGHT(N3314, LEN(N3314) - SEARCH("/",N3314))</f>
        <v>plays</v>
      </c>
      <c r="S3314" s="16">
        <f>(((J3314/60)/60)/24)+DATE(1970,1,1)+(-8/24)</f>
        <v>42664.476226851846</v>
      </c>
      <c r="T3314" s="16">
        <f>(((I3314/60)/60)/24)+DATE(1970,1,1)+(-8/24)</f>
        <v>42685.583333333336</v>
      </c>
    </row>
    <row r="3315" spans="1:20" ht="45" x14ac:dyDescent="0.25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2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7">
        <f>E3315/D3315</f>
        <v>1.1605000000000001</v>
      </c>
      <c r="P3315" s="9">
        <f>IF(L3315 = 0, 0, E3315/L3315)</f>
        <v>80.034482758620683</v>
      </c>
      <c r="Q3315" s="5" t="str">
        <f>LEFT(N3315,SEARCH("/",N3315) - 1)</f>
        <v>theater</v>
      </c>
      <c r="R3315" s="5" t="str">
        <f>RIGHT(N3315, LEN(N3315) - SEARCH("/",N3315))</f>
        <v>plays</v>
      </c>
      <c r="S3315" s="16">
        <f>(((J3315/60)/60)/24)+DATE(1970,1,1)+(-8/24)</f>
        <v>42381.911076388882</v>
      </c>
      <c r="T3315" s="16">
        <f>(((I3315/60)/60)/24)+DATE(1970,1,1)+(-8/24)</f>
        <v>42395.708333333336</v>
      </c>
    </row>
    <row r="3316" spans="1:20" ht="60" x14ac:dyDescent="0.25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2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7">
        <f>E3316/D3316</f>
        <v>2.1074999999999999</v>
      </c>
      <c r="P3316" s="9">
        <f>IF(L3316 = 0, 0, E3316/L3316)</f>
        <v>29.068965517241381</v>
      </c>
      <c r="Q3316" s="5" t="str">
        <f>LEFT(N3316,SEARCH("/",N3316) - 1)</f>
        <v>theater</v>
      </c>
      <c r="R3316" s="5" t="str">
        <f>RIGHT(N3316, LEN(N3316) - SEARCH("/",N3316))</f>
        <v>plays</v>
      </c>
      <c r="S3316" s="16">
        <f>(((J3316/60)/60)/24)+DATE(1970,1,1)+(-8/24)</f>
        <v>42104.934155092589</v>
      </c>
      <c r="T3316" s="16">
        <f>(((I3316/60)/60)/24)+DATE(1970,1,1)+(-8/24)</f>
        <v>42132.503472222219</v>
      </c>
    </row>
    <row r="3317" spans="1:20" ht="45" x14ac:dyDescent="0.25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2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7">
        <f>E3317/D3317</f>
        <v>1.1000000000000001</v>
      </c>
      <c r="P3317" s="9">
        <f>IF(L3317 = 0, 0, E3317/L3317)</f>
        <v>49.438202247191015</v>
      </c>
      <c r="Q3317" s="5" t="str">
        <f>LEFT(N3317,SEARCH("/",N3317) - 1)</f>
        <v>theater</v>
      </c>
      <c r="R3317" s="5" t="str">
        <f>RIGHT(N3317, LEN(N3317) - SEARCH("/",N3317))</f>
        <v>plays</v>
      </c>
      <c r="S3317" s="16">
        <f>(((J3317/60)/60)/24)+DATE(1970,1,1)+(-8/24)</f>
        <v>42465.970381944448</v>
      </c>
      <c r="T3317" s="16">
        <f>(((I3317/60)/60)/24)+DATE(1970,1,1)+(-8/24)</f>
        <v>42495.970381944448</v>
      </c>
    </row>
    <row r="3318" spans="1:20" ht="75" x14ac:dyDescent="0.25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2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7">
        <f>E3318/D3318</f>
        <v>1.0008673425918038</v>
      </c>
      <c r="P3318" s="9">
        <f>IF(L3318 = 0, 0, E3318/L3318)</f>
        <v>93.977440000000001</v>
      </c>
      <c r="Q3318" s="5" t="str">
        <f>LEFT(N3318,SEARCH("/",N3318) - 1)</f>
        <v>theater</v>
      </c>
      <c r="R3318" s="5" t="str">
        <f>RIGHT(N3318, LEN(N3318) - SEARCH("/",N3318))</f>
        <v>plays</v>
      </c>
      <c r="S3318" s="16">
        <f>(((J3318/60)/60)/24)+DATE(1970,1,1)+(-8/24)</f>
        <v>41826.537905092591</v>
      </c>
      <c r="T3318" s="16">
        <f>(((I3318/60)/60)/24)+DATE(1970,1,1)+(-8/24)</f>
        <v>41859.245833333334</v>
      </c>
    </row>
    <row r="3319" spans="1:20" ht="45" x14ac:dyDescent="0.25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2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7">
        <f>E3319/D3319</f>
        <v>1.0619047619047619</v>
      </c>
      <c r="P3319" s="9">
        <f>IF(L3319 = 0, 0, E3319/L3319)</f>
        <v>61.944444444444443</v>
      </c>
      <c r="Q3319" s="5" t="str">
        <f>LEFT(N3319,SEARCH("/",N3319) - 1)</f>
        <v>theater</v>
      </c>
      <c r="R3319" s="5" t="str">
        <f>RIGHT(N3319, LEN(N3319) - SEARCH("/",N3319))</f>
        <v>plays</v>
      </c>
      <c r="S3319" s="16">
        <f>(((J3319/60)/60)/24)+DATE(1970,1,1)+(-8/24)</f>
        <v>42498.706296296288</v>
      </c>
      <c r="T3319" s="16">
        <f>(((I3319/60)/60)/24)+DATE(1970,1,1)+(-8/24)</f>
        <v>42528.706296296288</v>
      </c>
    </row>
    <row r="3320" spans="1:20" ht="30" x14ac:dyDescent="0.25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2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7">
        <f>E3320/D3320</f>
        <v>1.256</v>
      </c>
      <c r="P3320" s="9">
        <f>IF(L3320 = 0, 0, E3320/L3320)</f>
        <v>78.5</v>
      </c>
      <c r="Q3320" s="5" t="str">
        <f>LEFT(N3320,SEARCH("/",N3320) - 1)</f>
        <v>theater</v>
      </c>
      <c r="R3320" s="5" t="str">
        <f>RIGHT(N3320, LEN(N3320) - SEARCH("/",N3320))</f>
        <v>plays</v>
      </c>
      <c r="S3320" s="16">
        <f>(((J3320/60)/60)/24)+DATE(1970,1,1)+(-8/24)</f>
        <v>42430.968668981477</v>
      </c>
      <c r="T3320" s="16">
        <f>(((I3320/60)/60)/24)+DATE(1970,1,1)+(-8/24)</f>
        <v>42470.770833333336</v>
      </c>
    </row>
    <row r="3321" spans="1:20" ht="60" x14ac:dyDescent="0.25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2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7">
        <f>E3321/D3321</f>
        <v>1.08</v>
      </c>
      <c r="P3321" s="9">
        <f>IF(L3321 = 0, 0, E3321/L3321)</f>
        <v>33.75</v>
      </c>
      <c r="Q3321" s="5" t="str">
        <f>LEFT(N3321,SEARCH("/",N3321) - 1)</f>
        <v>theater</v>
      </c>
      <c r="R3321" s="5" t="str">
        <f>RIGHT(N3321, LEN(N3321) - SEARCH("/",N3321))</f>
        <v>plays</v>
      </c>
      <c r="S3321" s="16">
        <f>(((J3321/60)/60)/24)+DATE(1970,1,1)+(-8/24)</f>
        <v>41990.252152777779</v>
      </c>
      <c r="T3321" s="16">
        <f>(((I3321/60)/60)/24)+DATE(1970,1,1)+(-8/24)</f>
        <v>42035.252152777779</v>
      </c>
    </row>
    <row r="3322" spans="1:20" ht="45" x14ac:dyDescent="0.25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2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7">
        <f>E3322/D3322</f>
        <v>1.01</v>
      </c>
      <c r="P3322" s="9">
        <f>IF(L3322 = 0, 0, E3322/L3322)</f>
        <v>66.44736842105263</v>
      </c>
      <c r="Q3322" s="5" t="str">
        <f>LEFT(N3322,SEARCH("/",N3322) - 1)</f>
        <v>theater</v>
      </c>
      <c r="R3322" s="5" t="str">
        <f>RIGHT(N3322, LEN(N3322) - SEARCH("/",N3322))</f>
        <v>plays</v>
      </c>
      <c r="S3322" s="16">
        <f>(((J3322/60)/60)/24)+DATE(1970,1,1)+(-8/24)</f>
        <v>42512.712465277778</v>
      </c>
      <c r="T3322" s="16">
        <f>(((I3322/60)/60)/24)+DATE(1970,1,1)+(-8/24)</f>
        <v>42542.712465277778</v>
      </c>
    </row>
    <row r="3323" spans="1:20" ht="60" x14ac:dyDescent="0.25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2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7">
        <f>E3323/D3323</f>
        <v>1.0740000000000001</v>
      </c>
      <c r="P3323" s="9">
        <f>IF(L3323 = 0, 0, E3323/L3323)</f>
        <v>35.799999999999997</v>
      </c>
      <c r="Q3323" s="5" t="str">
        <f>LEFT(N3323,SEARCH("/",N3323) - 1)</f>
        <v>theater</v>
      </c>
      <c r="R3323" s="5" t="str">
        <f>RIGHT(N3323, LEN(N3323) - SEARCH("/",N3323))</f>
        <v>plays</v>
      </c>
      <c r="S3323" s="16">
        <f>(((J3323/60)/60)/24)+DATE(1970,1,1)+(-8/24)</f>
        <v>41913.766956018517</v>
      </c>
      <c r="T3323" s="16">
        <f>(((I3323/60)/60)/24)+DATE(1970,1,1)+(-8/24)</f>
        <v>41927.832638888889</v>
      </c>
    </row>
    <row r="3324" spans="1:20" ht="60" x14ac:dyDescent="0.25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2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7">
        <f>E3324/D3324</f>
        <v>1.0151515151515151</v>
      </c>
      <c r="P3324" s="9">
        <f>IF(L3324 = 0, 0, E3324/L3324)</f>
        <v>145.65217391304347</v>
      </c>
      <c r="Q3324" s="5" t="str">
        <f>LEFT(N3324,SEARCH("/",N3324) - 1)</f>
        <v>theater</v>
      </c>
      <c r="R3324" s="5" t="str">
        <f>RIGHT(N3324, LEN(N3324) - SEARCH("/",N3324))</f>
        <v>plays</v>
      </c>
      <c r="S3324" s="16">
        <f>(((J3324/60)/60)/24)+DATE(1970,1,1)+(-8/24)</f>
        <v>42520.677037037036</v>
      </c>
      <c r="T3324" s="16">
        <f>(((I3324/60)/60)/24)+DATE(1970,1,1)+(-8/24)</f>
        <v>42542.829861111109</v>
      </c>
    </row>
    <row r="3325" spans="1:20" ht="60" x14ac:dyDescent="0.25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2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7">
        <f>E3325/D3325</f>
        <v>1.2589999999999999</v>
      </c>
      <c r="P3325" s="9">
        <f>IF(L3325 = 0, 0, E3325/L3325)</f>
        <v>25.693877551020407</v>
      </c>
      <c r="Q3325" s="5" t="str">
        <f>LEFT(N3325,SEARCH("/",N3325) - 1)</f>
        <v>theater</v>
      </c>
      <c r="R3325" s="5" t="str">
        <f>RIGHT(N3325, LEN(N3325) - SEARCH("/",N3325))</f>
        <v>plays</v>
      </c>
      <c r="S3325" s="16">
        <f>(((J3325/60)/60)/24)+DATE(1970,1,1)+(-8/24)</f>
        <v>42608.032499999994</v>
      </c>
      <c r="T3325" s="16">
        <f>(((I3325/60)/60)/24)+DATE(1970,1,1)+(-8/24)</f>
        <v>42638.032499999994</v>
      </c>
    </row>
    <row r="3326" spans="1:20" ht="45" x14ac:dyDescent="0.25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2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7">
        <f>E3326/D3326</f>
        <v>1.0166666666666666</v>
      </c>
      <c r="P3326" s="9">
        <f>IF(L3326 = 0, 0, E3326/L3326)</f>
        <v>152.5</v>
      </c>
      <c r="Q3326" s="5" t="str">
        <f>LEFT(N3326,SEARCH("/",N3326) - 1)</f>
        <v>theater</v>
      </c>
      <c r="R3326" s="5" t="str">
        <f>RIGHT(N3326, LEN(N3326) - SEARCH("/",N3326))</f>
        <v>plays</v>
      </c>
      <c r="S3326" s="16">
        <f>(((J3326/60)/60)/24)+DATE(1970,1,1)+(-8/24)</f>
        <v>42512.249884259254</v>
      </c>
      <c r="T3326" s="16">
        <f>(((I3326/60)/60)/24)+DATE(1970,1,1)+(-8/24)</f>
        <v>42526.249884259254</v>
      </c>
    </row>
    <row r="3327" spans="1:20" ht="60" x14ac:dyDescent="0.25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2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7">
        <f>E3327/D3327</f>
        <v>1.125</v>
      </c>
      <c r="P3327" s="9">
        <f>IF(L3327 = 0, 0, E3327/L3327)</f>
        <v>30</v>
      </c>
      <c r="Q3327" s="5" t="str">
        <f>LEFT(N3327,SEARCH("/",N3327) - 1)</f>
        <v>theater</v>
      </c>
      <c r="R3327" s="5" t="str">
        <f>RIGHT(N3327, LEN(N3327) - SEARCH("/",N3327))</f>
        <v>plays</v>
      </c>
      <c r="S3327" s="16">
        <f>(((J3327/60)/60)/24)+DATE(1970,1,1)+(-8/24)</f>
        <v>42064.452280092592</v>
      </c>
      <c r="T3327" s="16">
        <f>(((I3327/60)/60)/24)+DATE(1970,1,1)+(-8/24)</f>
        <v>42099.410613425927</v>
      </c>
    </row>
    <row r="3328" spans="1:20" ht="60" x14ac:dyDescent="0.25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2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7">
        <f>E3328/D3328</f>
        <v>1.0137499999999999</v>
      </c>
      <c r="P3328" s="9">
        <f>IF(L3328 = 0, 0, E3328/L3328)</f>
        <v>142.28070175438597</v>
      </c>
      <c r="Q3328" s="5" t="str">
        <f>LEFT(N3328,SEARCH("/",N3328) - 1)</f>
        <v>theater</v>
      </c>
      <c r="R3328" s="5" t="str">
        <f>RIGHT(N3328, LEN(N3328) - SEARCH("/",N3328))</f>
        <v>plays</v>
      </c>
      <c r="S3328" s="16">
        <f>(((J3328/60)/60)/24)+DATE(1970,1,1)+(-8/24)</f>
        <v>42041.380844907406</v>
      </c>
      <c r="T3328" s="16">
        <f>(((I3328/60)/60)/24)+DATE(1970,1,1)+(-8/24)</f>
        <v>42071.339178240734</v>
      </c>
    </row>
    <row r="3329" spans="1:20" ht="60" x14ac:dyDescent="0.25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2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7">
        <f>E3329/D3329</f>
        <v>1.0125</v>
      </c>
      <c r="P3329" s="9">
        <f>IF(L3329 = 0, 0, E3329/L3329)</f>
        <v>24.545454545454547</v>
      </c>
      <c r="Q3329" s="5" t="str">
        <f>LEFT(N3329,SEARCH("/",N3329) - 1)</f>
        <v>theater</v>
      </c>
      <c r="R3329" s="5" t="str">
        <f>RIGHT(N3329, LEN(N3329) - SEARCH("/",N3329))</f>
        <v>plays</v>
      </c>
      <c r="S3329" s="16">
        <f>(((J3329/60)/60)/24)+DATE(1970,1,1)+(-8/24)</f>
        <v>42468.041273148141</v>
      </c>
      <c r="T3329" s="16">
        <f>(((I3329/60)/60)/24)+DATE(1970,1,1)+(-8/24)</f>
        <v>42498.041273148141</v>
      </c>
    </row>
    <row r="3330" spans="1:20" ht="45" x14ac:dyDescent="0.25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2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7">
        <f>E3330/D3330</f>
        <v>1.4638888888888888</v>
      </c>
      <c r="P3330" s="9">
        <f>IF(L3330 = 0, 0, E3330/L3330)</f>
        <v>292.77777777777777</v>
      </c>
      <c r="Q3330" s="5" t="str">
        <f>LEFT(N3330,SEARCH("/",N3330) - 1)</f>
        <v>theater</v>
      </c>
      <c r="R3330" s="5" t="str">
        <f>RIGHT(N3330, LEN(N3330) - SEARCH("/",N3330))</f>
        <v>plays</v>
      </c>
      <c r="S3330" s="16">
        <f>(((J3330/60)/60)/24)+DATE(1970,1,1)+(-8/24)</f>
        <v>41822.241701388884</v>
      </c>
      <c r="T3330" s="16">
        <f>(((I3330/60)/60)/24)+DATE(1970,1,1)+(-8/24)</f>
        <v>41824.708333333328</v>
      </c>
    </row>
    <row r="3331" spans="1:20" ht="45" x14ac:dyDescent="0.25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2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7">
        <f>E3331/D3331</f>
        <v>1.1679999999999999</v>
      </c>
      <c r="P3331" s="9">
        <f>IF(L3331 = 0, 0, E3331/L3331)</f>
        <v>44.92307692307692</v>
      </c>
      <c r="Q3331" s="5" t="str">
        <f>LEFT(N3331,SEARCH("/",N3331) - 1)</f>
        <v>theater</v>
      </c>
      <c r="R3331" s="5" t="str">
        <f>RIGHT(N3331, LEN(N3331) - SEARCH("/",N3331))</f>
        <v>plays</v>
      </c>
      <c r="S3331" s="16">
        <f>(((J3331/60)/60)/24)+DATE(1970,1,1)+(-8/24)</f>
        <v>41836.989675925921</v>
      </c>
      <c r="T3331" s="16">
        <f>(((I3331/60)/60)/24)+DATE(1970,1,1)+(-8/24)</f>
        <v>41847.625</v>
      </c>
    </row>
    <row r="3332" spans="1:20" ht="45" x14ac:dyDescent="0.25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2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7">
        <f>E3332/D3332</f>
        <v>1.0626666666666666</v>
      </c>
      <c r="P3332" s="9">
        <f>IF(L3332 = 0, 0, E3332/L3332)</f>
        <v>23.10144927536232</v>
      </c>
      <c r="Q3332" s="5" t="str">
        <f>LEFT(N3332,SEARCH("/",N3332) - 1)</f>
        <v>theater</v>
      </c>
      <c r="R3332" s="5" t="str">
        <f>RIGHT(N3332, LEN(N3332) - SEARCH("/",N3332))</f>
        <v>plays</v>
      </c>
      <c r="S3332" s="16">
        <f>(((J3332/60)/60)/24)+DATE(1970,1,1)+(-8/24)</f>
        <v>42065.554027777776</v>
      </c>
      <c r="T3332" s="16">
        <f>(((I3332/60)/60)/24)+DATE(1970,1,1)+(-8/24)</f>
        <v>42095.512361111112</v>
      </c>
    </row>
    <row r="3333" spans="1:20" ht="60" x14ac:dyDescent="0.25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2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7">
        <f>E3333/D3333</f>
        <v>1.0451999999999999</v>
      </c>
      <c r="P3333" s="9">
        <f>IF(L3333 = 0, 0, E3333/L3333)</f>
        <v>80.400000000000006</v>
      </c>
      <c r="Q3333" s="5" t="str">
        <f>LEFT(N3333,SEARCH("/",N3333) - 1)</f>
        <v>theater</v>
      </c>
      <c r="R3333" s="5" t="str">
        <f>RIGHT(N3333, LEN(N3333) - SEARCH("/",N3333))</f>
        <v>plays</v>
      </c>
      <c r="S3333" s="16">
        <f>(((J3333/60)/60)/24)+DATE(1970,1,1)+(-8/24)</f>
        <v>42248.36442129629</v>
      </c>
      <c r="T3333" s="16">
        <f>(((I3333/60)/60)/24)+DATE(1970,1,1)+(-8/24)</f>
        <v>42283.36442129629</v>
      </c>
    </row>
    <row r="3334" spans="1:20" ht="45" x14ac:dyDescent="0.25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2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7">
        <f>E3334/D3334</f>
        <v>1</v>
      </c>
      <c r="P3334" s="9">
        <f>IF(L3334 = 0, 0, E3334/L3334)</f>
        <v>72.289156626506028</v>
      </c>
      <c r="Q3334" s="5" t="str">
        <f>LEFT(N3334,SEARCH("/",N3334) - 1)</f>
        <v>theater</v>
      </c>
      <c r="R3334" s="5" t="str">
        <f>RIGHT(N3334, LEN(N3334) - SEARCH("/",N3334))</f>
        <v>plays</v>
      </c>
      <c r="S3334" s="16">
        <f>(((J3334/60)/60)/24)+DATE(1970,1,1)+(-8/24)</f>
        <v>41809.526967592588</v>
      </c>
      <c r="T3334" s="16">
        <f>(((I3334/60)/60)/24)+DATE(1970,1,1)+(-8/24)</f>
        <v>41839.526967592588</v>
      </c>
    </row>
    <row r="3335" spans="1:20" ht="60" x14ac:dyDescent="0.25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2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7">
        <f>E3335/D3335</f>
        <v>1.0457142857142858</v>
      </c>
      <c r="P3335" s="9">
        <f>IF(L3335 = 0, 0, E3335/L3335)</f>
        <v>32.972972972972975</v>
      </c>
      <c r="Q3335" s="5" t="str">
        <f>LEFT(N3335,SEARCH("/",N3335) - 1)</f>
        <v>theater</v>
      </c>
      <c r="R3335" s="5" t="str">
        <f>RIGHT(N3335, LEN(N3335) - SEARCH("/",N3335))</f>
        <v>plays</v>
      </c>
      <c r="S3335" s="16">
        <f>(((J3335/60)/60)/24)+DATE(1970,1,1)+(-8/24)</f>
        <v>42148.343518518515</v>
      </c>
      <c r="T3335" s="16">
        <f>(((I3335/60)/60)/24)+DATE(1970,1,1)+(-8/24)</f>
        <v>42170.343518518515</v>
      </c>
    </row>
    <row r="3336" spans="1:20" ht="45" x14ac:dyDescent="0.25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2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7">
        <f>E3336/D3336</f>
        <v>1.3862051149573753</v>
      </c>
      <c r="P3336" s="9">
        <f>IF(L3336 = 0, 0, E3336/L3336)</f>
        <v>116.65217391304348</v>
      </c>
      <c r="Q3336" s="5" t="str">
        <f>LEFT(N3336,SEARCH("/",N3336) - 1)</f>
        <v>theater</v>
      </c>
      <c r="R3336" s="5" t="str">
        <f>RIGHT(N3336, LEN(N3336) - SEARCH("/",N3336))</f>
        <v>plays</v>
      </c>
      <c r="S3336" s="16">
        <f>(((J3336/60)/60)/24)+DATE(1970,1,1)+(-8/24)</f>
        <v>42185.187754629624</v>
      </c>
      <c r="T3336" s="16">
        <f>(((I3336/60)/60)/24)+DATE(1970,1,1)+(-8/24)</f>
        <v>42215.187754629624</v>
      </c>
    </row>
    <row r="3337" spans="1:20" ht="60" x14ac:dyDescent="0.25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2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7">
        <f>E3337/D3337</f>
        <v>1.0032000000000001</v>
      </c>
      <c r="P3337" s="9">
        <f>IF(L3337 = 0, 0, E3337/L3337)</f>
        <v>79.61904761904762</v>
      </c>
      <c r="Q3337" s="5" t="str">
        <f>LEFT(N3337,SEARCH("/",N3337) - 1)</f>
        <v>theater</v>
      </c>
      <c r="R3337" s="5" t="str">
        <f>RIGHT(N3337, LEN(N3337) - SEARCH("/",N3337))</f>
        <v>plays</v>
      </c>
      <c r="S3337" s="16">
        <f>(((J3337/60)/60)/24)+DATE(1970,1,1)+(-8/24)</f>
        <v>41827.340810185182</v>
      </c>
      <c r="T3337" s="16">
        <f>(((I3337/60)/60)/24)+DATE(1970,1,1)+(-8/24)</f>
        <v>41854.625</v>
      </c>
    </row>
    <row r="3338" spans="1:20" ht="45" x14ac:dyDescent="0.25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2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7">
        <f>E3338/D3338</f>
        <v>1</v>
      </c>
      <c r="P3338" s="9">
        <f>IF(L3338 = 0, 0, E3338/L3338)</f>
        <v>27.777777777777779</v>
      </c>
      <c r="Q3338" s="5" t="str">
        <f>LEFT(N3338,SEARCH("/",N3338) - 1)</f>
        <v>theater</v>
      </c>
      <c r="R3338" s="5" t="str">
        <f>RIGHT(N3338, LEN(N3338) - SEARCH("/",N3338))</f>
        <v>plays</v>
      </c>
      <c r="S3338" s="16">
        <f>(((J3338/60)/60)/24)+DATE(1970,1,1)+(-8/24)</f>
        <v>42437.065347222226</v>
      </c>
      <c r="T3338" s="16">
        <f>(((I3338/60)/60)/24)+DATE(1970,1,1)+(-8/24)</f>
        <v>42465.023680555554</v>
      </c>
    </row>
    <row r="3339" spans="1:20" ht="45" x14ac:dyDescent="0.25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2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7">
        <f>E3339/D3339</f>
        <v>1.1020000000000001</v>
      </c>
      <c r="P3339" s="9">
        <f>IF(L3339 = 0, 0, E3339/L3339)</f>
        <v>81.029411764705884</v>
      </c>
      <c r="Q3339" s="5" t="str">
        <f>LEFT(N3339,SEARCH("/",N3339) - 1)</f>
        <v>theater</v>
      </c>
      <c r="R3339" s="5" t="str">
        <f>RIGHT(N3339, LEN(N3339) - SEARCH("/",N3339))</f>
        <v>plays</v>
      </c>
      <c r="S3339" s="16">
        <f>(((J3339/60)/60)/24)+DATE(1970,1,1)+(-8/24)</f>
        <v>41900.948692129627</v>
      </c>
      <c r="T3339" s="16">
        <f>(((I3339/60)/60)/24)+DATE(1970,1,1)+(-8/24)</f>
        <v>41922.541666666664</v>
      </c>
    </row>
    <row r="3340" spans="1:20" ht="30" x14ac:dyDescent="0.25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2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7">
        <f>E3340/D3340</f>
        <v>1.0218</v>
      </c>
      <c r="P3340" s="9">
        <f>IF(L3340 = 0, 0, E3340/L3340)</f>
        <v>136.84821428571428</v>
      </c>
      <c r="Q3340" s="5" t="str">
        <f>LEFT(N3340,SEARCH("/",N3340) - 1)</f>
        <v>theater</v>
      </c>
      <c r="R3340" s="5" t="str">
        <f>RIGHT(N3340, LEN(N3340) - SEARCH("/",N3340))</f>
        <v>plays</v>
      </c>
      <c r="S3340" s="16">
        <f>(((J3340/60)/60)/24)+DATE(1970,1,1)+(-8/24)</f>
        <v>42769.241666666661</v>
      </c>
      <c r="T3340" s="16">
        <f>(((I3340/60)/60)/24)+DATE(1970,1,1)+(-8/24)</f>
        <v>42790.241666666661</v>
      </c>
    </row>
    <row r="3341" spans="1:20" ht="45" x14ac:dyDescent="0.25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2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7">
        <f>E3341/D3341</f>
        <v>1.0435000000000001</v>
      </c>
      <c r="P3341" s="9">
        <f>IF(L3341 = 0, 0, E3341/L3341)</f>
        <v>177.61702127659575</v>
      </c>
      <c r="Q3341" s="5" t="str">
        <f>LEFT(N3341,SEARCH("/",N3341) - 1)</f>
        <v>theater</v>
      </c>
      <c r="R3341" s="5" t="str">
        <f>RIGHT(N3341, LEN(N3341) - SEARCH("/",N3341))</f>
        <v>plays</v>
      </c>
      <c r="S3341" s="16">
        <f>(((J3341/60)/60)/24)+DATE(1970,1,1)+(-8/24)</f>
        <v>42549.332384259258</v>
      </c>
      <c r="T3341" s="16">
        <f>(((I3341/60)/60)/24)+DATE(1970,1,1)+(-8/24)</f>
        <v>42579.332384259258</v>
      </c>
    </row>
    <row r="3342" spans="1:20" ht="60" x14ac:dyDescent="0.25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2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7">
        <f>E3342/D3342</f>
        <v>1.3816666666666666</v>
      </c>
      <c r="P3342" s="9">
        <f>IF(L3342 = 0, 0, E3342/L3342)</f>
        <v>109.07894736842105</v>
      </c>
      <c r="Q3342" s="5" t="str">
        <f>LEFT(N3342,SEARCH("/",N3342) - 1)</f>
        <v>theater</v>
      </c>
      <c r="R3342" s="5" t="str">
        <f>RIGHT(N3342, LEN(N3342) - SEARCH("/",N3342))</f>
        <v>plays</v>
      </c>
      <c r="S3342" s="16">
        <f>(((J3342/60)/60)/24)+DATE(1970,1,1)+(-8/24)</f>
        <v>42685.640671296293</v>
      </c>
      <c r="T3342" s="16">
        <f>(((I3342/60)/60)/24)+DATE(1970,1,1)+(-8/24)</f>
        <v>42710.640671296293</v>
      </c>
    </row>
    <row r="3343" spans="1:20" ht="60" x14ac:dyDescent="0.25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2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7">
        <f>E3343/D3343</f>
        <v>1</v>
      </c>
      <c r="P3343" s="9">
        <f>IF(L3343 = 0, 0, E3343/L3343)</f>
        <v>119.64285714285714</v>
      </c>
      <c r="Q3343" s="5" t="str">
        <f>LEFT(N3343,SEARCH("/",N3343) - 1)</f>
        <v>theater</v>
      </c>
      <c r="R3343" s="5" t="str">
        <f>RIGHT(N3343, LEN(N3343) - SEARCH("/",N3343))</f>
        <v>plays</v>
      </c>
      <c r="S3343" s="16">
        <f>(((J3343/60)/60)/24)+DATE(1970,1,1)+(-8/24)</f>
        <v>42510.465520833335</v>
      </c>
      <c r="T3343" s="16">
        <f>(((I3343/60)/60)/24)+DATE(1970,1,1)+(-8/24)</f>
        <v>42533.374999999993</v>
      </c>
    </row>
    <row r="3344" spans="1:20" ht="45" x14ac:dyDescent="0.25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2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7">
        <f>E3344/D3344</f>
        <v>1.0166666666666666</v>
      </c>
      <c r="P3344" s="9">
        <f>IF(L3344 = 0, 0, E3344/L3344)</f>
        <v>78.205128205128204</v>
      </c>
      <c r="Q3344" s="5" t="str">
        <f>LEFT(N3344,SEARCH("/",N3344) - 1)</f>
        <v>theater</v>
      </c>
      <c r="R3344" s="5" t="str">
        <f>RIGHT(N3344, LEN(N3344) - SEARCH("/",N3344))</f>
        <v>plays</v>
      </c>
      <c r="S3344" s="16">
        <f>(((J3344/60)/60)/24)+DATE(1970,1,1)+(-8/24)</f>
        <v>42061.963078703695</v>
      </c>
      <c r="T3344" s="16">
        <f>(((I3344/60)/60)/24)+DATE(1970,1,1)+(-8/24)</f>
        <v>42094.874305555553</v>
      </c>
    </row>
    <row r="3345" spans="1:20" ht="45" x14ac:dyDescent="0.25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2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7">
        <f>E3345/D3345</f>
        <v>1.7142857142857142</v>
      </c>
      <c r="P3345" s="9">
        <f>IF(L3345 = 0, 0, E3345/L3345)</f>
        <v>52.173913043478258</v>
      </c>
      <c r="Q3345" s="5" t="str">
        <f>LEFT(N3345,SEARCH("/",N3345) - 1)</f>
        <v>theater</v>
      </c>
      <c r="R3345" s="5" t="str">
        <f>RIGHT(N3345, LEN(N3345) - SEARCH("/",N3345))</f>
        <v>plays</v>
      </c>
      <c r="S3345" s="16">
        <f>(((J3345/60)/60)/24)+DATE(1970,1,1)+(-8/24)</f>
        <v>42452.583148148151</v>
      </c>
      <c r="T3345" s="16">
        <f>(((I3345/60)/60)/24)+DATE(1970,1,1)+(-8/24)</f>
        <v>42473.220833333333</v>
      </c>
    </row>
    <row r="3346" spans="1:20" ht="60" x14ac:dyDescent="0.25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2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7">
        <f>E3346/D3346</f>
        <v>1.0144444444444445</v>
      </c>
      <c r="P3346" s="9">
        <f>IF(L3346 = 0, 0, E3346/L3346)</f>
        <v>114.125</v>
      </c>
      <c r="Q3346" s="5" t="str">
        <f>LEFT(N3346,SEARCH("/",N3346) - 1)</f>
        <v>theater</v>
      </c>
      <c r="R3346" s="5" t="str">
        <f>RIGHT(N3346, LEN(N3346) - SEARCH("/",N3346))</f>
        <v>plays</v>
      </c>
      <c r="S3346" s="16">
        <f>(((J3346/60)/60)/24)+DATE(1970,1,1)+(-8/24)</f>
        <v>41850.866817129623</v>
      </c>
      <c r="T3346" s="16">
        <f>(((I3346/60)/60)/24)+DATE(1970,1,1)+(-8/24)</f>
        <v>41880.866817129623</v>
      </c>
    </row>
    <row r="3347" spans="1:20" ht="60" x14ac:dyDescent="0.25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2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7">
        <f>E3347/D3347</f>
        <v>1.3</v>
      </c>
      <c r="P3347" s="9">
        <f>IF(L3347 = 0, 0, E3347/L3347)</f>
        <v>50</v>
      </c>
      <c r="Q3347" s="5" t="str">
        <f>LEFT(N3347,SEARCH("/",N3347) - 1)</f>
        <v>theater</v>
      </c>
      <c r="R3347" s="5" t="str">
        <f>RIGHT(N3347, LEN(N3347) - SEARCH("/",N3347))</f>
        <v>plays</v>
      </c>
      <c r="S3347" s="16">
        <f>(((J3347/60)/60)/24)+DATE(1970,1,1)+(-8/24)</f>
        <v>42052.772777777776</v>
      </c>
      <c r="T3347" s="16">
        <f>(((I3347/60)/60)/24)+DATE(1970,1,1)+(-8/24)</f>
        <v>42111.692361111105</v>
      </c>
    </row>
    <row r="3348" spans="1:20" ht="60" x14ac:dyDescent="0.25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2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7">
        <f>E3348/D3348</f>
        <v>1.1000000000000001</v>
      </c>
      <c r="P3348" s="9">
        <f>IF(L3348 = 0, 0, E3348/L3348)</f>
        <v>91.666666666666671</v>
      </c>
      <c r="Q3348" s="5" t="str">
        <f>LEFT(N3348,SEARCH("/",N3348) - 1)</f>
        <v>theater</v>
      </c>
      <c r="R3348" s="5" t="str">
        <f>RIGHT(N3348, LEN(N3348) - SEARCH("/",N3348))</f>
        <v>plays</v>
      </c>
      <c r="S3348" s="16">
        <f>(((J3348/60)/60)/24)+DATE(1970,1,1)+(-8/24)</f>
        <v>42053.691087962965</v>
      </c>
      <c r="T3348" s="16">
        <f>(((I3348/60)/60)/24)+DATE(1970,1,1)+(-8/24)</f>
        <v>42060.691087962965</v>
      </c>
    </row>
    <row r="3349" spans="1:20" ht="60" x14ac:dyDescent="0.25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2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7">
        <f>E3349/D3349</f>
        <v>1.1944999999999999</v>
      </c>
      <c r="P3349" s="9">
        <f>IF(L3349 = 0, 0, E3349/L3349)</f>
        <v>108.59090909090909</v>
      </c>
      <c r="Q3349" s="5" t="str">
        <f>LEFT(N3349,SEARCH("/",N3349) - 1)</f>
        <v>theater</v>
      </c>
      <c r="R3349" s="5" t="str">
        <f>RIGHT(N3349, LEN(N3349) - SEARCH("/",N3349))</f>
        <v>plays</v>
      </c>
      <c r="S3349" s="16">
        <f>(((J3349/60)/60)/24)+DATE(1970,1,1)+(-8/24)</f>
        <v>42484.218217592592</v>
      </c>
      <c r="T3349" s="16">
        <f>(((I3349/60)/60)/24)+DATE(1970,1,1)+(-8/24)</f>
        <v>42498.541666666664</v>
      </c>
    </row>
    <row r="3350" spans="1:20" ht="60" x14ac:dyDescent="0.25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2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7">
        <f>E3350/D3350</f>
        <v>1.002909090909091</v>
      </c>
      <c r="P3350" s="9">
        <f>IF(L3350 = 0, 0, E3350/L3350)</f>
        <v>69.822784810126578</v>
      </c>
      <c r="Q3350" s="5" t="str">
        <f>LEFT(N3350,SEARCH("/",N3350) - 1)</f>
        <v>theater</v>
      </c>
      <c r="R3350" s="5" t="str">
        <f>RIGHT(N3350, LEN(N3350) - SEARCH("/",N3350))</f>
        <v>plays</v>
      </c>
      <c r="S3350" s="16">
        <f>(((J3350/60)/60)/24)+DATE(1970,1,1)+(-8/24)</f>
        <v>42466.225462962961</v>
      </c>
      <c r="T3350" s="16">
        <f>(((I3350/60)/60)/24)+DATE(1970,1,1)+(-8/24)</f>
        <v>42489.832638888889</v>
      </c>
    </row>
    <row r="3351" spans="1:20" ht="60" x14ac:dyDescent="0.25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2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7">
        <f>E3351/D3351</f>
        <v>1.534</v>
      </c>
      <c r="P3351" s="9">
        <f>IF(L3351 = 0, 0, E3351/L3351)</f>
        <v>109.57142857142857</v>
      </c>
      <c r="Q3351" s="5" t="str">
        <f>LEFT(N3351,SEARCH("/",N3351) - 1)</f>
        <v>theater</v>
      </c>
      <c r="R3351" s="5" t="str">
        <f>RIGHT(N3351, LEN(N3351) - SEARCH("/",N3351))</f>
        <v>plays</v>
      </c>
      <c r="S3351" s="16">
        <f>(((J3351/60)/60)/24)+DATE(1970,1,1)+(-8/24)</f>
        <v>42512.777453703697</v>
      </c>
      <c r="T3351" s="16">
        <f>(((I3351/60)/60)/24)+DATE(1970,1,1)+(-8/24)</f>
        <v>42534.374999999993</v>
      </c>
    </row>
    <row r="3352" spans="1:20" ht="60" x14ac:dyDescent="0.25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2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7">
        <f>E3352/D3352</f>
        <v>1.0442857142857143</v>
      </c>
      <c r="P3352" s="9">
        <f>IF(L3352 = 0, 0, E3352/L3352)</f>
        <v>71.666666666666671</v>
      </c>
      <c r="Q3352" s="5" t="str">
        <f>LEFT(N3352,SEARCH("/",N3352) - 1)</f>
        <v>theater</v>
      </c>
      <c r="R3352" s="5" t="str">
        <f>RIGHT(N3352, LEN(N3352) - SEARCH("/",N3352))</f>
        <v>plays</v>
      </c>
      <c r="S3352" s="16">
        <f>(((J3352/60)/60)/24)+DATE(1970,1,1)+(-8/24)</f>
        <v>42302.368182870363</v>
      </c>
      <c r="T3352" s="16">
        <f>(((I3352/60)/60)/24)+DATE(1970,1,1)+(-8/24)</f>
        <v>42337.624999999993</v>
      </c>
    </row>
    <row r="3353" spans="1:20" ht="60" x14ac:dyDescent="0.25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2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7">
        <f>E3353/D3353</f>
        <v>1.0109999999999999</v>
      </c>
      <c r="P3353" s="9">
        <f>IF(L3353 = 0, 0, E3353/L3353)</f>
        <v>93.611111111111114</v>
      </c>
      <c r="Q3353" s="5" t="str">
        <f>LEFT(N3353,SEARCH("/",N3353) - 1)</f>
        <v>theater</v>
      </c>
      <c r="R3353" s="5" t="str">
        <f>RIGHT(N3353, LEN(N3353) - SEARCH("/",N3353))</f>
        <v>plays</v>
      </c>
      <c r="S3353" s="16">
        <f>(((J3353/60)/60)/24)+DATE(1970,1,1)+(-8/24)</f>
        <v>41806.062094907407</v>
      </c>
      <c r="T3353" s="16">
        <f>(((I3353/60)/60)/24)+DATE(1970,1,1)+(-8/24)</f>
        <v>41843.125</v>
      </c>
    </row>
    <row r="3354" spans="1:20" ht="60" x14ac:dyDescent="0.25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2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7">
        <f>E3354/D3354</f>
        <v>1.0751999999999999</v>
      </c>
      <c r="P3354" s="9">
        <f>IF(L3354 = 0, 0, E3354/L3354)</f>
        <v>76.8</v>
      </c>
      <c r="Q3354" s="5" t="str">
        <f>LEFT(N3354,SEARCH("/",N3354) - 1)</f>
        <v>theater</v>
      </c>
      <c r="R3354" s="5" t="str">
        <f>RIGHT(N3354, LEN(N3354) - SEARCH("/",N3354))</f>
        <v>plays</v>
      </c>
      <c r="S3354" s="16">
        <f>(((J3354/60)/60)/24)+DATE(1970,1,1)+(-8/24)</f>
        <v>42495.659467592595</v>
      </c>
      <c r="T3354" s="16">
        <f>(((I3354/60)/60)/24)+DATE(1970,1,1)+(-8/24)</f>
        <v>42552.624999999993</v>
      </c>
    </row>
    <row r="3355" spans="1:20" ht="60" x14ac:dyDescent="0.25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2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7">
        <f>E3355/D3355</f>
        <v>3.15</v>
      </c>
      <c r="P3355" s="9">
        <f>IF(L3355 = 0, 0, E3355/L3355)</f>
        <v>35.795454545454547</v>
      </c>
      <c r="Q3355" s="5" t="str">
        <f>LEFT(N3355,SEARCH("/",N3355) - 1)</f>
        <v>theater</v>
      </c>
      <c r="R3355" s="5" t="str">
        <f>RIGHT(N3355, LEN(N3355) - SEARCH("/",N3355))</f>
        <v>plays</v>
      </c>
      <c r="S3355" s="16">
        <f>(((J3355/60)/60)/24)+DATE(1970,1,1)+(-8/24)</f>
        <v>42479.098958333336</v>
      </c>
      <c r="T3355" s="16">
        <f>(((I3355/60)/60)/24)+DATE(1970,1,1)+(-8/24)</f>
        <v>42492.624999999993</v>
      </c>
    </row>
    <row r="3356" spans="1:20" ht="45" x14ac:dyDescent="0.25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2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7">
        <f>E3356/D3356</f>
        <v>1.0193333333333334</v>
      </c>
      <c r="P3356" s="9">
        <f>IF(L3356 = 0, 0, E3356/L3356)</f>
        <v>55.6</v>
      </c>
      <c r="Q3356" s="5" t="str">
        <f>LEFT(N3356,SEARCH("/",N3356) - 1)</f>
        <v>theater</v>
      </c>
      <c r="R3356" s="5" t="str">
        <f>RIGHT(N3356, LEN(N3356) - SEARCH("/",N3356))</f>
        <v>plays</v>
      </c>
      <c r="S3356" s="16">
        <f>(((J3356/60)/60)/24)+DATE(1970,1,1)+(-8/24)</f>
        <v>42270.393587962964</v>
      </c>
      <c r="T3356" s="16">
        <f>(((I3356/60)/60)/24)+DATE(1970,1,1)+(-8/24)</f>
        <v>42305.834027777775</v>
      </c>
    </row>
    <row r="3357" spans="1:20" ht="45" x14ac:dyDescent="0.25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2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7">
        <f>E3357/D3357</f>
        <v>1.2628571428571429</v>
      </c>
      <c r="P3357" s="9">
        <f>IF(L3357 = 0, 0, E3357/L3357)</f>
        <v>147.33333333333334</v>
      </c>
      <c r="Q3357" s="5" t="str">
        <f>LEFT(N3357,SEARCH("/",N3357) - 1)</f>
        <v>theater</v>
      </c>
      <c r="R3357" s="5" t="str">
        <f>RIGHT(N3357, LEN(N3357) - SEARCH("/",N3357))</f>
        <v>plays</v>
      </c>
      <c r="S3357" s="16">
        <f>(((J3357/60)/60)/24)+DATE(1970,1,1)+(-8/24)</f>
        <v>42489.286192129628</v>
      </c>
      <c r="T3357" s="16">
        <f>(((I3357/60)/60)/24)+DATE(1970,1,1)+(-8/24)</f>
        <v>42500.136805555558</v>
      </c>
    </row>
    <row r="3358" spans="1:20" ht="60" x14ac:dyDescent="0.25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2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7">
        <f>E3358/D3358</f>
        <v>1.014</v>
      </c>
      <c r="P3358" s="9">
        <f>IF(L3358 = 0, 0, E3358/L3358)</f>
        <v>56.333333333333336</v>
      </c>
      <c r="Q3358" s="5" t="str">
        <f>LEFT(N3358,SEARCH("/",N3358) - 1)</f>
        <v>theater</v>
      </c>
      <c r="R3358" s="5" t="str">
        <f>RIGHT(N3358, LEN(N3358) - SEARCH("/",N3358))</f>
        <v>plays</v>
      </c>
      <c r="S3358" s="16">
        <f>(((J3358/60)/60)/24)+DATE(1970,1,1)+(-8/24)</f>
        <v>42536.482314814813</v>
      </c>
      <c r="T3358" s="16">
        <f>(((I3358/60)/60)/24)+DATE(1970,1,1)+(-8/24)</f>
        <v>42566.482314814813</v>
      </c>
    </row>
    <row r="3359" spans="1:20" ht="60" x14ac:dyDescent="0.25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2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7">
        <f>E3359/D3359</f>
        <v>1.01</v>
      </c>
      <c r="P3359" s="9">
        <f>IF(L3359 = 0, 0, E3359/L3359)</f>
        <v>96.19047619047619</v>
      </c>
      <c r="Q3359" s="5" t="str">
        <f>LEFT(N3359,SEARCH("/",N3359) - 1)</f>
        <v>theater</v>
      </c>
      <c r="R3359" s="5" t="str">
        <f>RIGHT(N3359, LEN(N3359) - SEARCH("/",N3359))</f>
        <v>plays</v>
      </c>
      <c r="S3359" s="16">
        <f>(((J3359/60)/60)/24)+DATE(1970,1,1)+(-8/24)</f>
        <v>41822.084606481476</v>
      </c>
      <c r="T3359" s="16">
        <f>(((I3359/60)/60)/24)+DATE(1970,1,1)+(-8/24)</f>
        <v>41852.084606481476</v>
      </c>
    </row>
    <row r="3360" spans="1:20" ht="45" x14ac:dyDescent="0.25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2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7">
        <f>E3360/D3360</f>
        <v>1.0299</v>
      </c>
      <c r="P3360" s="9">
        <f>IF(L3360 = 0, 0, E3360/L3360)</f>
        <v>63.574074074074076</v>
      </c>
      <c r="Q3360" s="5" t="str">
        <f>LEFT(N3360,SEARCH("/",N3360) - 1)</f>
        <v>theater</v>
      </c>
      <c r="R3360" s="5" t="str">
        <f>RIGHT(N3360, LEN(N3360) - SEARCH("/",N3360))</f>
        <v>plays</v>
      </c>
      <c r="S3360" s="16">
        <f>(((J3360/60)/60)/24)+DATE(1970,1,1)+(-8/24)</f>
        <v>41931.977766203701</v>
      </c>
      <c r="T3360" s="16">
        <f>(((I3360/60)/60)/24)+DATE(1970,1,1)+(-8/24)</f>
        <v>41962.019432870373</v>
      </c>
    </row>
    <row r="3361" spans="1:20" ht="45" x14ac:dyDescent="0.25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2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7">
        <f>E3361/D3361</f>
        <v>1.0625</v>
      </c>
      <c r="P3361" s="9">
        <f>IF(L3361 = 0, 0, E3361/L3361)</f>
        <v>184.78260869565219</v>
      </c>
      <c r="Q3361" s="5" t="str">
        <f>LEFT(N3361,SEARCH("/",N3361) - 1)</f>
        <v>theater</v>
      </c>
      <c r="R3361" s="5" t="str">
        <f>RIGHT(N3361, LEN(N3361) - SEARCH("/",N3361))</f>
        <v>plays</v>
      </c>
      <c r="S3361" s="16">
        <f>(((J3361/60)/60)/24)+DATE(1970,1,1)+(-8/24)</f>
        <v>42745.723773148151</v>
      </c>
      <c r="T3361" s="16">
        <f>(((I3361/60)/60)/24)+DATE(1970,1,1)+(-8/24)</f>
        <v>42790.723773148151</v>
      </c>
    </row>
    <row r="3362" spans="1:20" ht="30" x14ac:dyDescent="0.25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2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7">
        <f>E3362/D3362</f>
        <v>1.0137777777777779</v>
      </c>
      <c r="P3362" s="9">
        <f>IF(L3362 = 0, 0, E3362/L3362)</f>
        <v>126.72222222222223</v>
      </c>
      <c r="Q3362" s="5" t="str">
        <f>LEFT(N3362,SEARCH("/",N3362) - 1)</f>
        <v>theater</v>
      </c>
      <c r="R3362" s="5" t="str">
        <f>RIGHT(N3362, LEN(N3362) - SEARCH("/",N3362))</f>
        <v>plays</v>
      </c>
      <c r="S3362" s="16">
        <f>(((J3362/60)/60)/24)+DATE(1970,1,1)+(-8/24)</f>
        <v>42696.749340277776</v>
      </c>
      <c r="T3362" s="16">
        <f>(((I3362/60)/60)/24)+DATE(1970,1,1)+(-8/24)</f>
        <v>42718.332638888889</v>
      </c>
    </row>
    <row r="3363" spans="1:20" ht="60" x14ac:dyDescent="0.25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2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7">
        <f>E3363/D3363</f>
        <v>1.1346000000000001</v>
      </c>
      <c r="P3363" s="9">
        <f>IF(L3363 = 0, 0, E3363/L3363)</f>
        <v>83.42647058823529</v>
      </c>
      <c r="Q3363" s="5" t="str">
        <f>LEFT(N3363,SEARCH("/",N3363) - 1)</f>
        <v>theater</v>
      </c>
      <c r="R3363" s="5" t="str">
        <f>RIGHT(N3363, LEN(N3363) - SEARCH("/",N3363))</f>
        <v>plays</v>
      </c>
      <c r="S3363" s="16">
        <f>(((J3363/60)/60)/24)+DATE(1970,1,1)+(-8/24)</f>
        <v>41865.692013888889</v>
      </c>
      <c r="T3363" s="16">
        <f>(((I3363/60)/60)/24)+DATE(1970,1,1)+(-8/24)</f>
        <v>41883.332638888889</v>
      </c>
    </row>
    <row r="3364" spans="1:20" ht="45" x14ac:dyDescent="0.25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2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7">
        <f>E3364/D3364</f>
        <v>2.1800000000000002</v>
      </c>
      <c r="P3364" s="9">
        <f>IF(L3364 = 0, 0, E3364/L3364)</f>
        <v>54.5</v>
      </c>
      <c r="Q3364" s="5" t="str">
        <f>LEFT(N3364,SEARCH("/",N3364) - 1)</f>
        <v>theater</v>
      </c>
      <c r="R3364" s="5" t="str">
        <f>RIGHT(N3364, LEN(N3364) - SEARCH("/",N3364))</f>
        <v>plays</v>
      </c>
      <c r="S3364" s="16">
        <f>(((J3364/60)/60)/24)+DATE(1970,1,1)+(-8/24)</f>
        <v>42055.758298611108</v>
      </c>
      <c r="T3364" s="16">
        <f>(((I3364/60)/60)/24)+DATE(1970,1,1)+(-8/24)</f>
        <v>42069.871527777774</v>
      </c>
    </row>
    <row r="3365" spans="1:20" ht="60" x14ac:dyDescent="0.25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2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7">
        <f>E3365/D3365</f>
        <v>1.0141935483870967</v>
      </c>
      <c r="P3365" s="9">
        <f>IF(L3365 = 0, 0, E3365/L3365)</f>
        <v>302.30769230769232</v>
      </c>
      <c r="Q3365" s="5" t="str">
        <f>LEFT(N3365,SEARCH("/",N3365) - 1)</f>
        <v>theater</v>
      </c>
      <c r="R3365" s="5" t="str">
        <f>RIGHT(N3365, LEN(N3365) - SEARCH("/",N3365))</f>
        <v>plays</v>
      </c>
      <c r="S3365" s="16">
        <f>(((J3365/60)/60)/24)+DATE(1970,1,1)+(-8/24)</f>
        <v>41851.438020833331</v>
      </c>
      <c r="T3365" s="16">
        <f>(((I3365/60)/60)/24)+DATE(1970,1,1)+(-8/24)</f>
        <v>41870.333333333328</v>
      </c>
    </row>
    <row r="3366" spans="1:20" ht="60" x14ac:dyDescent="0.25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2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7">
        <f>E3366/D3366</f>
        <v>1.0593333333333332</v>
      </c>
      <c r="P3366" s="9">
        <f>IF(L3366 = 0, 0, E3366/L3366)</f>
        <v>44.138888888888886</v>
      </c>
      <c r="Q3366" s="5" t="str">
        <f>LEFT(N3366,SEARCH("/",N3366) - 1)</f>
        <v>theater</v>
      </c>
      <c r="R3366" s="5" t="str">
        <f>RIGHT(N3366, LEN(N3366) - SEARCH("/",N3366))</f>
        <v>plays</v>
      </c>
      <c r="S3366" s="16">
        <f>(((J3366/60)/60)/24)+DATE(1970,1,1)+(-8/24)</f>
        <v>42422.644085648142</v>
      </c>
      <c r="T3366" s="16">
        <f>(((I3366/60)/60)/24)+DATE(1970,1,1)+(-8/24)</f>
        <v>42444.541666666664</v>
      </c>
    </row>
    <row r="3367" spans="1:20" ht="60" x14ac:dyDescent="0.25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2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7">
        <f>E3367/D3367</f>
        <v>1.04</v>
      </c>
      <c r="P3367" s="9">
        <f>IF(L3367 = 0, 0, E3367/L3367)</f>
        <v>866.66666666666663</v>
      </c>
      <c r="Q3367" s="5" t="str">
        <f>LEFT(N3367,SEARCH("/",N3367) - 1)</f>
        <v>theater</v>
      </c>
      <c r="R3367" s="5" t="str">
        <f>RIGHT(N3367, LEN(N3367) - SEARCH("/",N3367))</f>
        <v>plays</v>
      </c>
      <c r="S3367" s="16">
        <f>(((J3367/60)/60)/24)+DATE(1970,1,1)+(-8/24)</f>
        <v>42320.768425925926</v>
      </c>
      <c r="T3367" s="16">
        <f>(((I3367/60)/60)/24)+DATE(1970,1,1)+(-8/24)</f>
        <v>42350.768425925926</v>
      </c>
    </row>
    <row r="3368" spans="1:20" ht="45" x14ac:dyDescent="0.25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2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7">
        <f>E3368/D3368</f>
        <v>2.21</v>
      </c>
      <c r="P3368" s="9">
        <f>IF(L3368 = 0, 0, E3368/L3368)</f>
        <v>61.388888888888886</v>
      </c>
      <c r="Q3368" s="5" t="str">
        <f>LEFT(N3368,SEARCH("/",N3368) - 1)</f>
        <v>theater</v>
      </c>
      <c r="R3368" s="5" t="str">
        <f>RIGHT(N3368, LEN(N3368) - SEARCH("/",N3368))</f>
        <v>plays</v>
      </c>
      <c r="S3368" s="16">
        <f>(((J3368/60)/60)/24)+DATE(1970,1,1)+(-8/24)</f>
        <v>42106.734224537031</v>
      </c>
      <c r="T3368" s="16">
        <f>(((I3368/60)/60)/24)+DATE(1970,1,1)+(-8/24)</f>
        <v>42136.734224537031</v>
      </c>
    </row>
    <row r="3369" spans="1:20" ht="60" x14ac:dyDescent="0.25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2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7">
        <f>E3369/D3369</f>
        <v>1.1866666666666668</v>
      </c>
      <c r="P3369" s="9">
        <f>IF(L3369 = 0, 0, E3369/L3369)</f>
        <v>29.666666666666668</v>
      </c>
      <c r="Q3369" s="5" t="str">
        <f>LEFT(N3369,SEARCH("/",N3369) - 1)</f>
        <v>theater</v>
      </c>
      <c r="R3369" s="5" t="str">
        <f>RIGHT(N3369, LEN(N3369) - SEARCH("/",N3369))</f>
        <v>plays</v>
      </c>
      <c r="S3369" s="16">
        <f>(((J3369/60)/60)/24)+DATE(1970,1,1)+(-8/24)</f>
        <v>42192.600624999999</v>
      </c>
      <c r="T3369" s="16">
        <f>(((I3369/60)/60)/24)+DATE(1970,1,1)+(-8/24)</f>
        <v>42217.600624999999</v>
      </c>
    </row>
    <row r="3370" spans="1:20" ht="45" x14ac:dyDescent="0.25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2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7">
        <f>E3370/D3370</f>
        <v>1.046</v>
      </c>
      <c r="P3370" s="9">
        <f>IF(L3370 = 0, 0, E3370/L3370)</f>
        <v>45.478260869565219</v>
      </c>
      <c r="Q3370" s="5" t="str">
        <f>LEFT(N3370,SEARCH("/",N3370) - 1)</f>
        <v>theater</v>
      </c>
      <c r="R3370" s="5" t="str">
        <f>RIGHT(N3370, LEN(N3370) - SEARCH("/",N3370))</f>
        <v>plays</v>
      </c>
      <c r="S3370" s="16">
        <f>(((J3370/60)/60)/24)+DATE(1970,1,1)+(-8/24)</f>
        <v>41968.866423611107</v>
      </c>
      <c r="T3370" s="16">
        <f>(((I3370/60)/60)/24)+DATE(1970,1,1)+(-8/24)</f>
        <v>42004.874999999993</v>
      </c>
    </row>
    <row r="3371" spans="1:20" ht="45" x14ac:dyDescent="0.25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2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7">
        <f>E3371/D3371</f>
        <v>1.0389999999999999</v>
      </c>
      <c r="P3371" s="9">
        <f>IF(L3371 = 0, 0, E3371/L3371)</f>
        <v>96.203703703703709</v>
      </c>
      <c r="Q3371" s="5" t="str">
        <f>LEFT(N3371,SEARCH("/",N3371) - 1)</f>
        <v>theater</v>
      </c>
      <c r="R3371" s="5" t="str">
        <f>RIGHT(N3371, LEN(N3371) - SEARCH("/",N3371))</f>
        <v>plays</v>
      </c>
      <c r="S3371" s="16">
        <f>(((J3371/60)/60)/24)+DATE(1970,1,1)+(-8/24)</f>
        <v>42689.708101851851</v>
      </c>
      <c r="T3371" s="16">
        <f>(((I3371/60)/60)/24)+DATE(1970,1,1)+(-8/24)</f>
        <v>42749.708101851851</v>
      </c>
    </row>
    <row r="3372" spans="1:20" ht="30" x14ac:dyDescent="0.25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2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7">
        <f>E3372/D3372</f>
        <v>1.1773333333333333</v>
      </c>
      <c r="P3372" s="9">
        <f>IF(L3372 = 0, 0, E3372/L3372)</f>
        <v>67.92307692307692</v>
      </c>
      <c r="Q3372" s="5" t="str">
        <f>LEFT(N3372,SEARCH("/",N3372) - 1)</f>
        <v>theater</v>
      </c>
      <c r="R3372" s="5" t="str">
        <f>RIGHT(N3372, LEN(N3372) - SEARCH("/",N3372))</f>
        <v>plays</v>
      </c>
      <c r="S3372" s="16">
        <f>(((J3372/60)/60)/24)+DATE(1970,1,1)+(-8/24)</f>
        <v>42690.000983796293</v>
      </c>
      <c r="T3372" s="16">
        <f>(((I3372/60)/60)/24)+DATE(1970,1,1)+(-8/24)</f>
        <v>42720.999999999993</v>
      </c>
    </row>
    <row r="3373" spans="1:20" ht="45" x14ac:dyDescent="0.25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2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7">
        <f>E3373/D3373</f>
        <v>1.385</v>
      </c>
      <c r="P3373" s="9">
        <f>IF(L3373 = 0, 0, E3373/L3373)</f>
        <v>30.777777777777779</v>
      </c>
      <c r="Q3373" s="5" t="str">
        <f>LEFT(N3373,SEARCH("/",N3373) - 1)</f>
        <v>theater</v>
      </c>
      <c r="R3373" s="5" t="str">
        <f>RIGHT(N3373, LEN(N3373) - SEARCH("/",N3373))</f>
        <v>plays</v>
      </c>
      <c r="S3373" s="16">
        <f>(((J3373/60)/60)/24)+DATE(1970,1,1)+(-8/24)</f>
        <v>42312.541261574072</v>
      </c>
      <c r="T3373" s="16">
        <f>(((I3373/60)/60)/24)+DATE(1970,1,1)+(-8/24)</f>
        <v>42340.541261574072</v>
      </c>
    </row>
    <row r="3374" spans="1:20" ht="45" x14ac:dyDescent="0.25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2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7">
        <f>E3374/D3374</f>
        <v>1.0349999999999999</v>
      </c>
      <c r="P3374" s="9">
        <f>IF(L3374 = 0, 0, E3374/L3374)</f>
        <v>38.333333333333336</v>
      </c>
      <c r="Q3374" s="5" t="str">
        <f>LEFT(N3374,SEARCH("/",N3374) - 1)</f>
        <v>theater</v>
      </c>
      <c r="R3374" s="5" t="str">
        <f>RIGHT(N3374, LEN(N3374) - SEARCH("/",N3374))</f>
        <v>plays</v>
      </c>
      <c r="S3374" s="16">
        <f>(((J3374/60)/60)/24)+DATE(1970,1,1)+(-8/24)</f>
        <v>41855.214768518512</v>
      </c>
      <c r="T3374" s="16">
        <f>(((I3374/60)/60)/24)+DATE(1970,1,1)+(-8/24)</f>
        <v>41875.874305555553</v>
      </c>
    </row>
    <row r="3375" spans="1:20" ht="60" x14ac:dyDescent="0.25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2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7">
        <f>E3375/D3375</f>
        <v>1.0024999999999999</v>
      </c>
      <c r="P3375" s="9">
        <f>IF(L3375 = 0, 0, E3375/L3375)</f>
        <v>66.833333333333329</v>
      </c>
      <c r="Q3375" s="5" t="str">
        <f>LEFT(N3375,SEARCH("/",N3375) - 1)</f>
        <v>theater</v>
      </c>
      <c r="R3375" s="5" t="str">
        <f>RIGHT(N3375, LEN(N3375) - SEARCH("/",N3375))</f>
        <v>plays</v>
      </c>
      <c r="S3375" s="16">
        <f>(((J3375/60)/60)/24)+DATE(1970,1,1)+(-8/24)</f>
        <v>42179.521296296291</v>
      </c>
      <c r="T3375" s="16">
        <f>(((I3375/60)/60)/24)+DATE(1970,1,1)+(-8/24)</f>
        <v>42203.333333333336</v>
      </c>
    </row>
    <row r="3376" spans="1:20" ht="45" x14ac:dyDescent="0.25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2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7">
        <f>E3376/D3376</f>
        <v>1.0657142857142856</v>
      </c>
      <c r="P3376" s="9">
        <f>IF(L3376 = 0, 0, E3376/L3376)</f>
        <v>71.730769230769226</v>
      </c>
      <c r="Q3376" s="5" t="str">
        <f>LEFT(N3376,SEARCH("/",N3376) - 1)</f>
        <v>theater</v>
      </c>
      <c r="R3376" s="5" t="str">
        <f>RIGHT(N3376, LEN(N3376) - SEARCH("/",N3376))</f>
        <v>plays</v>
      </c>
      <c r="S3376" s="16">
        <f>(((J3376/60)/60)/24)+DATE(1970,1,1)+(-8/24)</f>
        <v>42275.398333333331</v>
      </c>
      <c r="T3376" s="16">
        <f>(((I3376/60)/60)/24)+DATE(1970,1,1)+(-8/24)</f>
        <v>42305.398333333331</v>
      </c>
    </row>
    <row r="3377" spans="1:20" ht="45" x14ac:dyDescent="0.25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2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7">
        <f>E3377/D3377</f>
        <v>1</v>
      </c>
      <c r="P3377" s="9">
        <f>IF(L3377 = 0, 0, E3377/L3377)</f>
        <v>176.47058823529412</v>
      </c>
      <c r="Q3377" s="5" t="str">
        <f>LEFT(N3377,SEARCH("/",N3377) - 1)</f>
        <v>theater</v>
      </c>
      <c r="R3377" s="5" t="str">
        <f>RIGHT(N3377, LEN(N3377) - SEARCH("/",N3377))</f>
        <v>plays</v>
      </c>
      <c r="S3377" s="16">
        <f>(((J3377/60)/60)/24)+DATE(1970,1,1)+(-8/24)</f>
        <v>41765.277465277773</v>
      </c>
      <c r="T3377" s="16">
        <f>(((I3377/60)/60)/24)+DATE(1970,1,1)+(-8/24)</f>
        <v>41777.277465277773</v>
      </c>
    </row>
    <row r="3378" spans="1:20" ht="60" x14ac:dyDescent="0.25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2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7">
        <f>E3378/D3378</f>
        <v>1.0001249999999999</v>
      </c>
      <c r="P3378" s="9">
        <f>IF(L3378 = 0, 0, E3378/L3378)</f>
        <v>421.10526315789474</v>
      </c>
      <c r="Q3378" s="5" t="str">
        <f>LEFT(N3378,SEARCH("/",N3378) - 1)</f>
        <v>theater</v>
      </c>
      <c r="R3378" s="5" t="str">
        <f>RIGHT(N3378, LEN(N3378) - SEARCH("/",N3378))</f>
        <v>plays</v>
      </c>
      <c r="S3378" s="16">
        <f>(((J3378/60)/60)/24)+DATE(1970,1,1)+(-8/24)</f>
        <v>42059.367986111109</v>
      </c>
      <c r="T3378" s="16">
        <f>(((I3378/60)/60)/24)+DATE(1970,1,1)+(-8/24)</f>
        <v>42119.326319444437</v>
      </c>
    </row>
    <row r="3379" spans="1:20" ht="60" x14ac:dyDescent="0.25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2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7">
        <f>E3379/D3379</f>
        <v>1.0105</v>
      </c>
      <c r="P3379" s="9">
        <f>IF(L3379 = 0, 0, E3379/L3379)</f>
        <v>104.98701298701299</v>
      </c>
      <c r="Q3379" s="5" t="str">
        <f>LEFT(N3379,SEARCH("/",N3379) - 1)</f>
        <v>theater</v>
      </c>
      <c r="R3379" s="5" t="str">
        <f>RIGHT(N3379, LEN(N3379) - SEARCH("/",N3379))</f>
        <v>plays</v>
      </c>
      <c r="S3379" s="16">
        <f>(((J3379/60)/60)/24)+DATE(1970,1,1)+(-8/24)</f>
        <v>42053.399293981485</v>
      </c>
      <c r="T3379" s="16">
        <f>(((I3379/60)/60)/24)+DATE(1970,1,1)+(-8/24)</f>
        <v>42083.37222222222</v>
      </c>
    </row>
    <row r="3380" spans="1:20" ht="60" x14ac:dyDescent="0.25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2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7">
        <f>E3380/D3380</f>
        <v>1.0763636363636364</v>
      </c>
      <c r="P3380" s="9">
        <f>IF(L3380 = 0, 0, E3380/L3380)</f>
        <v>28.19047619047619</v>
      </c>
      <c r="Q3380" s="5" t="str">
        <f>LEFT(N3380,SEARCH("/",N3380) - 1)</f>
        <v>theater</v>
      </c>
      <c r="R3380" s="5" t="str">
        <f>RIGHT(N3380, LEN(N3380) - SEARCH("/",N3380))</f>
        <v>plays</v>
      </c>
      <c r="S3380" s="16">
        <f>(((J3380/60)/60)/24)+DATE(1970,1,1)+(-8/24)</f>
        <v>41858.022060185183</v>
      </c>
      <c r="T3380" s="16">
        <f>(((I3380/60)/60)/24)+DATE(1970,1,1)+(-8/24)</f>
        <v>41882.213888888888</v>
      </c>
    </row>
    <row r="3381" spans="1:20" ht="60" x14ac:dyDescent="0.25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2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7">
        <f>E3381/D3381</f>
        <v>1.0365</v>
      </c>
      <c r="P3381" s="9">
        <f>IF(L3381 = 0, 0, E3381/L3381)</f>
        <v>54.55263157894737</v>
      </c>
      <c r="Q3381" s="5" t="str">
        <f>LEFT(N3381,SEARCH("/",N3381) - 1)</f>
        <v>theater</v>
      </c>
      <c r="R3381" s="5" t="str">
        <f>RIGHT(N3381, LEN(N3381) - SEARCH("/",N3381))</f>
        <v>plays</v>
      </c>
      <c r="S3381" s="16">
        <f>(((J3381/60)/60)/24)+DATE(1970,1,1)+(-8/24)</f>
        <v>42225.180555555555</v>
      </c>
      <c r="T3381" s="16">
        <f>(((I3381/60)/60)/24)+DATE(1970,1,1)+(-8/24)</f>
        <v>42242.624999999993</v>
      </c>
    </row>
    <row r="3382" spans="1:20" ht="60" x14ac:dyDescent="0.25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2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7">
        <f>E3382/D3382</f>
        <v>1.0443333333333333</v>
      </c>
      <c r="P3382" s="9">
        <f>IF(L3382 = 0, 0, E3382/L3382)</f>
        <v>111.89285714285714</v>
      </c>
      <c r="Q3382" s="5" t="str">
        <f>LEFT(N3382,SEARCH("/",N3382) - 1)</f>
        <v>theater</v>
      </c>
      <c r="R3382" s="5" t="str">
        <f>RIGHT(N3382, LEN(N3382) - SEARCH("/",N3382))</f>
        <v>plays</v>
      </c>
      <c r="S3382" s="16">
        <f>(((J3382/60)/60)/24)+DATE(1970,1,1)+(-8/24)</f>
        <v>41937.620115740734</v>
      </c>
      <c r="T3382" s="16">
        <f>(((I3382/60)/60)/24)+DATE(1970,1,1)+(-8/24)</f>
        <v>41972.661782407398</v>
      </c>
    </row>
    <row r="3383" spans="1:20" ht="60" x14ac:dyDescent="0.25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2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7">
        <f>E3383/D3383</f>
        <v>1.0225</v>
      </c>
      <c r="P3383" s="9">
        <f>IF(L3383 = 0, 0, E3383/L3383)</f>
        <v>85.208333333333329</v>
      </c>
      <c r="Q3383" s="5" t="str">
        <f>LEFT(N3383,SEARCH("/",N3383) - 1)</f>
        <v>theater</v>
      </c>
      <c r="R3383" s="5" t="str">
        <f>RIGHT(N3383, LEN(N3383) - SEARCH("/",N3383))</f>
        <v>plays</v>
      </c>
      <c r="S3383" s="16">
        <f>(((J3383/60)/60)/24)+DATE(1970,1,1)+(-8/24)</f>
        <v>42043.851655092592</v>
      </c>
      <c r="T3383" s="16">
        <f>(((I3383/60)/60)/24)+DATE(1970,1,1)+(-8/24)</f>
        <v>42073.809988425921</v>
      </c>
    </row>
    <row r="3384" spans="1:20" ht="60" x14ac:dyDescent="0.25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2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7">
        <f>E3384/D3384</f>
        <v>1.0074285714285713</v>
      </c>
      <c r="P3384" s="9">
        <f>IF(L3384 = 0, 0, E3384/L3384)</f>
        <v>76.652173913043484</v>
      </c>
      <c r="Q3384" s="5" t="str">
        <f>LEFT(N3384,SEARCH("/",N3384) - 1)</f>
        <v>theater</v>
      </c>
      <c r="R3384" s="5" t="str">
        <f>RIGHT(N3384, LEN(N3384) - SEARCH("/",N3384))</f>
        <v>plays</v>
      </c>
      <c r="S3384" s="16">
        <f>(((J3384/60)/60)/24)+DATE(1970,1,1)+(-8/24)</f>
        <v>42559.097870370366</v>
      </c>
      <c r="T3384" s="16">
        <f>(((I3384/60)/60)/24)+DATE(1970,1,1)+(-8/24)</f>
        <v>42583.624305555553</v>
      </c>
    </row>
    <row r="3385" spans="1:20" ht="60" x14ac:dyDescent="0.25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2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7">
        <f>E3385/D3385</f>
        <v>1.1171428571428572</v>
      </c>
      <c r="P3385" s="9">
        <f>IF(L3385 = 0, 0, E3385/L3385)</f>
        <v>65.166666666666671</v>
      </c>
      <c r="Q3385" s="5" t="str">
        <f>LEFT(N3385,SEARCH("/",N3385) - 1)</f>
        <v>theater</v>
      </c>
      <c r="R3385" s="5" t="str">
        <f>RIGHT(N3385, LEN(N3385) - SEARCH("/",N3385))</f>
        <v>plays</v>
      </c>
      <c r="S3385" s="16">
        <f>(((J3385/60)/60)/24)+DATE(1970,1,1)+(-8/24)</f>
        <v>42524.449305555558</v>
      </c>
      <c r="T3385" s="16">
        <f>(((I3385/60)/60)/24)+DATE(1970,1,1)+(-8/24)</f>
        <v>42544.449305555558</v>
      </c>
    </row>
    <row r="3386" spans="1:20" ht="60" x14ac:dyDescent="0.25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2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7">
        <f>E3386/D3386</f>
        <v>1.0001100000000001</v>
      </c>
      <c r="P3386" s="9">
        <f>IF(L3386 = 0, 0, E3386/L3386)</f>
        <v>93.760312499999998</v>
      </c>
      <c r="Q3386" s="5" t="str">
        <f>LEFT(N3386,SEARCH("/",N3386) - 1)</f>
        <v>theater</v>
      </c>
      <c r="R3386" s="5" t="str">
        <f>RIGHT(N3386, LEN(N3386) - SEARCH("/",N3386))</f>
        <v>plays</v>
      </c>
      <c r="S3386" s="16">
        <f>(((J3386/60)/60)/24)+DATE(1970,1,1)+(-8/24)</f>
        <v>42291.754259259258</v>
      </c>
      <c r="T3386" s="16">
        <f>(((I3386/60)/60)/24)+DATE(1970,1,1)+(-8/24)</f>
        <v>42328.791666666664</v>
      </c>
    </row>
    <row r="3387" spans="1:20" ht="60" x14ac:dyDescent="0.25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2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7">
        <f>E3387/D3387</f>
        <v>1</v>
      </c>
      <c r="P3387" s="9">
        <f>IF(L3387 = 0, 0, E3387/L3387)</f>
        <v>133.33333333333334</v>
      </c>
      <c r="Q3387" s="5" t="str">
        <f>LEFT(N3387,SEARCH("/",N3387) - 1)</f>
        <v>theater</v>
      </c>
      <c r="R3387" s="5" t="str">
        <f>RIGHT(N3387, LEN(N3387) - SEARCH("/",N3387))</f>
        <v>plays</v>
      </c>
      <c r="S3387" s="16">
        <f>(((J3387/60)/60)/24)+DATE(1970,1,1)+(-8/24)</f>
        <v>41953.534166666665</v>
      </c>
      <c r="T3387" s="16">
        <f>(((I3387/60)/60)/24)+DATE(1970,1,1)+(-8/24)</f>
        <v>41983.534166666665</v>
      </c>
    </row>
    <row r="3388" spans="1:20" ht="60" x14ac:dyDescent="0.25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2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7">
        <f>E3388/D3388</f>
        <v>1.05</v>
      </c>
      <c r="P3388" s="9">
        <f>IF(L3388 = 0, 0, E3388/L3388)</f>
        <v>51.219512195121951</v>
      </c>
      <c r="Q3388" s="5" t="str">
        <f>LEFT(N3388,SEARCH("/",N3388) - 1)</f>
        <v>theater</v>
      </c>
      <c r="R3388" s="5" t="str">
        <f>RIGHT(N3388, LEN(N3388) - SEARCH("/",N3388))</f>
        <v>plays</v>
      </c>
      <c r="S3388" s="16">
        <f>(((J3388/60)/60)/24)+DATE(1970,1,1)+(-8/24)</f>
        <v>41946.311412037037</v>
      </c>
      <c r="T3388" s="16">
        <f>(((I3388/60)/60)/24)+DATE(1970,1,1)+(-8/24)</f>
        <v>41976.311412037037</v>
      </c>
    </row>
    <row r="3389" spans="1:20" ht="60" x14ac:dyDescent="0.25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2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7">
        <f>E3389/D3389</f>
        <v>1.1686666666666667</v>
      </c>
      <c r="P3389" s="9">
        <f>IF(L3389 = 0, 0, E3389/L3389)</f>
        <v>100.17142857142858</v>
      </c>
      <c r="Q3389" s="5" t="str">
        <f>LEFT(N3389,SEARCH("/",N3389) - 1)</f>
        <v>theater</v>
      </c>
      <c r="R3389" s="5" t="str">
        <f>RIGHT(N3389, LEN(N3389) - SEARCH("/",N3389))</f>
        <v>plays</v>
      </c>
      <c r="S3389" s="16">
        <f>(((J3389/60)/60)/24)+DATE(1970,1,1)+(-8/24)</f>
        <v>41947.429259259254</v>
      </c>
      <c r="T3389" s="16">
        <f>(((I3389/60)/60)/24)+DATE(1970,1,1)+(-8/24)</f>
        <v>41987.429259259261</v>
      </c>
    </row>
    <row r="3390" spans="1:20" ht="60" x14ac:dyDescent="0.25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2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7">
        <f>E3390/D3390</f>
        <v>1.038</v>
      </c>
      <c r="P3390" s="9">
        <f>IF(L3390 = 0, 0, E3390/L3390)</f>
        <v>34.6</v>
      </c>
      <c r="Q3390" s="5" t="str">
        <f>LEFT(N3390,SEARCH("/",N3390) - 1)</f>
        <v>theater</v>
      </c>
      <c r="R3390" s="5" t="str">
        <f>RIGHT(N3390, LEN(N3390) - SEARCH("/",N3390))</f>
        <v>plays</v>
      </c>
      <c r="S3390" s="16">
        <f>(((J3390/60)/60)/24)+DATE(1970,1,1)+(-8/24)</f>
        <v>42143.127789351849</v>
      </c>
      <c r="T3390" s="16">
        <f>(((I3390/60)/60)/24)+DATE(1970,1,1)+(-8/24)</f>
        <v>42173.127789351849</v>
      </c>
    </row>
    <row r="3391" spans="1:20" ht="45" x14ac:dyDescent="0.25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2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7">
        <f>E3391/D3391</f>
        <v>1.145</v>
      </c>
      <c r="P3391" s="9">
        <f>IF(L3391 = 0, 0, E3391/L3391)</f>
        <v>184.67741935483872</v>
      </c>
      <c r="Q3391" s="5" t="str">
        <f>LEFT(N3391,SEARCH("/",N3391) - 1)</f>
        <v>theater</v>
      </c>
      <c r="R3391" s="5" t="str">
        <f>RIGHT(N3391, LEN(N3391) - SEARCH("/",N3391))</f>
        <v>plays</v>
      </c>
      <c r="S3391" s="16">
        <f>(((J3391/60)/60)/24)+DATE(1970,1,1)+(-8/24)</f>
        <v>42494.230115740742</v>
      </c>
      <c r="T3391" s="16">
        <f>(((I3391/60)/60)/24)+DATE(1970,1,1)+(-8/24)</f>
        <v>42524.230115740742</v>
      </c>
    </row>
    <row r="3392" spans="1:20" ht="60" x14ac:dyDescent="0.25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2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7">
        <f>E3392/D3392</f>
        <v>1.024</v>
      </c>
      <c r="P3392" s="9">
        <f>IF(L3392 = 0, 0, E3392/L3392)</f>
        <v>69.818181818181813</v>
      </c>
      <c r="Q3392" s="5" t="str">
        <f>LEFT(N3392,SEARCH("/",N3392) - 1)</f>
        <v>theater</v>
      </c>
      <c r="R3392" s="5" t="str">
        <f>RIGHT(N3392, LEN(N3392) - SEARCH("/",N3392))</f>
        <v>plays</v>
      </c>
      <c r="S3392" s="16">
        <f>(((J3392/60)/60)/24)+DATE(1970,1,1)+(-8/24)</f>
        <v>41815.44149305555</v>
      </c>
      <c r="T3392" s="16">
        <f>(((I3392/60)/60)/24)+DATE(1970,1,1)+(-8/24)</f>
        <v>41830.44149305555</v>
      </c>
    </row>
    <row r="3393" spans="1:20" ht="60" x14ac:dyDescent="0.25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2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7">
        <f>E3393/D3393</f>
        <v>2.23</v>
      </c>
      <c r="P3393" s="9">
        <f>IF(L3393 = 0, 0, E3393/L3393)</f>
        <v>61.944444444444443</v>
      </c>
      <c r="Q3393" s="5" t="str">
        <f>LEFT(N3393,SEARCH("/",N3393) - 1)</f>
        <v>theater</v>
      </c>
      <c r="R3393" s="5" t="str">
        <f>RIGHT(N3393, LEN(N3393) - SEARCH("/",N3393))</f>
        <v>plays</v>
      </c>
      <c r="S3393" s="16">
        <f>(((J3393/60)/60)/24)+DATE(1970,1,1)+(-8/24)</f>
        <v>41830.212361111109</v>
      </c>
      <c r="T3393" s="16">
        <f>(((I3393/60)/60)/24)+DATE(1970,1,1)+(-8/24)</f>
        <v>41859.602777777778</v>
      </c>
    </row>
    <row r="3394" spans="1:20" ht="60" x14ac:dyDescent="0.25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2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7">
        <f>E3394/D3394</f>
        <v>1</v>
      </c>
      <c r="P3394" s="9">
        <f>IF(L3394 = 0, 0, E3394/L3394)</f>
        <v>41.666666666666664</v>
      </c>
      <c r="Q3394" s="5" t="str">
        <f>LEFT(N3394,SEARCH("/",N3394) - 1)</f>
        <v>theater</v>
      </c>
      <c r="R3394" s="5" t="str">
        <f>RIGHT(N3394, LEN(N3394) - SEARCH("/",N3394))</f>
        <v>plays</v>
      </c>
      <c r="S3394" s="16">
        <f>(((J3394/60)/60)/24)+DATE(1970,1,1)+(-8/24)</f>
        <v>42446.51221064815</v>
      </c>
      <c r="T3394" s="16">
        <f>(((I3394/60)/60)/24)+DATE(1970,1,1)+(-8/24)</f>
        <v>42496.51221064815</v>
      </c>
    </row>
    <row r="3395" spans="1:20" ht="45" x14ac:dyDescent="0.25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2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7">
        <f>E3395/D3395</f>
        <v>1.0580000000000001</v>
      </c>
      <c r="P3395" s="9">
        <f>IF(L3395 = 0, 0, E3395/L3395)</f>
        <v>36.06818181818182</v>
      </c>
      <c r="Q3395" s="5" t="str">
        <f>LEFT(N3395,SEARCH("/",N3395) - 1)</f>
        <v>theater</v>
      </c>
      <c r="R3395" s="5" t="str">
        <f>RIGHT(N3395, LEN(N3395) - SEARCH("/",N3395))</f>
        <v>plays</v>
      </c>
      <c r="S3395" s="16">
        <f>(((J3395/60)/60)/24)+DATE(1970,1,1)+(-8/24)</f>
        <v>41923.588310185187</v>
      </c>
      <c r="T3395" s="16">
        <f>(((I3395/60)/60)/24)+DATE(1970,1,1)+(-8/24)</f>
        <v>41948.698611111111</v>
      </c>
    </row>
    <row r="3396" spans="1:20" ht="60" x14ac:dyDescent="0.25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2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7">
        <f>E3396/D3396</f>
        <v>1.4236363636363636</v>
      </c>
      <c r="P3396" s="9">
        <f>IF(L3396 = 0, 0, E3396/L3396)</f>
        <v>29</v>
      </c>
      <c r="Q3396" s="5" t="str">
        <f>LEFT(N3396,SEARCH("/",N3396) - 1)</f>
        <v>theater</v>
      </c>
      <c r="R3396" s="5" t="str">
        <f>RIGHT(N3396, LEN(N3396) - SEARCH("/",N3396))</f>
        <v>plays</v>
      </c>
      <c r="S3396" s="16">
        <f>(((J3396/60)/60)/24)+DATE(1970,1,1)+(-8/24)</f>
        <v>41817.262094907404</v>
      </c>
      <c r="T3396" s="16">
        <f>(((I3396/60)/60)/24)+DATE(1970,1,1)+(-8/24)</f>
        <v>41847.262094907404</v>
      </c>
    </row>
    <row r="3397" spans="1:20" ht="30" x14ac:dyDescent="0.25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2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7">
        <f>E3397/D3397</f>
        <v>1.84</v>
      </c>
      <c r="P3397" s="9">
        <f>IF(L3397 = 0, 0, E3397/L3397)</f>
        <v>24.210526315789473</v>
      </c>
      <c r="Q3397" s="5" t="str">
        <f>LEFT(N3397,SEARCH("/",N3397) - 1)</f>
        <v>theater</v>
      </c>
      <c r="R3397" s="5" t="str">
        <f>RIGHT(N3397, LEN(N3397) - SEARCH("/",N3397))</f>
        <v>plays</v>
      </c>
      <c r="S3397" s="16">
        <f>(((J3397/60)/60)/24)+DATE(1970,1,1)+(-8/24)</f>
        <v>42140.378981481481</v>
      </c>
      <c r="T3397" s="16">
        <f>(((I3397/60)/60)/24)+DATE(1970,1,1)+(-8/24)</f>
        <v>42154.423611111109</v>
      </c>
    </row>
    <row r="3398" spans="1:20" ht="45" x14ac:dyDescent="0.25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2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7">
        <f>E3398/D3398</f>
        <v>1.0433333333333332</v>
      </c>
      <c r="P3398" s="9">
        <f>IF(L3398 = 0, 0, E3398/L3398)</f>
        <v>55.892857142857146</v>
      </c>
      <c r="Q3398" s="5" t="str">
        <f>LEFT(N3398,SEARCH("/",N3398) - 1)</f>
        <v>theater</v>
      </c>
      <c r="R3398" s="5" t="str">
        <f>RIGHT(N3398, LEN(N3398) - SEARCH("/",N3398))</f>
        <v>plays</v>
      </c>
      <c r="S3398" s="16">
        <f>(((J3398/60)/60)/24)+DATE(1970,1,1)+(-8/24)</f>
        <v>41764.113298611104</v>
      </c>
      <c r="T3398" s="16">
        <f>(((I3398/60)/60)/24)+DATE(1970,1,1)+(-8/24)</f>
        <v>41790.832638888889</v>
      </c>
    </row>
    <row r="3399" spans="1:20" ht="30" x14ac:dyDescent="0.25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2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7">
        <f>E3399/D3399</f>
        <v>1.1200000000000001</v>
      </c>
      <c r="P3399" s="9">
        <f>IF(L3399 = 0, 0, E3399/L3399)</f>
        <v>11.666666666666666</v>
      </c>
      <c r="Q3399" s="5" t="str">
        <f>LEFT(N3399,SEARCH("/",N3399) - 1)</f>
        <v>theater</v>
      </c>
      <c r="R3399" s="5" t="str">
        <f>RIGHT(N3399, LEN(N3399) - SEARCH("/",N3399))</f>
        <v>plays</v>
      </c>
      <c r="S3399" s="16">
        <f>(((J3399/60)/60)/24)+DATE(1970,1,1)+(-8/24)</f>
        <v>42378.145011574066</v>
      </c>
      <c r="T3399" s="16">
        <f>(((I3399/60)/60)/24)+DATE(1970,1,1)+(-8/24)</f>
        <v>42418.583333333336</v>
      </c>
    </row>
    <row r="3400" spans="1:20" ht="60" x14ac:dyDescent="0.25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2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7">
        <f>E3400/D3400</f>
        <v>1.1107499999999999</v>
      </c>
      <c r="P3400" s="9">
        <f>IF(L3400 = 0, 0, E3400/L3400)</f>
        <v>68.353846153846149</v>
      </c>
      <c r="Q3400" s="5" t="str">
        <f>LEFT(N3400,SEARCH("/",N3400) - 1)</f>
        <v>theater</v>
      </c>
      <c r="R3400" s="5" t="str">
        <f>RIGHT(N3400, LEN(N3400) - SEARCH("/",N3400))</f>
        <v>plays</v>
      </c>
      <c r="S3400" s="16">
        <f>(((J3400/60)/60)/24)+DATE(1970,1,1)+(-8/24)</f>
        <v>41941.418703703705</v>
      </c>
      <c r="T3400" s="16">
        <f>(((I3400/60)/60)/24)+DATE(1970,1,1)+(-8/24)</f>
        <v>41964.374999999993</v>
      </c>
    </row>
    <row r="3401" spans="1:20" ht="45" x14ac:dyDescent="0.25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2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7">
        <f>E3401/D3401</f>
        <v>1.0375000000000001</v>
      </c>
      <c r="P3401" s="9">
        <f>IF(L3401 = 0, 0, E3401/L3401)</f>
        <v>27.065217391304348</v>
      </c>
      <c r="Q3401" s="5" t="str">
        <f>LEFT(N3401,SEARCH("/",N3401) - 1)</f>
        <v>theater</v>
      </c>
      <c r="R3401" s="5" t="str">
        <f>RIGHT(N3401, LEN(N3401) - SEARCH("/",N3401))</f>
        <v>plays</v>
      </c>
      <c r="S3401" s="16">
        <f>(((J3401/60)/60)/24)+DATE(1970,1,1)+(-8/24)</f>
        <v>42026.587094907409</v>
      </c>
      <c r="T3401" s="16">
        <f>(((I3401/60)/60)/24)+DATE(1970,1,1)+(-8/24)</f>
        <v>42056.587094907409</v>
      </c>
    </row>
    <row r="3402" spans="1:20" ht="60" x14ac:dyDescent="0.25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2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7">
        <f>E3402/D3402</f>
        <v>1.0041</v>
      </c>
      <c r="P3402" s="9">
        <f>IF(L3402 = 0, 0, E3402/L3402)</f>
        <v>118.12941176470588</v>
      </c>
      <c r="Q3402" s="5" t="str">
        <f>LEFT(N3402,SEARCH("/",N3402) - 1)</f>
        <v>theater</v>
      </c>
      <c r="R3402" s="5" t="str">
        <f>RIGHT(N3402, LEN(N3402) - SEARCH("/",N3402))</f>
        <v>plays</v>
      </c>
      <c r="S3402" s="16">
        <f>(((J3402/60)/60)/24)+DATE(1970,1,1)+(-8/24)</f>
        <v>41834.620532407404</v>
      </c>
      <c r="T3402" s="16">
        <f>(((I3402/60)/60)/24)+DATE(1970,1,1)+(-8/24)</f>
        <v>41879.620532407404</v>
      </c>
    </row>
    <row r="3403" spans="1:20" ht="60" x14ac:dyDescent="0.25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2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7">
        <f>E3403/D3403</f>
        <v>1.0186206896551724</v>
      </c>
      <c r="P3403" s="9">
        <f>IF(L3403 = 0, 0, E3403/L3403)</f>
        <v>44.757575757575758</v>
      </c>
      <c r="Q3403" s="5" t="str">
        <f>LEFT(N3403,SEARCH("/",N3403) - 1)</f>
        <v>theater</v>
      </c>
      <c r="R3403" s="5" t="str">
        <f>RIGHT(N3403, LEN(N3403) - SEARCH("/",N3403))</f>
        <v>plays</v>
      </c>
      <c r="S3403" s="16">
        <f>(((J3403/60)/60)/24)+DATE(1970,1,1)+(-8/24)</f>
        <v>42193.3905787037</v>
      </c>
      <c r="T3403" s="16">
        <f>(((I3403/60)/60)/24)+DATE(1970,1,1)+(-8/24)</f>
        <v>42223.3905787037</v>
      </c>
    </row>
    <row r="3404" spans="1:20" ht="45" x14ac:dyDescent="0.25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2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7">
        <f>E3404/D3404</f>
        <v>1.0976666666666666</v>
      </c>
      <c r="P3404" s="9">
        <f>IF(L3404 = 0, 0, E3404/L3404)</f>
        <v>99.787878787878782</v>
      </c>
      <c r="Q3404" s="5" t="str">
        <f>LEFT(N3404,SEARCH("/",N3404) - 1)</f>
        <v>theater</v>
      </c>
      <c r="R3404" s="5" t="str">
        <f>RIGHT(N3404, LEN(N3404) - SEARCH("/",N3404))</f>
        <v>plays</v>
      </c>
      <c r="S3404" s="16">
        <f>(((J3404/60)/60)/24)+DATE(1970,1,1)+(-8/24)</f>
        <v>42290.285219907404</v>
      </c>
      <c r="T3404" s="16">
        <f>(((I3404/60)/60)/24)+DATE(1970,1,1)+(-8/24)</f>
        <v>42319.771527777775</v>
      </c>
    </row>
    <row r="3405" spans="1:20" ht="45" x14ac:dyDescent="0.25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2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7">
        <f>E3405/D3405</f>
        <v>1</v>
      </c>
      <c r="P3405" s="9">
        <f>IF(L3405 = 0, 0, E3405/L3405)</f>
        <v>117.64705882352941</v>
      </c>
      <c r="Q3405" s="5" t="str">
        <f>LEFT(N3405,SEARCH("/",N3405) - 1)</f>
        <v>theater</v>
      </c>
      <c r="R3405" s="5" t="str">
        <f>RIGHT(N3405, LEN(N3405) - SEARCH("/",N3405))</f>
        <v>plays</v>
      </c>
      <c r="S3405" s="16">
        <f>(((J3405/60)/60)/24)+DATE(1970,1,1)+(-8/24)</f>
        <v>42150.128749999996</v>
      </c>
      <c r="T3405" s="16">
        <f>(((I3405/60)/60)/24)+DATE(1970,1,1)+(-8/24)</f>
        <v>42180.128749999996</v>
      </c>
    </row>
    <row r="3406" spans="1:20" ht="60" x14ac:dyDescent="0.25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2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7">
        <f>E3406/D3406</f>
        <v>1.22</v>
      </c>
      <c r="P3406" s="9">
        <f>IF(L3406 = 0, 0, E3406/L3406)</f>
        <v>203.33333333333334</v>
      </c>
      <c r="Q3406" s="5" t="str">
        <f>LEFT(N3406,SEARCH("/",N3406) - 1)</f>
        <v>theater</v>
      </c>
      <c r="R3406" s="5" t="str">
        <f>RIGHT(N3406, LEN(N3406) - SEARCH("/",N3406))</f>
        <v>plays</v>
      </c>
      <c r="S3406" s="16">
        <f>(((J3406/60)/60)/24)+DATE(1970,1,1)+(-8/24)</f>
        <v>42152.170162037037</v>
      </c>
      <c r="T3406" s="16">
        <f>(((I3406/60)/60)/24)+DATE(1970,1,1)+(-8/24)</f>
        <v>42172.170162037037</v>
      </c>
    </row>
    <row r="3407" spans="1:20" ht="45" x14ac:dyDescent="0.25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2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7">
        <f>E3407/D3407</f>
        <v>1.3757142857142857</v>
      </c>
      <c r="P3407" s="9">
        <f>IF(L3407 = 0, 0, E3407/L3407)</f>
        <v>28.323529411764707</v>
      </c>
      <c r="Q3407" s="5" t="str">
        <f>LEFT(N3407,SEARCH("/",N3407) - 1)</f>
        <v>theater</v>
      </c>
      <c r="R3407" s="5" t="str">
        <f>RIGHT(N3407, LEN(N3407) - SEARCH("/",N3407))</f>
        <v>plays</v>
      </c>
      <c r="S3407" s="16">
        <f>(((J3407/60)/60)/24)+DATE(1970,1,1)+(-8/24)</f>
        <v>42409.683865740742</v>
      </c>
      <c r="T3407" s="16">
        <f>(((I3407/60)/60)/24)+DATE(1970,1,1)+(-8/24)</f>
        <v>42430.665972222218</v>
      </c>
    </row>
    <row r="3408" spans="1:20" ht="45" x14ac:dyDescent="0.25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2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7">
        <f>E3408/D3408</f>
        <v>1.0031000000000001</v>
      </c>
      <c r="P3408" s="9">
        <f>IF(L3408 = 0, 0, E3408/L3408)</f>
        <v>110.23076923076923</v>
      </c>
      <c r="Q3408" s="5" t="str">
        <f>LEFT(N3408,SEARCH("/",N3408) - 1)</f>
        <v>theater</v>
      </c>
      <c r="R3408" s="5" t="str">
        <f>RIGHT(N3408, LEN(N3408) - SEARCH("/",N3408))</f>
        <v>plays</v>
      </c>
      <c r="S3408" s="16">
        <f>(((J3408/60)/60)/24)+DATE(1970,1,1)+(-8/24)</f>
        <v>41791.159444444442</v>
      </c>
      <c r="T3408" s="16">
        <f>(((I3408/60)/60)/24)+DATE(1970,1,1)+(-8/24)</f>
        <v>41836.159444444442</v>
      </c>
    </row>
    <row r="3409" spans="1:20" ht="60" x14ac:dyDescent="0.25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2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7">
        <f>E3409/D3409</f>
        <v>1.071</v>
      </c>
      <c r="P3409" s="9">
        <f>IF(L3409 = 0, 0, E3409/L3409)</f>
        <v>31.970149253731343</v>
      </c>
      <c r="Q3409" s="5" t="str">
        <f>LEFT(N3409,SEARCH("/",N3409) - 1)</f>
        <v>theater</v>
      </c>
      <c r="R3409" s="5" t="str">
        <f>RIGHT(N3409, LEN(N3409) - SEARCH("/",N3409))</f>
        <v>plays</v>
      </c>
      <c r="S3409" s="16">
        <f>(((J3409/60)/60)/24)+DATE(1970,1,1)+(-8/24)</f>
        <v>41796.08899305555</v>
      </c>
      <c r="T3409" s="16">
        <f>(((I3409/60)/60)/24)+DATE(1970,1,1)+(-8/24)</f>
        <v>41826.08899305555</v>
      </c>
    </row>
    <row r="3410" spans="1:20" ht="45" x14ac:dyDescent="0.25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2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7">
        <f>E3410/D3410</f>
        <v>2.11</v>
      </c>
      <c r="P3410" s="9">
        <f>IF(L3410 = 0, 0, E3410/L3410)</f>
        <v>58.611111111111114</v>
      </c>
      <c r="Q3410" s="5" t="str">
        <f>LEFT(N3410,SEARCH("/",N3410) - 1)</f>
        <v>theater</v>
      </c>
      <c r="R3410" s="5" t="str">
        <f>RIGHT(N3410, LEN(N3410) - SEARCH("/",N3410))</f>
        <v>plays</v>
      </c>
      <c r="S3410" s="16">
        <f>(((J3410/60)/60)/24)+DATE(1970,1,1)+(-8/24)</f>
        <v>41808.65861111111</v>
      </c>
      <c r="T3410" s="16">
        <f>(((I3410/60)/60)/24)+DATE(1970,1,1)+(-8/24)</f>
        <v>41838.65861111111</v>
      </c>
    </row>
    <row r="3411" spans="1:20" ht="45" x14ac:dyDescent="0.25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2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7">
        <f>E3411/D3411</f>
        <v>1.236</v>
      </c>
      <c r="P3411" s="9">
        <f>IF(L3411 = 0, 0, E3411/L3411)</f>
        <v>29.428571428571427</v>
      </c>
      <c r="Q3411" s="5" t="str">
        <f>LEFT(N3411,SEARCH("/",N3411) - 1)</f>
        <v>theater</v>
      </c>
      <c r="R3411" s="5" t="str">
        <f>RIGHT(N3411, LEN(N3411) - SEARCH("/",N3411))</f>
        <v>plays</v>
      </c>
      <c r="S3411" s="16">
        <f>(((J3411/60)/60)/24)+DATE(1970,1,1)+(-8/24)</f>
        <v>42544.480995370373</v>
      </c>
      <c r="T3411" s="16">
        <f>(((I3411/60)/60)/24)+DATE(1970,1,1)+(-8/24)</f>
        <v>42582.540277777771</v>
      </c>
    </row>
    <row r="3412" spans="1:20" ht="60" x14ac:dyDescent="0.25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2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7">
        <f>E3412/D3412</f>
        <v>1.085</v>
      </c>
      <c r="P3412" s="9">
        <f>IF(L3412 = 0, 0, E3412/L3412)</f>
        <v>81.375</v>
      </c>
      <c r="Q3412" s="5" t="str">
        <f>LEFT(N3412,SEARCH("/",N3412) - 1)</f>
        <v>theater</v>
      </c>
      <c r="R3412" s="5" t="str">
        <f>RIGHT(N3412, LEN(N3412) - SEARCH("/",N3412))</f>
        <v>plays</v>
      </c>
      <c r="S3412" s="16">
        <f>(((J3412/60)/60)/24)+DATE(1970,1,1)+(-8/24)</f>
        <v>42499.70821759259</v>
      </c>
      <c r="T3412" s="16">
        <f>(((I3412/60)/60)/24)+DATE(1970,1,1)+(-8/24)</f>
        <v>42526.958333333336</v>
      </c>
    </row>
    <row r="3413" spans="1:20" ht="60" x14ac:dyDescent="0.25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2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7">
        <f>E3413/D3413</f>
        <v>1.0356666666666667</v>
      </c>
      <c r="P3413" s="9">
        <f>IF(L3413 = 0, 0, E3413/L3413)</f>
        <v>199.16666666666666</v>
      </c>
      <c r="Q3413" s="5" t="str">
        <f>LEFT(N3413,SEARCH("/",N3413) - 1)</f>
        <v>theater</v>
      </c>
      <c r="R3413" s="5" t="str">
        <f>RIGHT(N3413, LEN(N3413) - SEARCH("/",N3413))</f>
        <v>plays</v>
      </c>
      <c r="S3413" s="16">
        <f>(((J3413/60)/60)/24)+DATE(1970,1,1)+(-8/24)</f>
        <v>42264.689490740733</v>
      </c>
      <c r="T3413" s="16">
        <f>(((I3413/60)/60)/24)+DATE(1970,1,1)+(-8/24)</f>
        <v>42284.689490740733</v>
      </c>
    </row>
    <row r="3414" spans="1:20" ht="45" x14ac:dyDescent="0.25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2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7">
        <f>E3414/D3414</f>
        <v>1</v>
      </c>
      <c r="P3414" s="9">
        <f>IF(L3414 = 0, 0, E3414/L3414)</f>
        <v>115.38461538461539</v>
      </c>
      <c r="Q3414" s="5" t="str">
        <f>LEFT(N3414,SEARCH("/",N3414) - 1)</f>
        <v>theater</v>
      </c>
      <c r="R3414" s="5" t="str">
        <f>RIGHT(N3414, LEN(N3414) - SEARCH("/",N3414))</f>
        <v>plays</v>
      </c>
      <c r="S3414" s="16">
        <f>(((J3414/60)/60)/24)+DATE(1970,1,1)+(-8/24)</f>
        <v>41879.625717592593</v>
      </c>
      <c r="T3414" s="16">
        <f>(((I3414/60)/60)/24)+DATE(1970,1,1)+(-8/24)</f>
        <v>41909.625717592593</v>
      </c>
    </row>
    <row r="3415" spans="1:20" ht="60" x14ac:dyDescent="0.25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2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7">
        <f>E3415/D3415</f>
        <v>1.3</v>
      </c>
      <c r="P3415" s="9">
        <f>IF(L3415 = 0, 0, E3415/L3415)</f>
        <v>46.428571428571431</v>
      </c>
      <c r="Q3415" s="5" t="str">
        <f>LEFT(N3415,SEARCH("/",N3415) - 1)</f>
        <v>theater</v>
      </c>
      <c r="R3415" s="5" t="str">
        <f>RIGHT(N3415, LEN(N3415) - SEARCH("/",N3415))</f>
        <v>plays</v>
      </c>
      <c r="S3415" s="16">
        <f>(((J3415/60)/60)/24)+DATE(1970,1,1)+(-8/24)</f>
        <v>42053.399745370371</v>
      </c>
      <c r="T3415" s="16">
        <f>(((I3415/60)/60)/24)+DATE(1970,1,1)+(-8/24)</f>
        <v>42062.874305555553</v>
      </c>
    </row>
    <row r="3416" spans="1:20" ht="45" x14ac:dyDescent="0.25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2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7">
        <f>E3416/D3416</f>
        <v>1.0349999999999999</v>
      </c>
      <c r="P3416" s="9">
        <f>IF(L3416 = 0, 0, E3416/L3416)</f>
        <v>70.568181818181813</v>
      </c>
      <c r="Q3416" s="5" t="str">
        <f>LEFT(N3416,SEARCH("/",N3416) - 1)</f>
        <v>theater</v>
      </c>
      <c r="R3416" s="5" t="str">
        <f>RIGHT(N3416, LEN(N3416) - SEARCH("/",N3416))</f>
        <v>plays</v>
      </c>
      <c r="S3416" s="16">
        <f>(((J3416/60)/60)/24)+DATE(1970,1,1)+(-8/24)</f>
        <v>42675.499131944445</v>
      </c>
      <c r="T3416" s="16">
        <f>(((I3416/60)/60)/24)+DATE(1970,1,1)+(-8/24)</f>
        <v>42704.999305555553</v>
      </c>
    </row>
    <row r="3417" spans="1:20" ht="45" x14ac:dyDescent="0.25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2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7">
        <f>E3417/D3417</f>
        <v>1</v>
      </c>
      <c r="P3417" s="9">
        <f>IF(L3417 = 0, 0, E3417/L3417)</f>
        <v>22.222222222222221</v>
      </c>
      <c r="Q3417" s="5" t="str">
        <f>LEFT(N3417,SEARCH("/",N3417) - 1)</f>
        <v>theater</v>
      </c>
      <c r="R3417" s="5" t="str">
        <f>RIGHT(N3417, LEN(N3417) - SEARCH("/",N3417))</f>
        <v>plays</v>
      </c>
      <c r="S3417" s="16">
        <f>(((J3417/60)/60)/24)+DATE(1970,1,1)+(-8/24)</f>
        <v>42466.810833333329</v>
      </c>
      <c r="T3417" s="16">
        <f>(((I3417/60)/60)/24)+DATE(1970,1,1)+(-8/24)</f>
        <v>42477.645833333336</v>
      </c>
    </row>
    <row r="3418" spans="1:20" ht="60" x14ac:dyDescent="0.25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2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7">
        <f>E3418/D3418</f>
        <v>1.196</v>
      </c>
      <c r="P3418" s="9">
        <f>IF(L3418 = 0, 0, E3418/L3418)</f>
        <v>159.46666666666667</v>
      </c>
      <c r="Q3418" s="5" t="str">
        <f>LEFT(N3418,SEARCH("/",N3418) - 1)</f>
        <v>theater</v>
      </c>
      <c r="R3418" s="5" t="str">
        <f>RIGHT(N3418, LEN(N3418) - SEARCH("/",N3418))</f>
        <v>plays</v>
      </c>
      <c r="S3418" s="16">
        <f>(((J3418/60)/60)/24)+DATE(1970,1,1)+(-8/24)</f>
        <v>42089.079224537032</v>
      </c>
      <c r="T3418" s="16">
        <f>(((I3418/60)/60)/24)+DATE(1970,1,1)+(-8/24)</f>
        <v>42117.437499999993</v>
      </c>
    </row>
    <row r="3419" spans="1:20" ht="45" x14ac:dyDescent="0.25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2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7">
        <f>E3419/D3419</f>
        <v>1.0000058823529412</v>
      </c>
      <c r="P3419" s="9">
        <f>IF(L3419 = 0, 0, E3419/L3419)</f>
        <v>37.777999999999999</v>
      </c>
      <c r="Q3419" s="5" t="str">
        <f>LEFT(N3419,SEARCH("/",N3419) - 1)</f>
        <v>theater</v>
      </c>
      <c r="R3419" s="5" t="str">
        <f>RIGHT(N3419, LEN(N3419) - SEARCH("/",N3419))</f>
        <v>plays</v>
      </c>
      <c r="S3419" s="16">
        <f>(((J3419/60)/60)/24)+DATE(1970,1,1)+(-8/24)</f>
        <v>41894.580416666664</v>
      </c>
      <c r="T3419" s="16">
        <f>(((I3419/60)/60)/24)+DATE(1970,1,1)+(-8/24)</f>
        <v>41937.696527777778</v>
      </c>
    </row>
    <row r="3420" spans="1:20" ht="60" x14ac:dyDescent="0.25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2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7">
        <f>E3420/D3420</f>
        <v>1.00875</v>
      </c>
      <c r="P3420" s="9">
        <f>IF(L3420 = 0, 0, E3420/L3420)</f>
        <v>72.053571428571431</v>
      </c>
      <c r="Q3420" s="5" t="str">
        <f>LEFT(N3420,SEARCH("/",N3420) - 1)</f>
        <v>theater</v>
      </c>
      <c r="R3420" s="5" t="str">
        <f>RIGHT(N3420, LEN(N3420) - SEARCH("/",N3420))</f>
        <v>plays</v>
      </c>
      <c r="S3420" s="16">
        <f>(((J3420/60)/60)/24)+DATE(1970,1,1)+(-8/24)</f>
        <v>41752.501238425924</v>
      </c>
      <c r="T3420" s="16">
        <f>(((I3420/60)/60)/24)+DATE(1970,1,1)+(-8/24)</f>
        <v>41782.501238425924</v>
      </c>
    </row>
    <row r="3421" spans="1:20" ht="60" x14ac:dyDescent="0.25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2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7">
        <f>E3421/D3421</f>
        <v>1.0654545454545454</v>
      </c>
      <c r="P3421" s="9">
        <f>IF(L3421 = 0, 0, E3421/L3421)</f>
        <v>63.695652173913047</v>
      </c>
      <c r="Q3421" s="5" t="str">
        <f>LEFT(N3421,SEARCH("/",N3421) - 1)</f>
        <v>theater</v>
      </c>
      <c r="R3421" s="5" t="str">
        <f>RIGHT(N3421, LEN(N3421) - SEARCH("/",N3421))</f>
        <v>plays</v>
      </c>
      <c r="S3421" s="16">
        <f>(((J3421/60)/60)/24)+DATE(1970,1,1)+(-8/24)</f>
        <v>42448.488252314812</v>
      </c>
      <c r="T3421" s="16">
        <f>(((I3421/60)/60)/24)+DATE(1970,1,1)+(-8/24)</f>
        <v>42466.562499999993</v>
      </c>
    </row>
    <row r="3422" spans="1:20" ht="45" x14ac:dyDescent="0.25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2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7">
        <f>E3422/D3422</f>
        <v>1.38</v>
      </c>
      <c r="P3422" s="9">
        <f>IF(L3422 = 0, 0, E3422/L3422)</f>
        <v>28.411764705882351</v>
      </c>
      <c r="Q3422" s="5" t="str">
        <f>LEFT(N3422,SEARCH("/",N3422) - 1)</f>
        <v>theater</v>
      </c>
      <c r="R3422" s="5" t="str">
        <f>RIGHT(N3422, LEN(N3422) - SEARCH("/",N3422))</f>
        <v>plays</v>
      </c>
      <c r="S3422" s="16">
        <f>(((J3422/60)/60)/24)+DATE(1970,1,1)+(-8/24)</f>
        <v>42404.756967592592</v>
      </c>
      <c r="T3422" s="16">
        <f>(((I3422/60)/60)/24)+DATE(1970,1,1)+(-8/24)</f>
        <v>42413.666666666664</v>
      </c>
    </row>
    <row r="3423" spans="1:20" ht="45" x14ac:dyDescent="0.25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2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7">
        <f>E3423/D3423</f>
        <v>1.0115000000000001</v>
      </c>
      <c r="P3423" s="9">
        <f>IF(L3423 = 0, 0, E3423/L3423)</f>
        <v>103.21428571428571</v>
      </c>
      <c r="Q3423" s="5" t="str">
        <f>LEFT(N3423,SEARCH("/",N3423) - 1)</f>
        <v>theater</v>
      </c>
      <c r="R3423" s="5" t="str">
        <f>RIGHT(N3423, LEN(N3423) - SEARCH("/",N3423))</f>
        <v>plays</v>
      </c>
      <c r="S3423" s="16">
        <f>(((J3423/60)/60)/24)+DATE(1970,1,1)+(-8/24)</f>
        <v>42037.457905092589</v>
      </c>
      <c r="T3423" s="16">
        <f>(((I3423/60)/60)/24)+DATE(1970,1,1)+(-8/24)</f>
        <v>42067.457905092589</v>
      </c>
    </row>
    <row r="3424" spans="1:20" ht="60" x14ac:dyDescent="0.25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2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7">
        <f>E3424/D3424</f>
        <v>1.091</v>
      </c>
      <c r="P3424" s="9">
        <f>IF(L3424 = 0, 0, E3424/L3424)</f>
        <v>71.152173913043484</v>
      </c>
      <c r="Q3424" s="5" t="str">
        <f>LEFT(N3424,SEARCH("/",N3424) - 1)</f>
        <v>theater</v>
      </c>
      <c r="R3424" s="5" t="str">
        <f>RIGHT(N3424, LEN(N3424) - SEARCH("/",N3424))</f>
        <v>plays</v>
      </c>
      <c r="S3424" s="16">
        <f>(((J3424/60)/60)/24)+DATE(1970,1,1)+(-8/24)</f>
        <v>42323.228888888887</v>
      </c>
      <c r="T3424" s="16">
        <f>(((I3424/60)/60)/24)+DATE(1970,1,1)+(-8/24)</f>
        <v>42351.666666666664</v>
      </c>
    </row>
    <row r="3425" spans="1:20" ht="45" x14ac:dyDescent="0.25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2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7">
        <f>E3425/D3425</f>
        <v>1.4</v>
      </c>
      <c r="P3425" s="9">
        <f>IF(L3425 = 0, 0, E3425/L3425)</f>
        <v>35</v>
      </c>
      <c r="Q3425" s="5" t="str">
        <f>LEFT(N3425,SEARCH("/",N3425) - 1)</f>
        <v>theater</v>
      </c>
      <c r="R3425" s="5" t="str">
        <f>RIGHT(N3425, LEN(N3425) - SEARCH("/",N3425))</f>
        <v>plays</v>
      </c>
      <c r="S3425" s="16">
        <f>(((J3425/60)/60)/24)+DATE(1970,1,1)+(-8/24)</f>
        <v>42088.578020833331</v>
      </c>
      <c r="T3425" s="16">
        <f>(((I3425/60)/60)/24)+DATE(1970,1,1)+(-8/24)</f>
        <v>42118.578020833331</v>
      </c>
    </row>
    <row r="3426" spans="1:20" ht="60" x14ac:dyDescent="0.25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2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7">
        <f>E3426/D3426</f>
        <v>1.0358333333333334</v>
      </c>
      <c r="P3426" s="9">
        <f>IF(L3426 = 0, 0, E3426/L3426)</f>
        <v>81.776315789473685</v>
      </c>
      <c r="Q3426" s="5" t="str">
        <f>LEFT(N3426,SEARCH("/",N3426) - 1)</f>
        <v>theater</v>
      </c>
      <c r="R3426" s="5" t="str">
        <f>RIGHT(N3426, LEN(N3426) - SEARCH("/",N3426))</f>
        <v>plays</v>
      </c>
      <c r="S3426" s="16">
        <f>(((J3426/60)/60)/24)+DATE(1970,1,1)+(-8/24)</f>
        <v>42018.343564814808</v>
      </c>
      <c r="T3426" s="16">
        <f>(((I3426/60)/60)/24)+DATE(1970,1,1)+(-8/24)</f>
        <v>42039.957638888889</v>
      </c>
    </row>
    <row r="3427" spans="1:20" ht="60" x14ac:dyDescent="0.25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2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7">
        <f>E3427/D3427</f>
        <v>1.0297033333333332</v>
      </c>
      <c r="P3427" s="9">
        <f>IF(L3427 = 0, 0, E3427/L3427)</f>
        <v>297.02980769230766</v>
      </c>
      <c r="Q3427" s="5" t="str">
        <f>LEFT(N3427,SEARCH("/",N3427) - 1)</f>
        <v>theater</v>
      </c>
      <c r="R3427" s="5" t="str">
        <f>RIGHT(N3427, LEN(N3427) - SEARCH("/",N3427))</f>
        <v>plays</v>
      </c>
      <c r="S3427" s="16">
        <f>(((J3427/60)/60)/24)+DATE(1970,1,1)+(-8/24)</f>
        <v>41884.28398148148</v>
      </c>
      <c r="T3427" s="16">
        <f>(((I3427/60)/60)/24)+DATE(1970,1,1)+(-8/24)</f>
        <v>41916.28398148148</v>
      </c>
    </row>
    <row r="3428" spans="1:20" ht="45" x14ac:dyDescent="0.25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2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7">
        <f>E3428/D3428</f>
        <v>1.0813333333333333</v>
      </c>
      <c r="P3428" s="9">
        <f>IF(L3428 = 0, 0, E3428/L3428)</f>
        <v>46.609195402298852</v>
      </c>
      <c r="Q3428" s="5" t="str">
        <f>LEFT(N3428,SEARCH("/",N3428) - 1)</f>
        <v>theater</v>
      </c>
      <c r="R3428" s="5" t="str">
        <f>RIGHT(N3428, LEN(N3428) - SEARCH("/",N3428))</f>
        <v>plays</v>
      </c>
      <c r="S3428" s="16">
        <f>(((J3428/60)/60)/24)+DATE(1970,1,1)+(-8/24)</f>
        <v>41883.723414351851</v>
      </c>
      <c r="T3428" s="16">
        <f>(((I3428/60)/60)/24)+DATE(1970,1,1)+(-8/24)</f>
        <v>41902.75</v>
      </c>
    </row>
    <row r="3429" spans="1:20" ht="60" x14ac:dyDescent="0.25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2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7">
        <f>E3429/D3429</f>
        <v>1</v>
      </c>
      <c r="P3429" s="9">
        <f>IF(L3429 = 0, 0, E3429/L3429)</f>
        <v>51.724137931034484</v>
      </c>
      <c r="Q3429" s="5" t="str">
        <f>LEFT(N3429,SEARCH("/",N3429) - 1)</f>
        <v>theater</v>
      </c>
      <c r="R3429" s="5" t="str">
        <f>RIGHT(N3429, LEN(N3429) - SEARCH("/",N3429))</f>
        <v>plays</v>
      </c>
      <c r="S3429" s="16">
        <f>(((J3429/60)/60)/24)+DATE(1970,1,1)+(-8/24)</f>
        <v>41792.311944444438</v>
      </c>
      <c r="T3429" s="16">
        <f>(((I3429/60)/60)/24)+DATE(1970,1,1)+(-8/24)</f>
        <v>41822.311944444438</v>
      </c>
    </row>
    <row r="3430" spans="1:20" ht="60" x14ac:dyDescent="0.25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2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7">
        <f>E3430/D3430</f>
        <v>1.0275000000000001</v>
      </c>
      <c r="P3430" s="9">
        <f>IF(L3430 = 0, 0, E3430/L3430)</f>
        <v>40.294117647058826</v>
      </c>
      <c r="Q3430" s="5" t="str">
        <f>LEFT(N3430,SEARCH("/",N3430) - 1)</f>
        <v>theater</v>
      </c>
      <c r="R3430" s="5" t="str">
        <f>RIGHT(N3430, LEN(N3430) - SEARCH("/",N3430))</f>
        <v>plays</v>
      </c>
      <c r="S3430" s="16">
        <f>(((J3430/60)/60)/24)+DATE(1970,1,1)+(-8/24)</f>
        <v>42038.387118055551</v>
      </c>
      <c r="T3430" s="16">
        <f>(((I3430/60)/60)/24)+DATE(1970,1,1)+(-8/24)</f>
        <v>42063.374999999993</v>
      </c>
    </row>
    <row r="3431" spans="1:20" ht="60" x14ac:dyDescent="0.25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2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7">
        <f>E3431/D3431</f>
        <v>1.3</v>
      </c>
      <c r="P3431" s="9">
        <f>IF(L3431 = 0, 0, E3431/L3431)</f>
        <v>16.25</v>
      </c>
      <c r="Q3431" s="5" t="str">
        <f>LEFT(N3431,SEARCH("/",N3431) - 1)</f>
        <v>theater</v>
      </c>
      <c r="R3431" s="5" t="str">
        <f>RIGHT(N3431, LEN(N3431) - SEARCH("/",N3431))</f>
        <v>plays</v>
      </c>
      <c r="S3431" s="16">
        <f>(((J3431/60)/60)/24)+DATE(1970,1,1)+(-8/24)</f>
        <v>42661.688206018516</v>
      </c>
      <c r="T3431" s="16">
        <f>(((I3431/60)/60)/24)+DATE(1970,1,1)+(-8/24)</f>
        <v>42675.688206018516</v>
      </c>
    </row>
    <row r="3432" spans="1:20" ht="60" x14ac:dyDescent="0.25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2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7">
        <f>E3432/D3432</f>
        <v>1.0854949999999999</v>
      </c>
      <c r="P3432" s="9">
        <f>IF(L3432 = 0, 0, E3432/L3432)</f>
        <v>30.152638888888887</v>
      </c>
      <c r="Q3432" s="5" t="str">
        <f>LEFT(N3432,SEARCH("/",N3432) - 1)</f>
        <v>theater</v>
      </c>
      <c r="R3432" s="5" t="str">
        <f>RIGHT(N3432, LEN(N3432) - SEARCH("/",N3432))</f>
        <v>plays</v>
      </c>
      <c r="S3432" s="16">
        <f>(((J3432/60)/60)/24)+DATE(1970,1,1)+(-8/24)</f>
        <v>41820.612280092588</v>
      </c>
      <c r="T3432" s="16">
        <f>(((I3432/60)/60)/24)+DATE(1970,1,1)+(-8/24)</f>
        <v>41850.612280092588</v>
      </c>
    </row>
    <row r="3433" spans="1:20" ht="45" x14ac:dyDescent="0.25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2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7">
        <f>E3433/D3433</f>
        <v>1</v>
      </c>
      <c r="P3433" s="9">
        <f>IF(L3433 = 0, 0, E3433/L3433)</f>
        <v>95.238095238095241</v>
      </c>
      <c r="Q3433" s="5" t="str">
        <f>LEFT(N3433,SEARCH("/",N3433) - 1)</f>
        <v>theater</v>
      </c>
      <c r="R3433" s="5" t="str">
        <f>RIGHT(N3433, LEN(N3433) - SEARCH("/",N3433))</f>
        <v>plays</v>
      </c>
      <c r="S3433" s="16">
        <f>(((J3433/60)/60)/24)+DATE(1970,1,1)+(-8/24)</f>
        <v>41839.397604166668</v>
      </c>
      <c r="T3433" s="16">
        <f>(((I3433/60)/60)/24)+DATE(1970,1,1)+(-8/24)</f>
        <v>41869.397604166668</v>
      </c>
    </row>
    <row r="3434" spans="1:20" ht="45" x14ac:dyDescent="0.25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2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7">
        <f>E3434/D3434</f>
        <v>1.0965</v>
      </c>
      <c r="P3434" s="9">
        <f>IF(L3434 = 0, 0, E3434/L3434)</f>
        <v>52.214285714285715</v>
      </c>
      <c r="Q3434" s="5" t="str">
        <f>LEFT(N3434,SEARCH("/",N3434) - 1)</f>
        <v>theater</v>
      </c>
      <c r="R3434" s="5" t="str">
        <f>RIGHT(N3434, LEN(N3434) - SEARCH("/",N3434))</f>
        <v>plays</v>
      </c>
      <c r="S3434" s="16">
        <f>(((J3434/60)/60)/24)+DATE(1970,1,1)+(-8/24)</f>
        <v>42380.247847222221</v>
      </c>
      <c r="T3434" s="16">
        <f>(((I3434/60)/60)/24)+DATE(1970,1,1)+(-8/24)</f>
        <v>42405.583333333336</v>
      </c>
    </row>
    <row r="3435" spans="1:20" ht="45" x14ac:dyDescent="0.25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2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7">
        <f>E3435/D3435</f>
        <v>1.0026315789473683</v>
      </c>
      <c r="P3435" s="9">
        <f>IF(L3435 = 0, 0, E3435/L3435)</f>
        <v>134.1549295774648</v>
      </c>
      <c r="Q3435" s="5" t="str">
        <f>LEFT(N3435,SEARCH("/",N3435) - 1)</f>
        <v>theater</v>
      </c>
      <c r="R3435" s="5" t="str">
        <f>RIGHT(N3435, LEN(N3435) - SEARCH("/",N3435))</f>
        <v>plays</v>
      </c>
      <c r="S3435" s="16">
        <f>(((J3435/60)/60)/24)+DATE(1970,1,1)+(-8/24)</f>
        <v>41775.729803240742</v>
      </c>
      <c r="T3435" s="16">
        <f>(((I3435/60)/60)/24)+DATE(1970,1,1)+(-8/24)</f>
        <v>41806.791666666664</v>
      </c>
    </row>
    <row r="3436" spans="1:20" ht="60" x14ac:dyDescent="0.25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2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7">
        <f>E3436/D3436</f>
        <v>1.0555000000000001</v>
      </c>
      <c r="P3436" s="9">
        <f>IF(L3436 = 0, 0, E3436/L3436)</f>
        <v>62.827380952380949</v>
      </c>
      <c r="Q3436" s="5" t="str">
        <f>LEFT(N3436,SEARCH("/",N3436) - 1)</f>
        <v>theater</v>
      </c>
      <c r="R3436" s="5" t="str">
        <f>RIGHT(N3436, LEN(N3436) - SEARCH("/",N3436))</f>
        <v>plays</v>
      </c>
      <c r="S3436" s="16">
        <f>(((J3436/60)/60)/24)+DATE(1970,1,1)+(-8/24)</f>
        <v>41800.047094907408</v>
      </c>
      <c r="T3436" s="16">
        <f>(((I3436/60)/60)/24)+DATE(1970,1,1)+(-8/24)</f>
        <v>41830.047094907408</v>
      </c>
    </row>
    <row r="3437" spans="1:20" ht="60" x14ac:dyDescent="0.25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2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7">
        <f>E3437/D3437</f>
        <v>1.1200000000000001</v>
      </c>
      <c r="P3437" s="9">
        <f>IF(L3437 = 0, 0, E3437/L3437)</f>
        <v>58.94736842105263</v>
      </c>
      <c r="Q3437" s="5" t="str">
        <f>LEFT(N3437,SEARCH("/",N3437) - 1)</f>
        <v>theater</v>
      </c>
      <c r="R3437" s="5" t="str">
        <f>RIGHT(N3437, LEN(N3437) - SEARCH("/",N3437))</f>
        <v>plays</v>
      </c>
      <c r="S3437" s="16">
        <f>(((J3437/60)/60)/24)+DATE(1970,1,1)+(-8/24)</f>
        <v>42572.283483796295</v>
      </c>
      <c r="T3437" s="16">
        <f>(((I3437/60)/60)/24)+DATE(1970,1,1)+(-8/24)</f>
        <v>42588.791666666664</v>
      </c>
    </row>
    <row r="3438" spans="1:20" ht="60" x14ac:dyDescent="0.25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2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7">
        <f>E3438/D3438</f>
        <v>1.0589999999999999</v>
      </c>
      <c r="P3438" s="9">
        <f>IF(L3438 = 0, 0, E3438/L3438)</f>
        <v>143.1081081081081</v>
      </c>
      <c r="Q3438" s="5" t="str">
        <f>LEFT(N3438,SEARCH("/",N3438) - 1)</f>
        <v>theater</v>
      </c>
      <c r="R3438" s="5" t="str">
        <f>RIGHT(N3438, LEN(N3438) - SEARCH("/",N3438))</f>
        <v>plays</v>
      </c>
      <c r="S3438" s="16">
        <f>(((J3438/60)/60)/24)+DATE(1970,1,1)+(-8/24)</f>
        <v>41851.208252314813</v>
      </c>
      <c r="T3438" s="16">
        <f>(((I3438/60)/60)/24)+DATE(1970,1,1)+(-8/24)</f>
        <v>41872.352777777778</v>
      </c>
    </row>
    <row r="3439" spans="1:20" ht="60" x14ac:dyDescent="0.25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2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7">
        <f>E3439/D3439</f>
        <v>1.01</v>
      </c>
      <c r="P3439" s="9">
        <f>IF(L3439 = 0, 0, E3439/L3439)</f>
        <v>84.166666666666671</v>
      </c>
      <c r="Q3439" s="5" t="str">
        <f>LEFT(N3439,SEARCH("/",N3439) - 1)</f>
        <v>theater</v>
      </c>
      <c r="R3439" s="5" t="str">
        <f>RIGHT(N3439, LEN(N3439) - SEARCH("/",N3439))</f>
        <v>plays</v>
      </c>
      <c r="S3439" s="16">
        <f>(((J3439/60)/60)/24)+DATE(1970,1,1)+(-8/24)</f>
        <v>42205.377546296295</v>
      </c>
      <c r="T3439" s="16">
        <f>(((I3439/60)/60)/24)+DATE(1970,1,1)+(-8/24)</f>
        <v>42235.377546296295</v>
      </c>
    </row>
    <row r="3440" spans="1:20" ht="60" x14ac:dyDescent="0.25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2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7">
        <f>E3440/D3440</f>
        <v>1.042</v>
      </c>
      <c r="P3440" s="9">
        <f>IF(L3440 = 0, 0, E3440/L3440)</f>
        <v>186.07142857142858</v>
      </c>
      <c r="Q3440" s="5" t="str">
        <f>LEFT(N3440,SEARCH("/",N3440) - 1)</f>
        <v>theater</v>
      </c>
      <c r="R3440" s="5" t="str">
        <f>RIGHT(N3440, LEN(N3440) - SEARCH("/",N3440))</f>
        <v>plays</v>
      </c>
      <c r="S3440" s="16">
        <f>(((J3440/60)/60)/24)+DATE(1970,1,1)+(-8/24)</f>
        <v>42100.594525462955</v>
      </c>
      <c r="T3440" s="16">
        <f>(((I3440/60)/60)/24)+DATE(1970,1,1)+(-8/24)</f>
        <v>42126.541666666664</v>
      </c>
    </row>
    <row r="3441" spans="1:20" ht="30" x14ac:dyDescent="0.25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2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7">
        <f>E3441/D3441</f>
        <v>1.3467833333333334</v>
      </c>
      <c r="P3441" s="9">
        <f>IF(L3441 = 0, 0, E3441/L3441)</f>
        <v>89.785555555555561</v>
      </c>
      <c r="Q3441" s="5" t="str">
        <f>LEFT(N3441,SEARCH("/",N3441) - 1)</f>
        <v>theater</v>
      </c>
      <c r="R3441" s="5" t="str">
        <f>RIGHT(N3441, LEN(N3441) - SEARCH("/",N3441))</f>
        <v>plays</v>
      </c>
      <c r="S3441" s="16">
        <f>(((J3441/60)/60)/24)+DATE(1970,1,1)+(-8/24)</f>
        <v>42374.577893518515</v>
      </c>
      <c r="T3441" s="16">
        <f>(((I3441/60)/60)/24)+DATE(1970,1,1)+(-8/24)</f>
        <v>42387.874305555553</v>
      </c>
    </row>
    <row r="3442" spans="1:20" ht="60" x14ac:dyDescent="0.25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2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7">
        <f>E3442/D3442</f>
        <v>1.052184</v>
      </c>
      <c r="P3442" s="9">
        <f>IF(L3442 = 0, 0, E3442/L3442)</f>
        <v>64.157560975609755</v>
      </c>
      <c r="Q3442" s="5" t="str">
        <f>LEFT(N3442,SEARCH("/",N3442) - 1)</f>
        <v>theater</v>
      </c>
      <c r="R3442" s="5" t="str">
        <f>RIGHT(N3442, LEN(N3442) - SEARCH("/",N3442))</f>
        <v>plays</v>
      </c>
      <c r="S3442" s="16">
        <f>(((J3442/60)/60)/24)+DATE(1970,1,1)+(-8/24)</f>
        <v>41808.789675925924</v>
      </c>
      <c r="T3442" s="16">
        <f>(((I3442/60)/60)/24)+DATE(1970,1,1)+(-8/24)</f>
        <v>41831.34375</v>
      </c>
    </row>
    <row r="3443" spans="1:20" ht="60" x14ac:dyDescent="0.25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2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7">
        <f>E3443/D3443</f>
        <v>1.026</v>
      </c>
      <c r="P3443" s="9">
        <f>IF(L3443 = 0, 0, E3443/L3443)</f>
        <v>59.651162790697676</v>
      </c>
      <c r="Q3443" s="5" t="str">
        <f>LEFT(N3443,SEARCH("/",N3443) - 1)</f>
        <v>theater</v>
      </c>
      <c r="R3443" s="5" t="str">
        <f>RIGHT(N3443, LEN(N3443) - SEARCH("/",N3443))</f>
        <v>plays</v>
      </c>
      <c r="S3443" s="16">
        <f>(((J3443/60)/60)/24)+DATE(1970,1,1)+(-8/24)</f>
        <v>42294.096307870372</v>
      </c>
      <c r="T3443" s="16">
        <f>(((I3443/60)/60)/24)+DATE(1970,1,1)+(-8/24)</f>
        <v>42321.511805555558</v>
      </c>
    </row>
    <row r="3444" spans="1:20" ht="60" x14ac:dyDescent="0.25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2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7">
        <f>E3444/D3444</f>
        <v>1</v>
      </c>
      <c r="P3444" s="9">
        <f>IF(L3444 = 0, 0, E3444/L3444)</f>
        <v>31.25</v>
      </c>
      <c r="Q3444" s="5" t="str">
        <f>LEFT(N3444,SEARCH("/",N3444) - 1)</f>
        <v>theater</v>
      </c>
      <c r="R3444" s="5" t="str">
        <f>RIGHT(N3444, LEN(N3444) - SEARCH("/",N3444))</f>
        <v>plays</v>
      </c>
      <c r="S3444" s="16">
        <f>(((J3444/60)/60)/24)+DATE(1970,1,1)+(-8/24)</f>
        <v>42124.50777777777</v>
      </c>
      <c r="T3444" s="16">
        <f>(((I3444/60)/60)/24)+DATE(1970,1,1)+(-8/24)</f>
        <v>42154.50777777777</v>
      </c>
    </row>
    <row r="3445" spans="1:20" ht="60" x14ac:dyDescent="0.25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2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7">
        <f>E3445/D3445</f>
        <v>1.855</v>
      </c>
      <c r="P3445" s="9">
        <f>IF(L3445 = 0, 0, E3445/L3445)</f>
        <v>41.222222222222221</v>
      </c>
      <c r="Q3445" s="5" t="str">
        <f>LEFT(N3445,SEARCH("/",N3445) - 1)</f>
        <v>theater</v>
      </c>
      <c r="R3445" s="5" t="str">
        <f>RIGHT(N3445, LEN(N3445) - SEARCH("/",N3445))</f>
        <v>plays</v>
      </c>
      <c r="S3445" s="16">
        <f>(((J3445/60)/60)/24)+DATE(1970,1,1)+(-8/24)</f>
        <v>41861.191504629627</v>
      </c>
      <c r="T3445" s="16">
        <f>(((I3445/60)/60)/24)+DATE(1970,1,1)+(-8/24)</f>
        <v>41891.191504629627</v>
      </c>
    </row>
    <row r="3446" spans="1:20" ht="60" x14ac:dyDescent="0.25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2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7">
        <f>E3446/D3446</f>
        <v>2.89</v>
      </c>
      <c r="P3446" s="9">
        <f>IF(L3446 = 0, 0, E3446/L3446)</f>
        <v>43.35</v>
      </c>
      <c r="Q3446" s="5" t="str">
        <f>LEFT(N3446,SEARCH("/",N3446) - 1)</f>
        <v>theater</v>
      </c>
      <c r="R3446" s="5" t="str">
        <f>RIGHT(N3446, LEN(N3446) - SEARCH("/",N3446))</f>
        <v>plays</v>
      </c>
      <c r="S3446" s="16">
        <f>(((J3446/60)/60)/24)+DATE(1970,1,1)+(-8/24)</f>
        <v>42520.95817129629</v>
      </c>
      <c r="T3446" s="16">
        <f>(((I3446/60)/60)/24)+DATE(1970,1,1)+(-8/24)</f>
        <v>42529.249305555553</v>
      </c>
    </row>
    <row r="3447" spans="1:20" ht="45" x14ac:dyDescent="0.25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2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7">
        <f>E3447/D3447</f>
        <v>1</v>
      </c>
      <c r="P3447" s="9">
        <f>IF(L3447 = 0, 0, E3447/L3447)</f>
        <v>64.516129032258064</v>
      </c>
      <c r="Q3447" s="5" t="str">
        <f>LEFT(N3447,SEARCH("/",N3447) - 1)</f>
        <v>theater</v>
      </c>
      <c r="R3447" s="5" t="str">
        <f>RIGHT(N3447, LEN(N3447) - SEARCH("/",N3447))</f>
        <v>plays</v>
      </c>
      <c r="S3447" s="16">
        <f>(((J3447/60)/60)/24)+DATE(1970,1,1)+(-8/24)</f>
        <v>42272.197175925925</v>
      </c>
      <c r="T3447" s="16">
        <f>(((I3447/60)/60)/24)+DATE(1970,1,1)+(-8/24)</f>
        <v>42300.197175925925</v>
      </c>
    </row>
    <row r="3448" spans="1:20" ht="60" x14ac:dyDescent="0.25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2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7">
        <f>E3448/D3448</f>
        <v>1.0820000000000001</v>
      </c>
      <c r="P3448" s="9">
        <f>IF(L3448 = 0, 0, E3448/L3448)</f>
        <v>43.28</v>
      </c>
      <c r="Q3448" s="5" t="str">
        <f>LEFT(N3448,SEARCH("/",N3448) - 1)</f>
        <v>theater</v>
      </c>
      <c r="R3448" s="5" t="str">
        <f>RIGHT(N3448, LEN(N3448) - SEARCH("/",N3448))</f>
        <v>plays</v>
      </c>
      <c r="S3448" s="16">
        <f>(((J3448/60)/60)/24)+DATE(1970,1,1)+(-8/24)</f>
        <v>42016.499131944445</v>
      </c>
      <c r="T3448" s="16">
        <f>(((I3448/60)/60)/24)+DATE(1970,1,1)+(-8/24)</f>
        <v>42040.180555555555</v>
      </c>
    </row>
    <row r="3449" spans="1:20" ht="30" x14ac:dyDescent="0.25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2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7">
        <f>E3449/D3449</f>
        <v>1.0780000000000001</v>
      </c>
      <c r="P3449" s="9">
        <f>IF(L3449 = 0, 0, E3449/L3449)</f>
        <v>77</v>
      </c>
      <c r="Q3449" s="5" t="str">
        <f>LEFT(N3449,SEARCH("/",N3449) - 1)</f>
        <v>theater</v>
      </c>
      <c r="R3449" s="5" t="str">
        <f>RIGHT(N3449, LEN(N3449) - SEARCH("/",N3449))</f>
        <v>plays</v>
      </c>
      <c r="S3449" s="16">
        <f>(((J3449/60)/60)/24)+DATE(1970,1,1)+(-8/24)</f>
        <v>42402.555694444447</v>
      </c>
      <c r="T3449" s="16">
        <f>(((I3449/60)/60)/24)+DATE(1970,1,1)+(-8/24)</f>
        <v>42447.514027777775</v>
      </c>
    </row>
    <row r="3450" spans="1:20" ht="45" x14ac:dyDescent="0.25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2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7">
        <f>E3450/D3450</f>
        <v>1.0976190476190477</v>
      </c>
      <c r="P3450" s="9">
        <f>IF(L3450 = 0, 0, E3450/L3450)</f>
        <v>51.222222222222221</v>
      </c>
      <c r="Q3450" s="5" t="str">
        <f>LEFT(N3450,SEARCH("/",N3450) - 1)</f>
        <v>theater</v>
      </c>
      <c r="R3450" s="5" t="str">
        <f>RIGHT(N3450, LEN(N3450) - SEARCH("/",N3450))</f>
        <v>plays</v>
      </c>
      <c r="S3450" s="16">
        <f>(((J3450/60)/60)/24)+DATE(1970,1,1)+(-8/24)</f>
        <v>41959.785752314812</v>
      </c>
      <c r="T3450" s="16">
        <f>(((I3450/60)/60)/24)+DATE(1970,1,1)+(-8/24)</f>
        <v>41989.785752314812</v>
      </c>
    </row>
    <row r="3451" spans="1:20" ht="45" x14ac:dyDescent="0.25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2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7">
        <f>E3451/D3451</f>
        <v>1.70625</v>
      </c>
      <c r="P3451" s="9">
        <f>IF(L3451 = 0, 0, E3451/L3451)</f>
        <v>68.25</v>
      </c>
      <c r="Q3451" s="5" t="str">
        <f>LEFT(N3451,SEARCH("/",N3451) - 1)</f>
        <v>theater</v>
      </c>
      <c r="R3451" s="5" t="str">
        <f>RIGHT(N3451, LEN(N3451) - SEARCH("/",N3451))</f>
        <v>plays</v>
      </c>
      <c r="S3451" s="16">
        <f>(((J3451/60)/60)/24)+DATE(1970,1,1)+(-8/24)</f>
        <v>42531.719189814808</v>
      </c>
      <c r="T3451" s="16">
        <f>(((I3451/60)/60)/24)+DATE(1970,1,1)+(-8/24)</f>
        <v>42559.833333333336</v>
      </c>
    </row>
    <row r="3452" spans="1:20" ht="60" x14ac:dyDescent="0.25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2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7">
        <f>E3452/D3452</f>
        <v>1.52</v>
      </c>
      <c r="P3452" s="9">
        <f>IF(L3452 = 0, 0, E3452/L3452)</f>
        <v>19.487179487179485</v>
      </c>
      <c r="Q3452" s="5" t="str">
        <f>LEFT(N3452,SEARCH("/",N3452) - 1)</f>
        <v>theater</v>
      </c>
      <c r="R3452" s="5" t="str">
        <f>RIGHT(N3452, LEN(N3452) - SEARCH("/",N3452))</f>
        <v>plays</v>
      </c>
      <c r="S3452" s="16">
        <f>(((J3452/60)/60)/24)+DATE(1970,1,1)+(-8/24)</f>
        <v>42036.371192129627</v>
      </c>
      <c r="T3452" s="16">
        <f>(((I3452/60)/60)/24)+DATE(1970,1,1)+(-8/24)</f>
        <v>42096.329525462956</v>
      </c>
    </row>
    <row r="3453" spans="1:20" ht="60" x14ac:dyDescent="0.25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2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7">
        <f>E3453/D3453</f>
        <v>1.0123076923076924</v>
      </c>
      <c r="P3453" s="9">
        <f>IF(L3453 = 0, 0, E3453/L3453)</f>
        <v>41.125</v>
      </c>
      <c r="Q3453" s="5" t="str">
        <f>LEFT(N3453,SEARCH("/",N3453) - 1)</f>
        <v>theater</v>
      </c>
      <c r="R3453" s="5" t="str">
        <f>RIGHT(N3453, LEN(N3453) - SEARCH("/",N3453))</f>
        <v>plays</v>
      </c>
      <c r="S3453" s="16">
        <f>(((J3453/60)/60)/24)+DATE(1970,1,1)+(-8/24)</f>
        <v>42088.390358796292</v>
      </c>
      <c r="T3453" s="16">
        <f>(((I3453/60)/60)/24)+DATE(1970,1,1)+(-8/24)</f>
        <v>42115.390358796292</v>
      </c>
    </row>
    <row r="3454" spans="1:20" ht="60" x14ac:dyDescent="0.25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2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7">
        <f>E3454/D3454</f>
        <v>1.532</v>
      </c>
      <c r="P3454" s="9">
        <f>IF(L3454 = 0, 0, E3454/L3454)</f>
        <v>41.405405405405403</v>
      </c>
      <c r="Q3454" s="5" t="str">
        <f>LEFT(N3454,SEARCH("/",N3454) - 1)</f>
        <v>theater</v>
      </c>
      <c r="R3454" s="5" t="str">
        <f>RIGHT(N3454, LEN(N3454) - SEARCH("/",N3454))</f>
        <v>plays</v>
      </c>
      <c r="S3454" s="16">
        <f>(((J3454/60)/60)/24)+DATE(1970,1,1)+(-8/24)</f>
        <v>41820.305856481478</v>
      </c>
      <c r="T3454" s="16">
        <f>(((I3454/60)/60)/24)+DATE(1970,1,1)+(-8/24)</f>
        <v>41842.832638888889</v>
      </c>
    </row>
    <row r="3455" spans="1:20" ht="45" x14ac:dyDescent="0.25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2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7">
        <f>E3455/D3455</f>
        <v>1.2833333333333334</v>
      </c>
      <c r="P3455" s="9">
        <f>IF(L3455 = 0, 0, E3455/L3455)</f>
        <v>27.5</v>
      </c>
      <c r="Q3455" s="5" t="str">
        <f>LEFT(N3455,SEARCH("/",N3455) - 1)</f>
        <v>theater</v>
      </c>
      <c r="R3455" s="5" t="str">
        <f>RIGHT(N3455, LEN(N3455) - SEARCH("/",N3455))</f>
        <v>plays</v>
      </c>
      <c r="S3455" s="16">
        <f>(((J3455/60)/60)/24)+DATE(1970,1,1)+(-8/24)</f>
        <v>42535.645324074074</v>
      </c>
      <c r="T3455" s="16">
        <f>(((I3455/60)/60)/24)+DATE(1970,1,1)+(-8/24)</f>
        <v>42595.645324074074</v>
      </c>
    </row>
    <row r="3456" spans="1:20" ht="60" x14ac:dyDescent="0.25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2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7">
        <f>E3456/D3456</f>
        <v>1.0071428571428571</v>
      </c>
      <c r="P3456" s="9">
        <f>IF(L3456 = 0, 0, E3456/L3456)</f>
        <v>33.571428571428569</v>
      </c>
      <c r="Q3456" s="5" t="str">
        <f>LEFT(N3456,SEARCH("/",N3456) - 1)</f>
        <v>theater</v>
      </c>
      <c r="R3456" s="5" t="str">
        <f>RIGHT(N3456, LEN(N3456) - SEARCH("/",N3456))</f>
        <v>plays</v>
      </c>
      <c r="S3456" s="16">
        <f>(((J3456/60)/60)/24)+DATE(1970,1,1)+(-8/24)</f>
        <v>41821.365266203698</v>
      </c>
      <c r="T3456" s="16">
        <f>(((I3456/60)/60)/24)+DATE(1970,1,1)+(-8/24)</f>
        <v>41851.365266203698</v>
      </c>
    </row>
    <row r="3457" spans="1:20" ht="60" x14ac:dyDescent="0.25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2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7">
        <f>E3457/D3457</f>
        <v>1.0065</v>
      </c>
      <c r="P3457" s="9">
        <f>IF(L3457 = 0, 0, E3457/L3457)</f>
        <v>145.86956521739131</v>
      </c>
      <c r="Q3457" s="5" t="str">
        <f>LEFT(N3457,SEARCH("/",N3457) - 1)</f>
        <v>theater</v>
      </c>
      <c r="R3457" s="5" t="str">
        <f>RIGHT(N3457, LEN(N3457) - SEARCH("/",N3457))</f>
        <v>plays</v>
      </c>
      <c r="S3457" s="16">
        <f>(((J3457/60)/60)/24)+DATE(1970,1,1)+(-8/24)</f>
        <v>42626.416979166665</v>
      </c>
      <c r="T3457" s="16">
        <f>(((I3457/60)/60)/24)+DATE(1970,1,1)+(-8/24)</f>
        <v>42656.416979166665</v>
      </c>
    </row>
    <row r="3458" spans="1:20" ht="60" x14ac:dyDescent="0.25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2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7">
        <f>E3458/D3458</f>
        <v>1.913</v>
      </c>
      <c r="P3458" s="9">
        <f>IF(L3458 = 0, 0, E3458/L3458)</f>
        <v>358.6875</v>
      </c>
      <c r="Q3458" s="5" t="str">
        <f>LEFT(N3458,SEARCH("/",N3458) - 1)</f>
        <v>theater</v>
      </c>
      <c r="R3458" s="5" t="str">
        <f>RIGHT(N3458, LEN(N3458) - SEARCH("/",N3458))</f>
        <v>plays</v>
      </c>
      <c r="S3458" s="16">
        <f>(((J3458/60)/60)/24)+DATE(1970,1,1)+(-8/24)</f>
        <v>41820.872303240736</v>
      </c>
      <c r="T3458" s="16">
        <f>(((I3458/60)/60)/24)+DATE(1970,1,1)+(-8/24)</f>
        <v>41851.957638888889</v>
      </c>
    </row>
    <row r="3459" spans="1:20" ht="30" x14ac:dyDescent="0.25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2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7">
        <f>E3459/D3459</f>
        <v>1.4019999999999999</v>
      </c>
      <c r="P3459" s="9">
        <f>IF(L3459 = 0, 0, E3459/L3459)</f>
        <v>50.981818181818184</v>
      </c>
      <c r="Q3459" s="5" t="str">
        <f>LEFT(N3459,SEARCH("/",N3459) - 1)</f>
        <v>theater</v>
      </c>
      <c r="R3459" s="5" t="str">
        <f>RIGHT(N3459, LEN(N3459) - SEARCH("/",N3459))</f>
        <v>plays</v>
      </c>
      <c r="S3459" s="16">
        <f>(((J3459/60)/60)/24)+DATE(1970,1,1)+(-8/24)</f>
        <v>42016.373344907406</v>
      </c>
      <c r="T3459" s="16">
        <f>(((I3459/60)/60)/24)+DATE(1970,1,1)+(-8/24)</f>
        <v>42046.915972222218</v>
      </c>
    </row>
    <row r="3460" spans="1:20" ht="60" x14ac:dyDescent="0.25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2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7">
        <f>E3460/D3460</f>
        <v>1.2433537832310839</v>
      </c>
      <c r="P3460" s="9">
        <f>IF(L3460 = 0, 0, E3460/L3460)</f>
        <v>45.037037037037038</v>
      </c>
      <c r="Q3460" s="5" t="str">
        <f>LEFT(N3460,SEARCH("/",N3460) - 1)</f>
        <v>theater</v>
      </c>
      <c r="R3460" s="5" t="str">
        <f>RIGHT(N3460, LEN(N3460) - SEARCH("/",N3460))</f>
        <v>plays</v>
      </c>
      <c r="S3460" s="16">
        <f>(((J3460/60)/60)/24)+DATE(1970,1,1)+(-8/24)</f>
        <v>42010.869247685179</v>
      </c>
      <c r="T3460" s="16">
        <f>(((I3460/60)/60)/24)+DATE(1970,1,1)+(-8/24)</f>
        <v>42037.852083333331</v>
      </c>
    </row>
    <row r="3461" spans="1:20" ht="60" x14ac:dyDescent="0.25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2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7">
        <f>E3461/D3461</f>
        <v>1.262</v>
      </c>
      <c r="P3461" s="9">
        <f>IF(L3461 = 0, 0, E3461/L3461)</f>
        <v>17.527777777777779</v>
      </c>
      <c r="Q3461" s="5" t="str">
        <f>LEFT(N3461,SEARCH("/",N3461) - 1)</f>
        <v>theater</v>
      </c>
      <c r="R3461" s="5" t="str">
        <f>RIGHT(N3461, LEN(N3461) - SEARCH("/",N3461))</f>
        <v>plays</v>
      </c>
      <c r="S3461" s="16">
        <f>(((J3461/60)/60)/24)+DATE(1970,1,1)+(-8/24)</f>
        <v>42480.146527777775</v>
      </c>
      <c r="T3461" s="16">
        <f>(((I3461/60)/60)/24)+DATE(1970,1,1)+(-8/24)</f>
        <v>42510.146527777775</v>
      </c>
    </row>
    <row r="3462" spans="1:20" ht="45" x14ac:dyDescent="0.25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2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7">
        <f>E3462/D3462</f>
        <v>1.9</v>
      </c>
      <c r="P3462" s="9">
        <f>IF(L3462 = 0, 0, E3462/L3462)</f>
        <v>50</v>
      </c>
      <c r="Q3462" s="5" t="str">
        <f>LEFT(N3462,SEARCH("/",N3462) - 1)</f>
        <v>theater</v>
      </c>
      <c r="R3462" s="5" t="str">
        <f>RIGHT(N3462, LEN(N3462) - SEARCH("/",N3462))</f>
        <v>plays</v>
      </c>
      <c r="S3462" s="16">
        <f>(((J3462/60)/60)/24)+DATE(1970,1,1)+(-8/24)</f>
        <v>41852.193888888884</v>
      </c>
      <c r="T3462" s="16">
        <f>(((I3462/60)/60)/24)+DATE(1970,1,1)+(-8/24)</f>
        <v>41866.193888888884</v>
      </c>
    </row>
    <row r="3463" spans="1:20" ht="60" x14ac:dyDescent="0.25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2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7">
        <f>E3463/D3463</f>
        <v>1.39</v>
      </c>
      <c r="P3463" s="9">
        <f>IF(L3463 = 0, 0, E3463/L3463)</f>
        <v>57.916666666666664</v>
      </c>
      <c r="Q3463" s="5" t="str">
        <f>LEFT(N3463,SEARCH("/",N3463) - 1)</f>
        <v>theater</v>
      </c>
      <c r="R3463" s="5" t="str">
        <f>RIGHT(N3463, LEN(N3463) - SEARCH("/",N3463))</f>
        <v>plays</v>
      </c>
      <c r="S3463" s="16">
        <f>(((J3463/60)/60)/24)+DATE(1970,1,1)+(-8/24)</f>
        <v>42643.299525462957</v>
      </c>
      <c r="T3463" s="16">
        <f>(((I3463/60)/60)/24)+DATE(1970,1,1)+(-8/24)</f>
        <v>42671.791666666664</v>
      </c>
    </row>
    <row r="3464" spans="1:20" ht="45" x14ac:dyDescent="0.25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2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7">
        <f>E3464/D3464</f>
        <v>2.02</v>
      </c>
      <c r="P3464" s="9">
        <f>IF(L3464 = 0, 0, E3464/L3464)</f>
        <v>29.705882352941178</v>
      </c>
      <c r="Q3464" s="5" t="str">
        <f>LEFT(N3464,SEARCH("/",N3464) - 1)</f>
        <v>theater</v>
      </c>
      <c r="R3464" s="5" t="str">
        <f>RIGHT(N3464, LEN(N3464) - SEARCH("/",N3464))</f>
        <v>plays</v>
      </c>
      <c r="S3464" s="16">
        <f>(((J3464/60)/60)/24)+DATE(1970,1,1)+(-8/24)</f>
        <v>42179.565138888887</v>
      </c>
      <c r="T3464" s="16">
        <f>(((I3464/60)/60)/24)+DATE(1970,1,1)+(-8/24)</f>
        <v>42195.416666666664</v>
      </c>
    </row>
    <row r="3465" spans="1:20" ht="45" x14ac:dyDescent="0.25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2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7">
        <f>E3465/D3465</f>
        <v>1.0338000000000001</v>
      </c>
      <c r="P3465" s="9">
        <f>IF(L3465 = 0, 0, E3465/L3465)</f>
        <v>90.684210526315795</v>
      </c>
      <c r="Q3465" s="5" t="str">
        <f>LEFT(N3465,SEARCH("/",N3465) - 1)</f>
        <v>theater</v>
      </c>
      <c r="R3465" s="5" t="str">
        <f>RIGHT(N3465, LEN(N3465) - SEARCH("/",N3465))</f>
        <v>plays</v>
      </c>
      <c r="S3465" s="16">
        <f>(((J3465/60)/60)/24)+DATE(1970,1,1)+(-8/24)</f>
        <v>42612.585474537038</v>
      </c>
      <c r="T3465" s="16">
        <f>(((I3465/60)/60)/24)+DATE(1970,1,1)+(-8/24)</f>
        <v>42653.832638888889</v>
      </c>
    </row>
    <row r="3466" spans="1:20" ht="60" x14ac:dyDescent="0.25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2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7">
        <f>E3466/D3466</f>
        <v>1.023236</v>
      </c>
      <c r="P3466" s="9">
        <f>IF(L3466 = 0, 0, E3466/L3466)</f>
        <v>55.012688172043013</v>
      </c>
      <c r="Q3466" s="5" t="str">
        <f>LEFT(N3466,SEARCH("/",N3466) - 1)</f>
        <v>theater</v>
      </c>
      <c r="R3466" s="5" t="str">
        <f>RIGHT(N3466, LEN(N3466) - SEARCH("/",N3466))</f>
        <v>plays</v>
      </c>
      <c r="S3466" s="16">
        <f>(((J3466/60)/60)/24)+DATE(1970,1,1)+(-8/24)</f>
        <v>42574.796724537031</v>
      </c>
      <c r="T3466" s="16">
        <f>(((I3466/60)/60)/24)+DATE(1970,1,1)+(-8/24)</f>
        <v>42604.796724537031</v>
      </c>
    </row>
    <row r="3467" spans="1:20" ht="45" x14ac:dyDescent="0.25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2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7">
        <f>E3467/D3467</f>
        <v>1.03</v>
      </c>
      <c r="P3467" s="9">
        <f>IF(L3467 = 0, 0, E3467/L3467)</f>
        <v>57.222222222222221</v>
      </c>
      <c r="Q3467" s="5" t="str">
        <f>LEFT(N3467,SEARCH("/",N3467) - 1)</f>
        <v>theater</v>
      </c>
      <c r="R3467" s="5" t="str">
        <f>RIGHT(N3467, LEN(N3467) - SEARCH("/",N3467))</f>
        <v>plays</v>
      </c>
      <c r="S3467" s="16">
        <f>(((J3467/60)/60)/24)+DATE(1970,1,1)+(-8/24)</f>
        <v>42200.292499999996</v>
      </c>
      <c r="T3467" s="16">
        <f>(((I3467/60)/60)/24)+DATE(1970,1,1)+(-8/24)</f>
        <v>42225.333333333336</v>
      </c>
    </row>
    <row r="3468" spans="1:20" ht="45" x14ac:dyDescent="0.25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2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7">
        <f>E3468/D3468</f>
        <v>1.2714285714285714</v>
      </c>
      <c r="P3468" s="9">
        <f>IF(L3468 = 0, 0, E3468/L3468)</f>
        <v>72.950819672131146</v>
      </c>
      <c r="Q3468" s="5" t="str">
        <f>LEFT(N3468,SEARCH("/",N3468) - 1)</f>
        <v>theater</v>
      </c>
      <c r="R3468" s="5" t="str">
        <f>RIGHT(N3468, LEN(N3468) - SEARCH("/",N3468))</f>
        <v>plays</v>
      </c>
      <c r="S3468" s="16">
        <f>(((J3468/60)/60)/24)+DATE(1970,1,1)+(-8/24)</f>
        <v>42419.685763888883</v>
      </c>
      <c r="T3468" s="16">
        <f>(((I3468/60)/60)/24)+DATE(1970,1,1)+(-8/24)</f>
        <v>42479.644097222219</v>
      </c>
    </row>
    <row r="3469" spans="1:20" x14ac:dyDescent="0.25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2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7">
        <f>E3469/D3469</f>
        <v>1.01</v>
      </c>
      <c r="P3469" s="9">
        <f>IF(L3469 = 0, 0, E3469/L3469)</f>
        <v>64.468085106382972</v>
      </c>
      <c r="Q3469" s="5" t="str">
        <f>LEFT(N3469,SEARCH("/",N3469) - 1)</f>
        <v>theater</v>
      </c>
      <c r="R3469" s="5" t="str">
        <f>RIGHT(N3469, LEN(N3469) - SEARCH("/",N3469))</f>
        <v>plays</v>
      </c>
      <c r="S3469" s="16">
        <f>(((J3469/60)/60)/24)+DATE(1970,1,1)+(-8/24)</f>
        <v>42053.338333333326</v>
      </c>
      <c r="T3469" s="16">
        <f>(((I3469/60)/60)/24)+DATE(1970,1,1)+(-8/24)</f>
        <v>42083.296666666669</v>
      </c>
    </row>
    <row r="3470" spans="1:20" ht="45" x14ac:dyDescent="0.25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2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7">
        <f>E3470/D3470</f>
        <v>1.2178</v>
      </c>
      <c r="P3470" s="9">
        <f>IF(L3470 = 0, 0, E3470/L3470)</f>
        <v>716.35294117647061</v>
      </c>
      <c r="Q3470" s="5" t="str">
        <f>LEFT(N3470,SEARCH("/",N3470) - 1)</f>
        <v>theater</v>
      </c>
      <c r="R3470" s="5" t="str">
        <f>RIGHT(N3470, LEN(N3470) - SEARCH("/",N3470))</f>
        <v>plays</v>
      </c>
      <c r="S3470" s="16">
        <f>(((J3470/60)/60)/24)+DATE(1970,1,1)+(-8/24)</f>
        <v>42605.432048611103</v>
      </c>
      <c r="T3470" s="16">
        <f>(((I3470/60)/60)/24)+DATE(1970,1,1)+(-8/24)</f>
        <v>42633.791666666664</v>
      </c>
    </row>
    <row r="3471" spans="1:20" ht="60" x14ac:dyDescent="0.25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2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7">
        <f>E3471/D3471</f>
        <v>1.1339285714285714</v>
      </c>
      <c r="P3471" s="9">
        <f>IF(L3471 = 0, 0, E3471/L3471)</f>
        <v>50.396825396825399</v>
      </c>
      <c r="Q3471" s="5" t="str">
        <f>LEFT(N3471,SEARCH("/",N3471) - 1)</f>
        <v>theater</v>
      </c>
      <c r="R3471" s="5" t="str">
        <f>RIGHT(N3471, LEN(N3471) - SEARCH("/",N3471))</f>
        <v>plays</v>
      </c>
      <c r="S3471" s="16">
        <f>(((J3471/60)/60)/24)+DATE(1970,1,1)+(-8/24)</f>
        <v>42458.308391203704</v>
      </c>
      <c r="T3471" s="16">
        <f>(((I3471/60)/60)/24)+DATE(1970,1,1)+(-8/24)</f>
        <v>42488.308391203704</v>
      </c>
    </row>
    <row r="3472" spans="1:20" ht="45" x14ac:dyDescent="0.25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2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7">
        <f>E3472/D3472</f>
        <v>1.5</v>
      </c>
      <c r="P3472" s="9">
        <f>IF(L3472 = 0, 0, E3472/L3472)</f>
        <v>41.666666666666664</v>
      </c>
      <c r="Q3472" s="5" t="str">
        <f>LEFT(N3472,SEARCH("/",N3472) - 1)</f>
        <v>theater</v>
      </c>
      <c r="R3472" s="5" t="str">
        <f>RIGHT(N3472, LEN(N3472) - SEARCH("/",N3472))</f>
        <v>plays</v>
      </c>
      <c r="S3472" s="16">
        <f>(((J3472/60)/60)/24)+DATE(1970,1,1)+(-8/24)</f>
        <v>42528.688680555548</v>
      </c>
      <c r="T3472" s="16">
        <f>(((I3472/60)/60)/24)+DATE(1970,1,1)+(-8/24)</f>
        <v>42566.568055555552</v>
      </c>
    </row>
    <row r="3473" spans="1:20" ht="60" x14ac:dyDescent="0.25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2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7">
        <f>E3473/D3473</f>
        <v>2.1459999999999999</v>
      </c>
      <c r="P3473" s="9">
        <f>IF(L3473 = 0, 0, E3473/L3473)</f>
        <v>35.766666666666666</v>
      </c>
      <c r="Q3473" s="5" t="str">
        <f>LEFT(N3473,SEARCH("/",N3473) - 1)</f>
        <v>theater</v>
      </c>
      <c r="R3473" s="5" t="str">
        <f>RIGHT(N3473, LEN(N3473) - SEARCH("/",N3473))</f>
        <v>plays</v>
      </c>
      <c r="S3473" s="16">
        <f>(((J3473/60)/60)/24)+DATE(1970,1,1)+(-8/24)</f>
        <v>41841.487152777772</v>
      </c>
      <c r="T3473" s="16">
        <f>(((I3473/60)/60)/24)+DATE(1970,1,1)+(-8/24)</f>
        <v>41882.5</v>
      </c>
    </row>
    <row r="3474" spans="1:20" ht="60" x14ac:dyDescent="0.25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2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7">
        <f>E3474/D3474</f>
        <v>1.0205</v>
      </c>
      <c r="P3474" s="9">
        <f>IF(L3474 = 0, 0, E3474/L3474)</f>
        <v>88.739130434782609</v>
      </c>
      <c r="Q3474" s="5" t="str">
        <f>LEFT(N3474,SEARCH("/",N3474) - 1)</f>
        <v>theater</v>
      </c>
      <c r="R3474" s="5" t="str">
        <f>RIGHT(N3474, LEN(N3474) - SEARCH("/",N3474))</f>
        <v>plays</v>
      </c>
      <c r="S3474" s="16">
        <f>(((J3474/60)/60)/24)+DATE(1970,1,1)+(-8/24)</f>
        <v>41927.837164351848</v>
      </c>
      <c r="T3474" s="16">
        <f>(((I3474/60)/60)/24)+DATE(1970,1,1)+(-8/24)</f>
        <v>41948.915972222218</v>
      </c>
    </row>
    <row r="3475" spans="1:20" ht="60" x14ac:dyDescent="0.25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2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7">
        <f>E3475/D3475</f>
        <v>1</v>
      </c>
      <c r="P3475" s="9">
        <f>IF(L3475 = 0, 0, E3475/L3475)</f>
        <v>148.4848484848485</v>
      </c>
      <c r="Q3475" s="5" t="str">
        <f>LEFT(N3475,SEARCH("/",N3475) - 1)</f>
        <v>theater</v>
      </c>
      <c r="R3475" s="5" t="str">
        <f>RIGHT(N3475, LEN(N3475) - SEARCH("/",N3475))</f>
        <v>plays</v>
      </c>
      <c r="S3475" s="16">
        <f>(((J3475/60)/60)/24)+DATE(1970,1,1)+(-8/24)</f>
        <v>42062.501111111109</v>
      </c>
      <c r="T3475" s="16">
        <f>(((I3475/60)/60)/24)+DATE(1970,1,1)+(-8/24)</f>
        <v>42083.518749999996</v>
      </c>
    </row>
    <row r="3476" spans="1:20" ht="60" x14ac:dyDescent="0.25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2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7">
        <f>E3476/D3476</f>
        <v>1.01</v>
      </c>
      <c r="P3476" s="9">
        <f>IF(L3476 = 0, 0, E3476/L3476)</f>
        <v>51.794871794871796</v>
      </c>
      <c r="Q3476" s="5" t="str">
        <f>LEFT(N3476,SEARCH("/",N3476) - 1)</f>
        <v>theater</v>
      </c>
      <c r="R3476" s="5" t="str">
        <f>RIGHT(N3476, LEN(N3476) - SEARCH("/",N3476))</f>
        <v>plays</v>
      </c>
      <c r="S3476" s="16">
        <f>(((J3476/60)/60)/24)+DATE(1970,1,1)+(-8/24)</f>
        <v>42541.168182870366</v>
      </c>
      <c r="T3476" s="16">
        <f>(((I3476/60)/60)/24)+DATE(1970,1,1)+(-8/24)</f>
        <v>42571.168182870366</v>
      </c>
    </row>
    <row r="3477" spans="1:20" ht="45" x14ac:dyDescent="0.25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2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7">
        <f>E3477/D3477</f>
        <v>1.1333333333333333</v>
      </c>
      <c r="P3477" s="9">
        <f>IF(L3477 = 0, 0, E3477/L3477)</f>
        <v>20</v>
      </c>
      <c r="Q3477" s="5" t="str">
        <f>LEFT(N3477,SEARCH("/",N3477) - 1)</f>
        <v>theater</v>
      </c>
      <c r="R3477" s="5" t="str">
        <f>RIGHT(N3477, LEN(N3477) - SEARCH("/",N3477))</f>
        <v>plays</v>
      </c>
      <c r="S3477" s="16">
        <f>(((J3477/60)/60)/24)+DATE(1970,1,1)+(-8/24)</f>
        <v>41918.547499999993</v>
      </c>
      <c r="T3477" s="16">
        <f>(((I3477/60)/60)/24)+DATE(1970,1,1)+(-8/24)</f>
        <v>41945.666666666664</v>
      </c>
    </row>
    <row r="3478" spans="1:20" ht="60" x14ac:dyDescent="0.25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2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7">
        <f>E3478/D3478</f>
        <v>1.04</v>
      </c>
      <c r="P3478" s="9">
        <f>IF(L3478 = 0, 0, E3478/L3478)</f>
        <v>52</v>
      </c>
      <c r="Q3478" s="5" t="str">
        <f>LEFT(N3478,SEARCH("/",N3478) - 1)</f>
        <v>theater</v>
      </c>
      <c r="R3478" s="5" t="str">
        <f>RIGHT(N3478, LEN(N3478) - SEARCH("/",N3478))</f>
        <v>plays</v>
      </c>
      <c r="S3478" s="16">
        <f>(((J3478/60)/60)/24)+DATE(1970,1,1)+(-8/24)</f>
        <v>41920.946643518517</v>
      </c>
      <c r="T3478" s="16">
        <f>(((I3478/60)/60)/24)+DATE(1970,1,1)+(-8/24)</f>
        <v>41938.791666666664</v>
      </c>
    </row>
    <row r="3479" spans="1:20" ht="45" x14ac:dyDescent="0.25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2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7">
        <f>E3479/D3479</f>
        <v>1.1533333333333333</v>
      </c>
      <c r="P3479" s="9">
        <f>IF(L3479 = 0, 0, E3479/L3479)</f>
        <v>53.230769230769234</v>
      </c>
      <c r="Q3479" s="5" t="str">
        <f>LEFT(N3479,SEARCH("/",N3479) - 1)</f>
        <v>theater</v>
      </c>
      <c r="R3479" s="5" t="str">
        <f>RIGHT(N3479, LEN(N3479) - SEARCH("/",N3479))</f>
        <v>plays</v>
      </c>
      <c r="S3479" s="16">
        <f>(((J3479/60)/60)/24)+DATE(1970,1,1)+(-8/24)</f>
        <v>42128.403275462959</v>
      </c>
      <c r="T3479" s="16">
        <f>(((I3479/60)/60)/24)+DATE(1970,1,1)+(-8/24)</f>
        <v>42140.791666666664</v>
      </c>
    </row>
    <row r="3480" spans="1:20" ht="45" x14ac:dyDescent="0.25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2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7">
        <f>E3480/D3480</f>
        <v>1.1285000000000001</v>
      </c>
      <c r="P3480" s="9">
        <f>IF(L3480 = 0, 0, E3480/L3480)</f>
        <v>39.596491228070178</v>
      </c>
      <c r="Q3480" s="5" t="str">
        <f>LEFT(N3480,SEARCH("/",N3480) - 1)</f>
        <v>theater</v>
      </c>
      <c r="R3480" s="5" t="str">
        <f>RIGHT(N3480, LEN(N3480) - SEARCH("/",N3480))</f>
        <v>plays</v>
      </c>
      <c r="S3480" s="16">
        <f>(((J3480/60)/60)/24)+DATE(1970,1,1)+(-8/24)</f>
        <v>42053.583587962967</v>
      </c>
      <c r="T3480" s="16">
        <f>(((I3480/60)/60)/24)+DATE(1970,1,1)+(-8/24)</f>
        <v>42079.541666666664</v>
      </c>
    </row>
    <row r="3481" spans="1:20" ht="45" x14ac:dyDescent="0.25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2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7">
        <f>E3481/D3481</f>
        <v>1.2786666666666666</v>
      </c>
      <c r="P3481" s="9">
        <f>IF(L3481 = 0, 0, E3481/L3481)</f>
        <v>34.25</v>
      </c>
      <c r="Q3481" s="5" t="str">
        <f>LEFT(N3481,SEARCH("/",N3481) - 1)</f>
        <v>theater</v>
      </c>
      <c r="R3481" s="5" t="str">
        <f>RIGHT(N3481, LEN(N3481) - SEARCH("/",N3481))</f>
        <v>plays</v>
      </c>
      <c r="S3481" s="16">
        <f>(((J3481/60)/60)/24)+DATE(1970,1,1)+(-8/24)</f>
        <v>41781.521759259253</v>
      </c>
      <c r="T3481" s="16">
        <f>(((I3481/60)/60)/24)+DATE(1970,1,1)+(-8/24)</f>
        <v>41811.521759259253</v>
      </c>
    </row>
    <row r="3482" spans="1:20" ht="45" x14ac:dyDescent="0.25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2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7">
        <f>E3482/D3482</f>
        <v>1.4266666666666667</v>
      </c>
      <c r="P3482" s="9">
        <f>IF(L3482 = 0, 0, E3482/L3482)</f>
        <v>164.61538461538461</v>
      </c>
      <c r="Q3482" s="5" t="str">
        <f>LEFT(N3482,SEARCH("/",N3482) - 1)</f>
        <v>theater</v>
      </c>
      <c r="R3482" s="5" t="str">
        <f>RIGHT(N3482, LEN(N3482) - SEARCH("/",N3482))</f>
        <v>plays</v>
      </c>
      <c r="S3482" s="16">
        <f>(((J3482/60)/60)/24)+DATE(1970,1,1)+(-8/24)</f>
        <v>42170.984108796292</v>
      </c>
      <c r="T3482" s="16">
        <f>(((I3482/60)/60)/24)+DATE(1970,1,1)+(-8/24)</f>
        <v>42195.541666666664</v>
      </c>
    </row>
    <row r="3483" spans="1:20" ht="60" x14ac:dyDescent="0.25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2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7">
        <f>E3483/D3483</f>
        <v>1.1879999999999999</v>
      </c>
      <c r="P3483" s="9">
        <f>IF(L3483 = 0, 0, E3483/L3483)</f>
        <v>125.05263157894737</v>
      </c>
      <c r="Q3483" s="5" t="str">
        <f>LEFT(N3483,SEARCH("/",N3483) - 1)</f>
        <v>theater</v>
      </c>
      <c r="R3483" s="5" t="str">
        <f>RIGHT(N3483, LEN(N3483) - SEARCH("/",N3483))</f>
        <v>plays</v>
      </c>
      <c r="S3483" s="16">
        <f>(((J3483/60)/60)/24)+DATE(1970,1,1)+(-8/24)</f>
        <v>41988.914212962954</v>
      </c>
      <c r="T3483" s="16">
        <f>(((I3483/60)/60)/24)+DATE(1970,1,1)+(-8/24)</f>
        <v>42005.914212962954</v>
      </c>
    </row>
    <row r="3484" spans="1:20" ht="45" x14ac:dyDescent="0.25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2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7">
        <f>E3484/D3484</f>
        <v>1.3833333333333333</v>
      </c>
      <c r="P3484" s="9">
        <f>IF(L3484 = 0, 0, E3484/L3484)</f>
        <v>51.875</v>
      </c>
      <c r="Q3484" s="5" t="str">
        <f>LEFT(N3484,SEARCH("/",N3484) - 1)</f>
        <v>theater</v>
      </c>
      <c r="R3484" s="5" t="str">
        <f>RIGHT(N3484, LEN(N3484) - SEARCH("/",N3484))</f>
        <v>plays</v>
      </c>
      <c r="S3484" s="16">
        <f>(((J3484/60)/60)/24)+DATE(1970,1,1)+(-8/24)</f>
        <v>41796.438263888886</v>
      </c>
      <c r="T3484" s="16">
        <f>(((I3484/60)/60)/24)+DATE(1970,1,1)+(-8/24)</f>
        <v>41826.438263888886</v>
      </c>
    </row>
    <row r="3485" spans="1:20" ht="45" x14ac:dyDescent="0.25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2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7">
        <f>E3485/D3485</f>
        <v>1.599402985074627</v>
      </c>
      <c r="P3485" s="9">
        <f>IF(L3485 = 0, 0, E3485/L3485)</f>
        <v>40.285714285714285</v>
      </c>
      <c r="Q3485" s="5" t="str">
        <f>LEFT(N3485,SEARCH("/",N3485) - 1)</f>
        <v>theater</v>
      </c>
      <c r="R3485" s="5" t="str">
        <f>RIGHT(N3485, LEN(N3485) - SEARCH("/",N3485))</f>
        <v>plays</v>
      </c>
      <c r="S3485" s="16">
        <f>(((J3485/60)/60)/24)+DATE(1970,1,1)+(-8/24)</f>
        <v>41793.335428240738</v>
      </c>
      <c r="T3485" s="16">
        <f>(((I3485/60)/60)/24)+DATE(1970,1,1)+(-8/24)</f>
        <v>41823.335428240738</v>
      </c>
    </row>
    <row r="3486" spans="1:20" ht="60" x14ac:dyDescent="0.25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2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7">
        <f>E3486/D3486</f>
        <v>1.1424000000000001</v>
      </c>
      <c r="P3486" s="9">
        <f>IF(L3486 = 0, 0, E3486/L3486)</f>
        <v>64.909090909090907</v>
      </c>
      <c r="Q3486" s="5" t="str">
        <f>LEFT(N3486,SEARCH("/",N3486) - 1)</f>
        <v>theater</v>
      </c>
      <c r="R3486" s="5" t="str">
        <f>RIGHT(N3486, LEN(N3486) - SEARCH("/",N3486))</f>
        <v>plays</v>
      </c>
      <c r="S3486" s="16">
        <f>(((J3486/60)/60)/24)+DATE(1970,1,1)+(-8/24)</f>
        <v>42506.427071759252</v>
      </c>
      <c r="T3486" s="16">
        <f>(((I3486/60)/60)/24)+DATE(1970,1,1)+(-8/24)</f>
        <v>42536.427071759252</v>
      </c>
    </row>
    <row r="3487" spans="1:20" ht="60" x14ac:dyDescent="0.25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2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7">
        <f>E3487/D3487</f>
        <v>1.0060606060606061</v>
      </c>
      <c r="P3487" s="9">
        <f>IF(L3487 = 0, 0, E3487/L3487)</f>
        <v>55.333333333333336</v>
      </c>
      <c r="Q3487" s="5" t="str">
        <f>LEFT(N3487,SEARCH("/",N3487) - 1)</f>
        <v>theater</v>
      </c>
      <c r="R3487" s="5" t="str">
        <f>RIGHT(N3487, LEN(N3487) - SEARCH("/",N3487))</f>
        <v>plays</v>
      </c>
      <c r="S3487" s="16">
        <f>(((J3487/60)/60)/24)+DATE(1970,1,1)+(-8/24)</f>
        <v>42372.359722222223</v>
      </c>
      <c r="T3487" s="16">
        <f>(((I3487/60)/60)/24)+DATE(1970,1,1)+(-8/24)</f>
        <v>42402.359722222223</v>
      </c>
    </row>
    <row r="3488" spans="1:20" ht="45" x14ac:dyDescent="0.25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2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7">
        <f>E3488/D3488</f>
        <v>1.552</v>
      </c>
      <c r="P3488" s="9">
        <f>IF(L3488 = 0, 0, E3488/L3488)</f>
        <v>83.142857142857139</v>
      </c>
      <c r="Q3488" s="5" t="str">
        <f>LEFT(N3488,SEARCH("/",N3488) - 1)</f>
        <v>theater</v>
      </c>
      <c r="R3488" s="5" t="str">
        <f>RIGHT(N3488, LEN(N3488) - SEARCH("/",N3488))</f>
        <v>plays</v>
      </c>
      <c r="S3488" s="16">
        <f>(((J3488/60)/60)/24)+DATE(1970,1,1)+(-8/24)</f>
        <v>42126.541678240734</v>
      </c>
      <c r="T3488" s="16">
        <f>(((I3488/60)/60)/24)+DATE(1970,1,1)+(-8/24)</f>
        <v>42157.957638888889</v>
      </c>
    </row>
    <row r="3489" spans="1:20" ht="60" x14ac:dyDescent="0.25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2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7">
        <f>E3489/D3489</f>
        <v>1.2775000000000001</v>
      </c>
      <c r="P3489" s="9">
        <f>IF(L3489 = 0, 0, E3489/L3489)</f>
        <v>38.712121212121211</v>
      </c>
      <c r="Q3489" s="5" t="str">
        <f>LEFT(N3489,SEARCH("/",N3489) - 1)</f>
        <v>theater</v>
      </c>
      <c r="R3489" s="5" t="str">
        <f>RIGHT(N3489, LEN(N3489) - SEARCH("/",N3489))</f>
        <v>plays</v>
      </c>
      <c r="S3489" s="16">
        <f>(((J3489/60)/60)/24)+DATE(1970,1,1)+(-8/24)</f>
        <v>42149.607083333329</v>
      </c>
      <c r="T3489" s="16">
        <f>(((I3489/60)/60)/24)+DATE(1970,1,1)+(-8/24)</f>
        <v>42179.607083333329</v>
      </c>
    </row>
    <row r="3490" spans="1:20" ht="60" x14ac:dyDescent="0.25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2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7">
        <f>E3490/D3490</f>
        <v>1.212</v>
      </c>
      <c r="P3490" s="9">
        <f>IF(L3490 = 0, 0, E3490/L3490)</f>
        <v>125.37931034482759</v>
      </c>
      <c r="Q3490" s="5" t="str">
        <f>LEFT(N3490,SEARCH("/",N3490) - 1)</f>
        <v>theater</v>
      </c>
      <c r="R3490" s="5" t="str">
        <f>RIGHT(N3490, LEN(N3490) - SEARCH("/",N3490))</f>
        <v>plays</v>
      </c>
      <c r="S3490" s="16">
        <f>(((J3490/60)/60)/24)+DATE(1970,1,1)+(-8/24)</f>
        <v>42087.43472222222</v>
      </c>
      <c r="T3490" s="16">
        <f>(((I3490/60)/60)/24)+DATE(1970,1,1)+(-8/24)</f>
        <v>42111.333333333336</v>
      </c>
    </row>
    <row r="3491" spans="1:20" ht="60" x14ac:dyDescent="0.25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2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7">
        <f>E3491/D3491</f>
        <v>1.127</v>
      </c>
      <c r="P3491" s="9">
        <f>IF(L3491 = 0, 0, E3491/L3491)</f>
        <v>78.263888888888886</v>
      </c>
      <c r="Q3491" s="5" t="str">
        <f>LEFT(N3491,SEARCH("/",N3491) - 1)</f>
        <v>theater</v>
      </c>
      <c r="R3491" s="5" t="str">
        <f>RIGHT(N3491, LEN(N3491) - SEARCH("/",N3491))</f>
        <v>plays</v>
      </c>
      <c r="S3491" s="16">
        <f>(((J3491/60)/60)/24)+DATE(1970,1,1)+(-8/24)</f>
        <v>41753.302442129629</v>
      </c>
      <c r="T3491" s="16">
        <f>(((I3491/60)/60)/24)+DATE(1970,1,1)+(-8/24)</f>
        <v>41783.541666666664</v>
      </c>
    </row>
    <row r="3492" spans="1:20" ht="60" x14ac:dyDescent="0.25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2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7">
        <f>E3492/D3492</f>
        <v>1.2749999999999999</v>
      </c>
      <c r="P3492" s="9">
        <f>IF(L3492 = 0, 0, E3492/L3492)</f>
        <v>47.222222222222221</v>
      </c>
      <c r="Q3492" s="5" t="str">
        <f>LEFT(N3492,SEARCH("/",N3492) - 1)</f>
        <v>theater</v>
      </c>
      <c r="R3492" s="5" t="str">
        <f>RIGHT(N3492, LEN(N3492) - SEARCH("/",N3492))</f>
        <v>plays</v>
      </c>
      <c r="S3492" s="16">
        <f>(((J3492/60)/60)/24)+DATE(1970,1,1)+(-8/24)</f>
        <v>42443.469027777777</v>
      </c>
      <c r="T3492" s="16">
        <f>(((I3492/60)/60)/24)+DATE(1970,1,1)+(-8/24)</f>
        <v>42473.469027777777</v>
      </c>
    </row>
    <row r="3493" spans="1:20" ht="60" x14ac:dyDescent="0.25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2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7">
        <f>E3493/D3493</f>
        <v>1.5820000000000001</v>
      </c>
      <c r="P3493" s="9">
        <f>IF(L3493 = 0, 0, E3493/L3493)</f>
        <v>79.099999999999994</v>
      </c>
      <c r="Q3493" s="5" t="str">
        <f>LEFT(N3493,SEARCH("/",N3493) - 1)</f>
        <v>theater</v>
      </c>
      <c r="R3493" s="5" t="str">
        <f>RIGHT(N3493, LEN(N3493) - SEARCH("/",N3493))</f>
        <v>plays</v>
      </c>
      <c r="S3493" s="16">
        <f>(((J3493/60)/60)/24)+DATE(1970,1,1)+(-8/24)</f>
        <v>42120.916481481479</v>
      </c>
      <c r="T3493" s="16">
        <f>(((I3493/60)/60)/24)+DATE(1970,1,1)+(-8/24)</f>
        <v>42141.916481481479</v>
      </c>
    </row>
    <row r="3494" spans="1:20" ht="45" x14ac:dyDescent="0.25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2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7">
        <f>E3494/D3494</f>
        <v>1.0526894736842105</v>
      </c>
      <c r="P3494" s="9">
        <f>IF(L3494 = 0, 0, E3494/L3494)</f>
        <v>114.29199999999999</v>
      </c>
      <c r="Q3494" s="5" t="str">
        <f>LEFT(N3494,SEARCH("/",N3494) - 1)</f>
        <v>theater</v>
      </c>
      <c r="R3494" s="5" t="str">
        <f>RIGHT(N3494, LEN(N3494) - SEARCH("/",N3494))</f>
        <v>plays</v>
      </c>
      <c r="S3494" s="16">
        <f>(((J3494/60)/60)/24)+DATE(1970,1,1)+(-8/24)</f>
        <v>42267.675891203697</v>
      </c>
      <c r="T3494" s="16">
        <f>(((I3494/60)/60)/24)+DATE(1970,1,1)+(-8/24)</f>
        <v>42302.675891203697</v>
      </c>
    </row>
    <row r="3495" spans="1:20" ht="60" x14ac:dyDescent="0.25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2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7">
        <f>E3495/D3495</f>
        <v>1</v>
      </c>
      <c r="P3495" s="9">
        <f>IF(L3495 = 0, 0, E3495/L3495)</f>
        <v>51.724137931034484</v>
      </c>
      <c r="Q3495" s="5" t="str">
        <f>LEFT(N3495,SEARCH("/",N3495) - 1)</f>
        <v>theater</v>
      </c>
      <c r="R3495" s="5" t="str">
        <f>RIGHT(N3495, LEN(N3495) - SEARCH("/",N3495))</f>
        <v>plays</v>
      </c>
      <c r="S3495" s="16">
        <f>(((J3495/60)/60)/24)+DATE(1970,1,1)+(-8/24)</f>
        <v>41848.532824074071</v>
      </c>
      <c r="T3495" s="16">
        <f>(((I3495/60)/60)/24)+DATE(1970,1,1)+(-8/24)</f>
        <v>41867.882638888885</v>
      </c>
    </row>
    <row r="3496" spans="1:20" ht="60" x14ac:dyDescent="0.25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2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7">
        <f>E3496/D3496</f>
        <v>1</v>
      </c>
      <c r="P3496" s="9">
        <f>IF(L3496 = 0, 0, E3496/L3496)</f>
        <v>30.76923076923077</v>
      </c>
      <c r="Q3496" s="5" t="str">
        <f>LEFT(N3496,SEARCH("/",N3496) - 1)</f>
        <v>theater</v>
      </c>
      <c r="R3496" s="5" t="str">
        <f>RIGHT(N3496, LEN(N3496) - SEARCH("/",N3496))</f>
        <v>plays</v>
      </c>
      <c r="S3496" s="16">
        <f>(((J3496/60)/60)/24)+DATE(1970,1,1)+(-8/24)</f>
        <v>42688.881655092591</v>
      </c>
      <c r="T3496" s="16">
        <f>(((I3496/60)/60)/24)+DATE(1970,1,1)+(-8/24)</f>
        <v>42699.916666666664</v>
      </c>
    </row>
    <row r="3497" spans="1:20" ht="60" x14ac:dyDescent="0.25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2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7">
        <f>E3497/D3497</f>
        <v>1.0686</v>
      </c>
      <c r="P3497" s="9">
        <f>IF(L3497 = 0, 0, E3497/L3497)</f>
        <v>74.208333333333329</v>
      </c>
      <c r="Q3497" s="5" t="str">
        <f>LEFT(N3497,SEARCH("/",N3497) - 1)</f>
        <v>theater</v>
      </c>
      <c r="R3497" s="5" t="str">
        <f>RIGHT(N3497, LEN(N3497) - SEARCH("/",N3497))</f>
        <v>plays</v>
      </c>
      <c r="S3497" s="16">
        <f>(((J3497/60)/60)/24)+DATE(1970,1,1)+(-8/24)</f>
        <v>41915.429502314815</v>
      </c>
      <c r="T3497" s="16">
        <f>(((I3497/60)/60)/24)+DATE(1970,1,1)+(-8/24)</f>
        <v>41944.387499999997</v>
      </c>
    </row>
    <row r="3498" spans="1:20" ht="60" x14ac:dyDescent="0.25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2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7">
        <f>E3498/D3498</f>
        <v>1.244</v>
      </c>
      <c r="P3498" s="9">
        <f>IF(L3498 = 0, 0, E3498/L3498)</f>
        <v>47.846153846153847</v>
      </c>
      <c r="Q3498" s="5" t="str">
        <f>LEFT(N3498,SEARCH("/",N3498) - 1)</f>
        <v>theater</v>
      </c>
      <c r="R3498" s="5" t="str">
        <f>RIGHT(N3498, LEN(N3498) - SEARCH("/",N3498))</f>
        <v>plays</v>
      </c>
      <c r="S3498" s="16">
        <f>(((J3498/60)/60)/24)+DATE(1970,1,1)+(-8/24)</f>
        <v>42584.513495370367</v>
      </c>
      <c r="T3498" s="16">
        <f>(((I3498/60)/60)/24)+DATE(1970,1,1)+(-8/24)</f>
        <v>42624.513495370367</v>
      </c>
    </row>
    <row r="3499" spans="1:20" ht="60" x14ac:dyDescent="0.25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2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7">
        <f>E3499/D3499</f>
        <v>1.0870406189555126</v>
      </c>
      <c r="P3499" s="9">
        <f>IF(L3499 = 0, 0, E3499/L3499)</f>
        <v>34.408163265306122</v>
      </c>
      <c r="Q3499" s="5" t="str">
        <f>LEFT(N3499,SEARCH("/",N3499) - 1)</f>
        <v>theater</v>
      </c>
      <c r="R3499" s="5" t="str">
        <f>RIGHT(N3499, LEN(N3499) - SEARCH("/",N3499))</f>
        <v>plays</v>
      </c>
      <c r="S3499" s="16">
        <f>(((J3499/60)/60)/24)+DATE(1970,1,1)+(-8/24)</f>
        <v>42511.408611111103</v>
      </c>
      <c r="T3499" s="16">
        <f>(((I3499/60)/60)/24)+DATE(1970,1,1)+(-8/24)</f>
        <v>42523.583333333336</v>
      </c>
    </row>
    <row r="3500" spans="1:20" ht="60" x14ac:dyDescent="0.25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2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7">
        <f>E3500/D3500</f>
        <v>1.0242424242424242</v>
      </c>
      <c r="P3500" s="9">
        <f>IF(L3500 = 0, 0, E3500/L3500)</f>
        <v>40.238095238095241</v>
      </c>
      <c r="Q3500" s="5" t="str">
        <f>LEFT(N3500,SEARCH("/",N3500) - 1)</f>
        <v>theater</v>
      </c>
      <c r="R3500" s="5" t="str">
        <f>RIGHT(N3500, LEN(N3500) - SEARCH("/",N3500))</f>
        <v>plays</v>
      </c>
      <c r="S3500" s="16">
        <f>(((J3500/60)/60)/24)+DATE(1970,1,1)+(-8/24)</f>
        <v>42458.825277777774</v>
      </c>
      <c r="T3500" s="16">
        <f>(((I3500/60)/60)/24)+DATE(1970,1,1)+(-8/24)</f>
        <v>42518.572222222218</v>
      </c>
    </row>
    <row r="3501" spans="1:20" ht="60" x14ac:dyDescent="0.25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2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7">
        <f>E3501/D3501</f>
        <v>1.0549999999999999</v>
      </c>
      <c r="P3501" s="9">
        <f>IF(L3501 = 0, 0, E3501/L3501)</f>
        <v>60.285714285714285</v>
      </c>
      <c r="Q3501" s="5" t="str">
        <f>LEFT(N3501,SEARCH("/",N3501) - 1)</f>
        <v>theater</v>
      </c>
      <c r="R3501" s="5" t="str">
        <f>RIGHT(N3501, LEN(N3501) - SEARCH("/",N3501))</f>
        <v>plays</v>
      </c>
      <c r="S3501" s="16">
        <f>(((J3501/60)/60)/24)+DATE(1970,1,1)+(-8/24)</f>
        <v>42131.702835648146</v>
      </c>
      <c r="T3501" s="16">
        <f>(((I3501/60)/60)/24)+DATE(1970,1,1)+(-8/24)</f>
        <v>42185.957638888889</v>
      </c>
    </row>
    <row r="3502" spans="1:20" ht="60" x14ac:dyDescent="0.25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2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7">
        <f>E3502/D3502</f>
        <v>1.0629999999999999</v>
      </c>
      <c r="P3502" s="9">
        <f>IF(L3502 = 0, 0, E3502/L3502)</f>
        <v>25.30952380952381</v>
      </c>
      <c r="Q3502" s="5" t="str">
        <f>LEFT(N3502,SEARCH("/",N3502) - 1)</f>
        <v>theater</v>
      </c>
      <c r="R3502" s="5" t="str">
        <f>RIGHT(N3502, LEN(N3502) - SEARCH("/",N3502))</f>
        <v>plays</v>
      </c>
      <c r="S3502" s="16">
        <f>(((J3502/60)/60)/24)+DATE(1970,1,1)+(-8/24)</f>
        <v>42419.586087962954</v>
      </c>
      <c r="T3502" s="16">
        <f>(((I3502/60)/60)/24)+DATE(1970,1,1)+(-8/24)</f>
        <v>42435.874305555553</v>
      </c>
    </row>
    <row r="3503" spans="1:20" ht="45" x14ac:dyDescent="0.25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2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7">
        <f>E3503/D3503</f>
        <v>1.0066666666666666</v>
      </c>
      <c r="P3503" s="9">
        <f>IF(L3503 = 0, 0, E3503/L3503)</f>
        <v>35.952380952380949</v>
      </c>
      <c r="Q3503" s="5" t="str">
        <f>LEFT(N3503,SEARCH("/",N3503) - 1)</f>
        <v>theater</v>
      </c>
      <c r="R3503" s="5" t="str">
        <f>RIGHT(N3503, LEN(N3503) - SEARCH("/",N3503))</f>
        <v>plays</v>
      </c>
      <c r="S3503" s="16">
        <f>(((J3503/60)/60)/24)+DATE(1970,1,1)+(-8/24)</f>
        <v>42233.430497685178</v>
      </c>
      <c r="T3503" s="16">
        <f>(((I3503/60)/60)/24)+DATE(1970,1,1)+(-8/24)</f>
        <v>42258.430497685178</v>
      </c>
    </row>
    <row r="3504" spans="1:20" ht="60" x14ac:dyDescent="0.25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2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7">
        <f>E3504/D3504</f>
        <v>1.054</v>
      </c>
      <c r="P3504" s="9">
        <f>IF(L3504 = 0, 0, E3504/L3504)</f>
        <v>136</v>
      </c>
      <c r="Q3504" s="5" t="str">
        <f>LEFT(N3504,SEARCH("/",N3504) - 1)</f>
        <v>theater</v>
      </c>
      <c r="R3504" s="5" t="str">
        <f>RIGHT(N3504, LEN(N3504) - SEARCH("/",N3504))</f>
        <v>plays</v>
      </c>
      <c r="S3504" s="16">
        <f>(((J3504/60)/60)/24)+DATE(1970,1,1)+(-8/24)</f>
        <v>42430.506064814814</v>
      </c>
      <c r="T3504" s="16">
        <f>(((I3504/60)/60)/24)+DATE(1970,1,1)+(-8/24)</f>
        <v>42444.832638888889</v>
      </c>
    </row>
    <row r="3505" spans="1:20" ht="45" x14ac:dyDescent="0.25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2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7">
        <f>E3505/D3505</f>
        <v>1.0755999999999999</v>
      </c>
      <c r="P3505" s="9">
        <f>IF(L3505 = 0, 0, E3505/L3505)</f>
        <v>70.763157894736835</v>
      </c>
      <c r="Q3505" s="5" t="str">
        <f>LEFT(N3505,SEARCH("/",N3505) - 1)</f>
        <v>theater</v>
      </c>
      <c r="R3505" s="5" t="str">
        <f>RIGHT(N3505, LEN(N3505) - SEARCH("/",N3505))</f>
        <v>plays</v>
      </c>
      <c r="S3505" s="16">
        <f>(((J3505/60)/60)/24)+DATE(1970,1,1)+(-8/24)</f>
        <v>42545.144999999997</v>
      </c>
      <c r="T3505" s="16">
        <f>(((I3505/60)/60)/24)+DATE(1970,1,1)+(-8/24)</f>
        <v>42575.144999999997</v>
      </c>
    </row>
    <row r="3506" spans="1:20" ht="60" x14ac:dyDescent="0.25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2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7">
        <f>E3506/D3506</f>
        <v>1</v>
      </c>
      <c r="P3506" s="9">
        <f>IF(L3506 = 0, 0, E3506/L3506)</f>
        <v>125</v>
      </c>
      <c r="Q3506" s="5" t="str">
        <f>LEFT(N3506,SEARCH("/",N3506) - 1)</f>
        <v>theater</v>
      </c>
      <c r="R3506" s="5" t="str">
        <f>RIGHT(N3506, LEN(N3506) - SEARCH("/",N3506))</f>
        <v>plays</v>
      </c>
      <c r="S3506" s="16">
        <f>(((J3506/60)/60)/24)+DATE(1970,1,1)+(-8/24)</f>
        <v>42297.415405092594</v>
      </c>
      <c r="T3506" s="16">
        <f>(((I3506/60)/60)/24)+DATE(1970,1,1)+(-8/24)</f>
        <v>42327.457071759258</v>
      </c>
    </row>
    <row r="3507" spans="1:20" ht="90" x14ac:dyDescent="0.25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2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7">
        <f>E3507/D3507</f>
        <v>1.0376000000000001</v>
      </c>
      <c r="P3507" s="9">
        <f>IF(L3507 = 0, 0, E3507/L3507)</f>
        <v>66.512820512820511</v>
      </c>
      <c r="Q3507" s="5" t="str">
        <f>LEFT(N3507,SEARCH("/",N3507) - 1)</f>
        <v>theater</v>
      </c>
      <c r="R3507" s="5" t="str">
        <f>RIGHT(N3507, LEN(N3507) - SEARCH("/",N3507))</f>
        <v>plays</v>
      </c>
      <c r="S3507" s="16">
        <f>(((J3507/60)/60)/24)+DATE(1970,1,1)+(-8/24)</f>
        <v>41760.602372685185</v>
      </c>
      <c r="T3507" s="16">
        <f>(((I3507/60)/60)/24)+DATE(1970,1,1)+(-8/24)</f>
        <v>41771.833333333328</v>
      </c>
    </row>
    <row r="3508" spans="1:20" ht="60" x14ac:dyDescent="0.25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2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7">
        <f>E3508/D3508</f>
        <v>1.0149999999999999</v>
      </c>
      <c r="P3508" s="9">
        <f>IF(L3508 = 0, 0, E3508/L3508)</f>
        <v>105</v>
      </c>
      <c r="Q3508" s="5" t="str">
        <f>LEFT(N3508,SEARCH("/",N3508) - 1)</f>
        <v>theater</v>
      </c>
      <c r="R3508" s="5" t="str">
        <f>RIGHT(N3508, LEN(N3508) - SEARCH("/",N3508))</f>
        <v>plays</v>
      </c>
      <c r="S3508" s="16">
        <f>(((J3508/60)/60)/24)+DATE(1970,1,1)+(-8/24)</f>
        <v>41829.400925925926</v>
      </c>
      <c r="T3508" s="16">
        <f>(((I3508/60)/60)/24)+DATE(1970,1,1)+(-8/24)</f>
        <v>41874.400925925926</v>
      </c>
    </row>
    <row r="3509" spans="1:20" ht="45" x14ac:dyDescent="0.25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2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7">
        <f>E3509/D3509</f>
        <v>1.044</v>
      </c>
      <c r="P3509" s="9">
        <f>IF(L3509 = 0, 0, E3509/L3509)</f>
        <v>145</v>
      </c>
      <c r="Q3509" s="5" t="str">
        <f>LEFT(N3509,SEARCH("/",N3509) - 1)</f>
        <v>theater</v>
      </c>
      <c r="R3509" s="5" t="str">
        <f>RIGHT(N3509, LEN(N3509) - SEARCH("/",N3509))</f>
        <v>plays</v>
      </c>
      <c r="S3509" s="16">
        <f>(((J3509/60)/60)/24)+DATE(1970,1,1)+(-8/24)</f>
        <v>42491.589548611104</v>
      </c>
      <c r="T3509" s="16">
        <f>(((I3509/60)/60)/24)+DATE(1970,1,1)+(-8/24)</f>
        <v>42521.589548611104</v>
      </c>
    </row>
    <row r="3510" spans="1:20" ht="60" x14ac:dyDescent="0.25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2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7">
        <f>E3510/D3510</f>
        <v>1.8</v>
      </c>
      <c r="P3510" s="9">
        <f>IF(L3510 = 0, 0, E3510/L3510)</f>
        <v>12</v>
      </c>
      <c r="Q3510" s="5" t="str">
        <f>LEFT(N3510,SEARCH("/",N3510) - 1)</f>
        <v>theater</v>
      </c>
      <c r="R3510" s="5" t="str">
        <f>RIGHT(N3510, LEN(N3510) - SEARCH("/",N3510))</f>
        <v>plays</v>
      </c>
      <c r="S3510" s="16">
        <f>(((J3510/60)/60)/24)+DATE(1970,1,1)+(-8/24)</f>
        <v>42477.396446759252</v>
      </c>
      <c r="T3510" s="16">
        <f>(((I3510/60)/60)/24)+DATE(1970,1,1)+(-8/24)</f>
        <v>42500.541666666664</v>
      </c>
    </row>
    <row r="3511" spans="1:20" ht="60" x14ac:dyDescent="0.25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2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7">
        <f>E3511/D3511</f>
        <v>1.0633333333333332</v>
      </c>
      <c r="P3511" s="9">
        <f>IF(L3511 = 0, 0, E3511/L3511)</f>
        <v>96.666666666666671</v>
      </c>
      <c r="Q3511" s="5" t="str">
        <f>LEFT(N3511,SEARCH("/",N3511) - 1)</f>
        <v>theater</v>
      </c>
      <c r="R3511" s="5" t="str">
        <f>RIGHT(N3511, LEN(N3511) - SEARCH("/",N3511))</f>
        <v>plays</v>
      </c>
      <c r="S3511" s="16">
        <f>(((J3511/60)/60)/24)+DATE(1970,1,1)+(-8/24)</f>
        <v>41950.526226851849</v>
      </c>
      <c r="T3511" s="16">
        <f>(((I3511/60)/60)/24)+DATE(1970,1,1)+(-8/24)</f>
        <v>41963.871527777774</v>
      </c>
    </row>
    <row r="3512" spans="1:20" ht="60" x14ac:dyDescent="0.25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2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7">
        <f>E3512/D3512</f>
        <v>1.0055555555555555</v>
      </c>
      <c r="P3512" s="9">
        <f>IF(L3512 = 0, 0, E3512/L3512)</f>
        <v>60.333333333333336</v>
      </c>
      <c r="Q3512" s="5" t="str">
        <f>LEFT(N3512,SEARCH("/",N3512) - 1)</f>
        <v>theater</v>
      </c>
      <c r="R3512" s="5" t="str">
        <f>RIGHT(N3512, LEN(N3512) - SEARCH("/",N3512))</f>
        <v>plays</v>
      </c>
      <c r="S3512" s="16">
        <f>(((J3512/60)/60)/24)+DATE(1970,1,1)+(-8/24)</f>
        <v>41802.287569444445</v>
      </c>
      <c r="T3512" s="16">
        <f>(((I3512/60)/60)/24)+DATE(1970,1,1)+(-8/24)</f>
        <v>41822.287569444445</v>
      </c>
    </row>
    <row r="3513" spans="1:20" ht="45" x14ac:dyDescent="0.25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2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7">
        <f>E3513/D3513</f>
        <v>1.012</v>
      </c>
      <c r="P3513" s="9">
        <f>IF(L3513 = 0, 0, E3513/L3513)</f>
        <v>79.89473684210526</v>
      </c>
      <c r="Q3513" s="5" t="str">
        <f>LEFT(N3513,SEARCH("/",N3513) - 1)</f>
        <v>theater</v>
      </c>
      <c r="R3513" s="5" t="str">
        <f>RIGHT(N3513, LEN(N3513) - SEARCH("/",N3513))</f>
        <v>plays</v>
      </c>
      <c r="S3513" s="16">
        <f>(((J3513/60)/60)/24)+DATE(1970,1,1)+(-8/24)</f>
        <v>41927.540451388886</v>
      </c>
      <c r="T3513" s="16">
        <f>(((I3513/60)/60)/24)+DATE(1970,1,1)+(-8/24)</f>
        <v>41950.4375</v>
      </c>
    </row>
    <row r="3514" spans="1:20" ht="60" x14ac:dyDescent="0.25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2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7">
        <f>E3514/D3514</f>
        <v>1</v>
      </c>
      <c r="P3514" s="9">
        <f>IF(L3514 = 0, 0, E3514/L3514)</f>
        <v>58.823529411764703</v>
      </c>
      <c r="Q3514" s="5" t="str">
        <f>LEFT(N3514,SEARCH("/",N3514) - 1)</f>
        <v>theater</v>
      </c>
      <c r="R3514" s="5" t="str">
        <f>RIGHT(N3514, LEN(N3514) - SEARCH("/",N3514))</f>
        <v>plays</v>
      </c>
      <c r="S3514" s="16">
        <f>(((J3514/60)/60)/24)+DATE(1970,1,1)+(-8/24)</f>
        <v>42057.203611111108</v>
      </c>
      <c r="T3514" s="16">
        <f>(((I3514/60)/60)/24)+DATE(1970,1,1)+(-8/24)</f>
        <v>42117.161944444444</v>
      </c>
    </row>
    <row r="3515" spans="1:20" ht="60" x14ac:dyDescent="0.25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2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7">
        <f>E3515/D3515</f>
        <v>1.1839285714285714</v>
      </c>
      <c r="P3515" s="9">
        <f>IF(L3515 = 0, 0, E3515/L3515)</f>
        <v>75.340909090909093</v>
      </c>
      <c r="Q3515" s="5" t="str">
        <f>LEFT(N3515,SEARCH("/",N3515) - 1)</f>
        <v>theater</v>
      </c>
      <c r="R3515" s="5" t="str">
        <f>RIGHT(N3515, LEN(N3515) - SEARCH("/",N3515))</f>
        <v>plays</v>
      </c>
      <c r="S3515" s="16">
        <f>(((J3515/60)/60)/24)+DATE(1970,1,1)+(-8/24)</f>
        <v>41780.762870370367</v>
      </c>
      <c r="T3515" s="16">
        <f>(((I3515/60)/60)/24)+DATE(1970,1,1)+(-8/24)</f>
        <v>41793.874305555553</v>
      </c>
    </row>
    <row r="3516" spans="1:20" ht="45" x14ac:dyDescent="0.25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2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7">
        <f>E3516/D3516</f>
        <v>1.1000000000000001</v>
      </c>
      <c r="P3516" s="9">
        <f>IF(L3516 = 0, 0, E3516/L3516)</f>
        <v>55</v>
      </c>
      <c r="Q3516" s="5" t="str">
        <f>LEFT(N3516,SEARCH("/",N3516) - 1)</f>
        <v>theater</v>
      </c>
      <c r="R3516" s="5" t="str">
        <f>RIGHT(N3516, LEN(N3516) - SEARCH("/",N3516))</f>
        <v>plays</v>
      </c>
      <c r="S3516" s="16">
        <f>(((J3516/60)/60)/24)+DATE(1970,1,1)+(-8/24)</f>
        <v>42020.513333333329</v>
      </c>
      <c r="T3516" s="16">
        <f>(((I3516/60)/60)/24)+DATE(1970,1,1)+(-8/24)</f>
        <v>42036.874305555553</v>
      </c>
    </row>
    <row r="3517" spans="1:20" ht="45" x14ac:dyDescent="0.25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2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7">
        <f>E3517/D3517</f>
        <v>1.0266666666666666</v>
      </c>
      <c r="P3517" s="9">
        <f>IF(L3517 = 0, 0, E3517/L3517)</f>
        <v>66.956521739130437</v>
      </c>
      <c r="Q3517" s="5" t="str">
        <f>LEFT(N3517,SEARCH("/",N3517) - 1)</f>
        <v>theater</v>
      </c>
      <c r="R3517" s="5" t="str">
        <f>RIGHT(N3517, LEN(N3517) - SEARCH("/",N3517))</f>
        <v>plays</v>
      </c>
      <c r="S3517" s="16">
        <f>(((J3517/60)/60)/24)+DATE(1970,1,1)+(-8/24)</f>
        <v>42125.439479166664</v>
      </c>
      <c r="T3517" s="16">
        <f>(((I3517/60)/60)/24)+DATE(1970,1,1)+(-8/24)</f>
        <v>42155.439479166664</v>
      </c>
    </row>
    <row r="3518" spans="1:20" ht="60" x14ac:dyDescent="0.25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2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7">
        <f>E3518/D3518</f>
        <v>1</v>
      </c>
      <c r="P3518" s="9">
        <f>IF(L3518 = 0, 0, E3518/L3518)</f>
        <v>227.27272727272728</v>
      </c>
      <c r="Q3518" s="5" t="str">
        <f>LEFT(N3518,SEARCH("/",N3518) - 1)</f>
        <v>theater</v>
      </c>
      <c r="R3518" s="5" t="str">
        <f>RIGHT(N3518, LEN(N3518) - SEARCH("/",N3518))</f>
        <v>plays</v>
      </c>
      <c r="S3518" s="16">
        <f>(((J3518/60)/60)/24)+DATE(1970,1,1)+(-8/24)</f>
        <v>41855.676736111105</v>
      </c>
      <c r="T3518" s="16">
        <f>(((I3518/60)/60)/24)+DATE(1970,1,1)+(-8/24)</f>
        <v>41889.791666666664</v>
      </c>
    </row>
    <row r="3519" spans="1:20" ht="45" x14ac:dyDescent="0.25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2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7">
        <f>E3519/D3519</f>
        <v>1</v>
      </c>
      <c r="P3519" s="9">
        <f>IF(L3519 = 0, 0, E3519/L3519)</f>
        <v>307.69230769230768</v>
      </c>
      <c r="Q3519" s="5" t="str">
        <f>LEFT(N3519,SEARCH("/",N3519) - 1)</f>
        <v>theater</v>
      </c>
      <c r="R3519" s="5" t="str">
        <f>RIGHT(N3519, LEN(N3519) - SEARCH("/",N3519))</f>
        <v>plays</v>
      </c>
      <c r="S3519" s="16">
        <f>(((J3519/60)/60)/24)+DATE(1970,1,1)+(-8/24)</f>
        <v>41794.484189814815</v>
      </c>
      <c r="T3519" s="16">
        <f>(((I3519/60)/60)/24)+DATE(1970,1,1)+(-8/24)</f>
        <v>41824.125</v>
      </c>
    </row>
    <row r="3520" spans="1:20" ht="60" x14ac:dyDescent="0.25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2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7">
        <f>E3520/D3520</f>
        <v>1.10046</v>
      </c>
      <c r="P3520" s="9">
        <f>IF(L3520 = 0, 0, E3520/L3520)</f>
        <v>50.020909090909093</v>
      </c>
      <c r="Q3520" s="5" t="str">
        <f>LEFT(N3520,SEARCH("/",N3520) - 1)</f>
        <v>theater</v>
      </c>
      <c r="R3520" s="5" t="str">
        <f>RIGHT(N3520, LEN(N3520) - SEARCH("/",N3520))</f>
        <v>plays</v>
      </c>
      <c r="S3520" s="16">
        <f>(((J3520/60)/60)/24)+DATE(1970,1,1)+(-8/24)</f>
        <v>41893.450219907405</v>
      </c>
      <c r="T3520" s="16">
        <f>(((I3520/60)/60)/24)+DATE(1970,1,1)+(-8/24)</f>
        <v>41914.26458333333</v>
      </c>
    </row>
    <row r="3521" spans="1:20" ht="45" x14ac:dyDescent="0.25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2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7">
        <f>E3521/D3521</f>
        <v>1.0135000000000001</v>
      </c>
      <c r="P3521" s="9">
        <f>IF(L3521 = 0, 0, E3521/L3521)</f>
        <v>72.392857142857139</v>
      </c>
      <c r="Q3521" s="5" t="str">
        <f>LEFT(N3521,SEARCH("/",N3521) - 1)</f>
        <v>theater</v>
      </c>
      <c r="R3521" s="5" t="str">
        <f>RIGHT(N3521, LEN(N3521) - SEARCH("/",N3521))</f>
        <v>plays</v>
      </c>
      <c r="S3521" s="16">
        <f>(((J3521/60)/60)/24)+DATE(1970,1,1)+(-8/24)</f>
        <v>42037.265624999993</v>
      </c>
      <c r="T3521" s="16">
        <f>(((I3521/60)/60)/24)+DATE(1970,1,1)+(-8/24)</f>
        <v>42067.265624999993</v>
      </c>
    </row>
    <row r="3522" spans="1:20" ht="45" x14ac:dyDescent="0.25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2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7">
        <f>E3522/D3522</f>
        <v>1.0075000000000001</v>
      </c>
      <c r="P3522" s="9">
        <f>IF(L3522 = 0, 0, E3522/L3522)</f>
        <v>95.952380952380949</v>
      </c>
      <c r="Q3522" s="5" t="str">
        <f>LEFT(N3522,SEARCH("/",N3522) - 1)</f>
        <v>theater</v>
      </c>
      <c r="R3522" s="5" t="str">
        <f>RIGHT(N3522, LEN(N3522) - SEARCH("/",N3522))</f>
        <v>plays</v>
      </c>
      <c r="S3522" s="16">
        <f>(((J3522/60)/60)/24)+DATE(1970,1,1)+(-8/24)</f>
        <v>42227.490879629629</v>
      </c>
      <c r="T3522" s="16">
        <f>(((I3522/60)/60)/24)+DATE(1970,1,1)+(-8/24)</f>
        <v>42253.240972222215</v>
      </c>
    </row>
    <row r="3523" spans="1:20" ht="60" x14ac:dyDescent="0.25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2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7">
        <f>E3523/D3523</f>
        <v>1.6942857142857144</v>
      </c>
      <c r="P3523" s="9">
        <f>IF(L3523 = 0, 0, E3523/L3523)</f>
        <v>45.615384615384613</v>
      </c>
      <c r="Q3523" s="5" t="str">
        <f>LEFT(N3523,SEARCH("/",N3523) - 1)</f>
        <v>theater</v>
      </c>
      <c r="R3523" s="5" t="str">
        <f>RIGHT(N3523, LEN(N3523) - SEARCH("/",N3523))</f>
        <v>plays</v>
      </c>
      <c r="S3523" s="16">
        <f>(((J3523/60)/60)/24)+DATE(1970,1,1)+(-8/24)</f>
        <v>41881.028009259258</v>
      </c>
      <c r="T3523" s="16">
        <f>(((I3523/60)/60)/24)+DATE(1970,1,1)+(-8/24)</f>
        <v>41911.028009259258</v>
      </c>
    </row>
    <row r="3524" spans="1:20" ht="60" x14ac:dyDescent="0.25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2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7">
        <f>E3524/D3524</f>
        <v>1</v>
      </c>
      <c r="P3524" s="9">
        <f>IF(L3524 = 0, 0, E3524/L3524)</f>
        <v>41.029411764705884</v>
      </c>
      <c r="Q3524" s="5" t="str">
        <f>LEFT(N3524,SEARCH("/",N3524) - 1)</f>
        <v>theater</v>
      </c>
      <c r="R3524" s="5" t="str">
        <f>RIGHT(N3524, LEN(N3524) - SEARCH("/",N3524))</f>
        <v>plays</v>
      </c>
      <c r="S3524" s="16">
        <f>(((J3524/60)/60)/24)+DATE(1970,1,1)+(-8/24)</f>
        <v>42234.456550925919</v>
      </c>
      <c r="T3524" s="16">
        <f>(((I3524/60)/60)/24)+DATE(1970,1,1)+(-8/24)</f>
        <v>42262.087500000001</v>
      </c>
    </row>
    <row r="3525" spans="1:20" ht="45" x14ac:dyDescent="0.25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2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7">
        <f>E3525/D3525</f>
        <v>1.1365000000000001</v>
      </c>
      <c r="P3525" s="9">
        <f>IF(L3525 = 0, 0, E3525/L3525)</f>
        <v>56.825000000000003</v>
      </c>
      <c r="Q3525" s="5" t="str">
        <f>LEFT(N3525,SEARCH("/",N3525) - 1)</f>
        <v>theater</v>
      </c>
      <c r="R3525" s="5" t="str">
        <f>RIGHT(N3525, LEN(N3525) - SEARCH("/",N3525))</f>
        <v>plays</v>
      </c>
      <c r="S3525" s="16">
        <f>(((J3525/60)/60)/24)+DATE(1970,1,1)+(-8/24)</f>
        <v>42581.064212962963</v>
      </c>
      <c r="T3525" s="16">
        <f>(((I3525/60)/60)/24)+DATE(1970,1,1)+(-8/24)</f>
        <v>42638.624999999993</v>
      </c>
    </row>
    <row r="3526" spans="1:20" ht="60" x14ac:dyDescent="0.25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2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7">
        <f>E3526/D3526</f>
        <v>1.0156000000000001</v>
      </c>
      <c r="P3526" s="9">
        <f>IF(L3526 = 0, 0, E3526/L3526)</f>
        <v>137.24324324324326</v>
      </c>
      <c r="Q3526" s="5" t="str">
        <f>LEFT(N3526,SEARCH("/",N3526) - 1)</f>
        <v>theater</v>
      </c>
      <c r="R3526" s="5" t="str">
        <f>RIGHT(N3526, LEN(N3526) - SEARCH("/",N3526))</f>
        <v>plays</v>
      </c>
      <c r="S3526" s="16">
        <f>(((J3526/60)/60)/24)+DATE(1970,1,1)+(-8/24)</f>
        <v>41880.430243055554</v>
      </c>
      <c r="T3526" s="16">
        <f>(((I3526/60)/60)/24)+DATE(1970,1,1)+(-8/24)</f>
        <v>41894.833333333328</v>
      </c>
    </row>
    <row r="3527" spans="1:20" ht="45" x14ac:dyDescent="0.25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2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7">
        <f>E3527/D3527</f>
        <v>1.06</v>
      </c>
      <c r="P3527" s="9">
        <f>IF(L3527 = 0, 0, E3527/L3527)</f>
        <v>75.714285714285708</v>
      </c>
      <c r="Q3527" s="5" t="str">
        <f>LEFT(N3527,SEARCH("/",N3527) - 1)</f>
        <v>theater</v>
      </c>
      <c r="R3527" s="5" t="str">
        <f>RIGHT(N3527, LEN(N3527) - SEARCH("/",N3527))</f>
        <v>plays</v>
      </c>
      <c r="S3527" s="16">
        <f>(((J3527/60)/60)/24)+DATE(1970,1,1)+(-8/24)</f>
        <v>42214.362337962964</v>
      </c>
      <c r="T3527" s="16">
        <f>(((I3527/60)/60)/24)+DATE(1970,1,1)+(-8/24)</f>
        <v>42225.333333333336</v>
      </c>
    </row>
    <row r="3528" spans="1:20" ht="60" x14ac:dyDescent="0.25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2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7">
        <f>E3528/D3528</f>
        <v>1.02</v>
      </c>
      <c r="P3528" s="9">
        <f>IF(L3528 = 0, 0, E3528/L3528)</f>
        <v>99</v>
      </c>
      <c r="Q3528" s="5" t="str">
        <f>LEFT(N3528,SEARCH("/",N3528) - 1)</f>
        <v>theater</v>
      </c>
      <c r="R3528" s="5" t="str">
        <f>RIGHT(N3528, LEN(N3528) - SEARCH("/",N3528))</f>
        <v>plays</v>
      </c>
      <c r="S3528" s="16">
        <f>(((J3528/60)/60)/24)+DATE(1970,1,1)+(-8/24)</f>
        <v>42460.001979166664</v>
      </c>
      <c r="T3528" s="16">
        <f>(((I3528/60)/60)/24)+DATE(1970,1,1)+(-8/24)</f>
        <v>42487.915972222218</v>
      </c>
    </row>
    <row r="3529" spans="1:20" ht="60" x14ac:dyDescent="0.25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2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7">
        <f>E3529/D3529</f>
        <v>1.1691666666666667</v>
      </c>
      <c r="P3529" s="9">
        <f>IF(L3529 = 0, 0, E3529/L3529)</f>
        <v>81.569767441860463</v>
      </c>
      <c r="Q3529" s="5" t="str">
        <f>LEFT(N3529,SEARCH("/",N3529) - 1)</f>
        <v>theater</v>
      </c>
      <c r="R3529" s="5" t="str">
        <f>RIGHT(N3529, LEN(N3529) - SEARCH("/",N3529))</f>
        <v>plays</v>
      </c>
      <c r="S3529" s="16">
        <f>(((J3529/60)/60)/24)+DATE(1970,1,1)+(-8/24)</f>
        <v>42166.689872685187</v>
      </c>
      <c r="T3529" s="16">
        <f>(((I3529/60)/60)/24)+DATE(1970,1,1)+(-8/24)</f>
        <v>42195.832638888889</v>
      </c>
    </row>
    <row r="3530" spans="1:20" ht="45" x14ac:dyDescent="0.25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2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7">
        <f>E3530/D3530</f>
        <v>1.0115151515151515</v>
      </c>
      <c r="P3530" s="9">
        <f>IF(L3530 = 0, 0, E3530/L3530)</f>
        <v>45.108108108108105</v>
      </c>
      <c r="Q3530" s="5" t="str">
        <f>LEFT(N3530,SEARCH("/",N3530) - 1)</f>
        <v>theater</v>
      </c>
      <c r="R3530" s="5" t="str">
        <f>RIGHT(N3530, LEN(N3530) - SEARCH("/",N3530))</f>
        <v>plays</v>
      </c>
      <c r="S3530" s="16">
        <f>(((J3530/60)/60)/24)+DATE(1970,1,1)+(-8/24)</f>
        <v>42733.168032407404</v>
      </c>
      <c r="T3530" s="16">
        <f>(((I3530/60)/60)/24)+DATE(1970,1,1)+(-8/24)</f>
        <v>42753.168032407404</v>
      </c>
    </row>
    <row r="3531" spans="1:20" ht="60" x14ac:dyDescent="0.25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2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7">
        <f>E3531/D3531</f>
        <v>1.32</v>
      </c>
      <c r="P3531" s="9">
        <f>IF(L3531 = 0, 0, E3531/L3531)</f>
        <v>36.666666666666664</v>
      </c>
      <c r="Q3531" s="5" t="str">
        <f>LEFT(N3531,SEARCH("/",N3531) - 1)</f>
        <v>theater</v>
      </c>
      <c r="R3531" s="5" t="str">
        <f>RIGHT(N3531, LEN(N3531) - SEARCH("/",N3531))</f>
        <v>plays</v>
      </c>
      <c r="S3531" s="16">
        <f>(((J3531/60)/60)/24)+DATE(1970,1,1)+(-8/24)</f>
        <v>42177.428449074076</v>
      </c>
      <c r="T3531" s="16">
        <f>(((I3531/60)/60)/24)+DATE(1970,1,1)+(-8/24)</f>
        <v>42197.708333333336</v>
      </c>
    </row>
    <row r="3532" spans="1:20" ht="60" x14ac:dyDescent="0.25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2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7">
        <f>E3532/D3532</f>
        <v>1</v>
      </c>
      <c r="P3532" s="9">
        <f>IF(L3532 = 0, 0, E3532/L3532)</f>
        <v>125</v>
      </c>
      <c r="Q3532" s="5" t="str">
        <f>LEFT(N3532,SEARCH("/",N3532) - 1)</f>
        <v>theater</v>
      </c>
      <c r="R3532" s="5" t="str">
        <f>RIGHT(N3532, LEN(N3532) - SEARCH("/",N3532))</f>
        <v>plays</v>
      </c>
      <c r="S3532" s="16">
        <f>(((J3532/60)/60)/24)+DATE(1970,1,1)+(-8/24)</f>
        <v>42442.29001157407</v>
      </c>
      <c r="T3532" s="16">
        <f>(((I3532/60)/60)/24)+DATE(1970,1,1)+(-8/24)</f>
        <v>42470.499999999993</v>
      </c>
    </row>
    <row r="3533" spans="1:20" x14ac:dyDescent="0.25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2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7">
        <f>E3533/D3533</f>
        <v>1.28</v>
      </c>
      <c r="P3533" s="9">
        <f>IF(L3533 = 0, 0, E3533/L3533)</f>
        <v>49.230769230769234</v>
      </c>
      <c r="Q3533" s="5" t="str">
        <f>LEFT(N3533,SEARCH("/",N3533) - 1)</f>
        <v>theater</v>
      </c>
      <c r="R3533" s="5" t="str">
        <f>RIGHT(N3533, LEN(N3533) - SEARCH("/",N3533))</f>
        <v>plays</v>
      </c>
      <c r="S3533" s="16">
        <f>(((J3533/60)/60)/24)+DATE(1970,1,1)+(-8/24)</f>
        <v>42521.32099537037</v>
      </c>
      <c r="T3533" s="16">
        <f>(((I3533/60)/60)/24)+DATE(1970,1,1)+(-8/24)</f>
        <v>42551.32099537037</v>
      </c>
    </row>
    <row r="3534" spans="1:20" ht="60" x14ac:dyDescent="0.25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2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7">
        <f>E3534/D3534</f>
        <v>1.1895833333333334</v>
      </c>
      <c r="P3534" s="9">
        <f>IF(L3534 = 0, 0, E3534/L3534)</f>
        <v>42.296296296296298</v>
      </c>
      <c r="Q3534" s="5" t="str">
        <f>LEFT(N3534,SEARCH("/",N3534) - 1)</f>
        <v>theater</v>
      </c>
      <c r="R3534" s="5" t="str">
        <f>RIGHT(N3534, LEN(N3534) - SEARCH("/",N3534))</f>
        <v>plays</v>
      </c>
      <c r="S3534" s="16">
        <f>(((J3534/60)/60)/24)+DATE(1970,1,1)+(-8/24)</f>
        <v>41884.266516203701</v>
      </c>
      <c r="T3534" s="16">
        <f>(((I3534/60)/60)/24)+DATE(1970,1,1)+(-8/24)</f>
        <v>41899.832638888889</v>
      </c>
    </row>
    <row r="3535" spans="1:20" ht="60" x14ac:dyDescent="0.25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2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7">
        <f>E3535/D3535</f>
        <v>1.262</v>
      </c>
      <c r="P3535" s="9">
        <f>IF(L3535 = 0, 0, E3535/L3535)</f>
        <v>78.875</v>
      </c>
      <c r="Q3535" s="5" t="str">
        <f>LEFT(N3535,SEARCH("/",N3535) - 1)</f>
        <v>theater</v>
      </c>
      <c r="R3535" s="5" t="str">
        <f>RIGHT(N3535, LEN(N3535) - SEARCH("/",N3535))</f>
        <v>plays</v>
      </c>
      <c r="S3535" s="16">
        <f>(((J3535/60)/60)/24)+DATE(1970,1,1)+(-8/24)</f>
        <v>42289.427858796298</v>
      </c>
      <c r="T3535" s="16">
        <f>(((I3535/60)/60)/24)+DATE(1970,1,1)+(-8/24)</f>
        <v>42319.469525462955</v>
      </c>
    </row>
    <row r="3536" spans="1:20" ht="45" x14ac:dyDescent="0.25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2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7">
        <f>E3536/D3536</f>
        <v>1.5620000000000001</v>
      </c>
      <c r="P3536" s="9">
        <f>IF(L3536 = 0, 0, E3536/L3536)</f>
        <v>38.284313725490193</v>
      </c>
      <c r="Q3536" s="5" t="str">
        <f>LEFT(N3536,SEARCH("/",N3536) - 1)</f>
        <v>theater</v>
      </c>
      <c r="R3536" s="5" t="str">
        <f>RIGHT(N3536, LEN(N3536) - SEARCH("/",N3536))</f>
        <v>plays</v>
      </c>
      <c r="S3536" s="16">
        <f>(((J3536/60)/60)/24)+DATE(1970,1,1)+(-8/24)</f>
        <v>42243.291932870365</v>
      </c>
      <c r="T3536" s="16">
        <f>(((I3536/60)/60)/24)+DATE(1970,1,1)+(-8/24)</f>
        <v>42278.291932870365</v>
      </c>
    </row>
    <row r="3537" spans="1:20" ht="45" x14ac:dyDescent="0.25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2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7">
        <f>E3537/D3537</f>
        <v>1.0315000000000001</v>
      </c>
      <c r="P3537" s="9">
        <f>IF(L3537 = 0, 0, E3537/L3537)</f>
        <v>44.847826086956523</v>
      </c>
      <c r="Q3537" s="5" t="str">
        <f>LEFT(N3537,SEARCH("/",N3537) - 1)</f>
        <v>theater</v>
      </c>
      <c r="R3537" s="5" t="str">
        <f>RIGHT(N3537, LEN(N3537) - SEARCH("/",N3537))</f>
        <v>plays</v>
      </c>
      <c r="S3537" s="16">
        <f>(((J3537/60)/60)/24)+DATE(1970,1,1)+(-8/24)</f>
        <v>42248.306828703695</v>
      </c>
      <c r="T3537" s="16">
        <f>(((I3537/60)/60)/24)+DATE(1970,1,1)+(-8/24)</f>
        <v>42279.416666666664</v>
      </c>
    </row>
    <row r="3538" spans="1:20" ht="60" x14ac:dyDescent="0.25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2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7">
        <f>E3538/D3538</f>
        <v>1.5333333333333334</v>
      </c>
      <c r="P3538" s="9">
        <f>IF(L3538 = 0, 0, E3538/L3538)</f>
        <v>13.529411764705882</v>
      </c>
      <c r="Q3538" s="5" t="str">
        <f>LEFT(N3538,SEARCH("/",N3538) - 1)</f>
        <v>theater</v>
      </c>
      <c r="R3538" s="5" t="str">
        <f>RIGHT(N3538, LEN(N3538) - SEARCH("/",N3538))</f>
        <v>plays</v>
      </c>
      <c r="S3538" s="16">
        <f>(((J3538/60)/60)/24)+DATE(1970,1,1)+(-8/24)</f>
        <v>42328.393807870372</v>
      </c>
      <c r="T3538" s="16">
        <f>(((I3538/60)/60)/24)+DATE(1970,1,1)+(-8/24)</f>
        <v>42358.165972222218</v>
      </c>
    </row>
    <row r="3539" spans="1:20" ht="60" x14ac:dyDescent="0.25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2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7">
        <f>E3539/D3539</f>
        <v>1.8044444444444445</v>
      </c>
      <c r="P3539" s="9">
        <f>IF(L3539 = 0, 0, E3539/L3539)</f>
        <v>43.5</v>
      </c>
      <c r="Q3539" s="5" t="str">
        <f>LEFT(N3539,SEARCH("/",N3539) - 1)</f>
        <v>theater</v>
      </c>
      <c r="R3539" s="5" t="str">
        <f>RIGHT(N3539, LEN(N3539) - SEARCH("/",N3539))</f>
        <v>plays</v>
      </c>
      <c r="S3539" s="16">
        <f>(((J3539/60)/60)/24)+DATE(1970,1,1)+(-8/24)</f>
        <v>41923.021018518513</v>
      </c>
      <c r="T3539" s="16">
        <f>(((I3539/60)/60)/24)+DATE(1970,1,1)+(-8/24)</f>
        <v>41959.999305555553</v>
      </c>
    </row>
    <row r="3540" spans="1:20" ht="60" x14ac:dyDescent="0.25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2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7">
        <f>E3540/D3540</f>
        <v>1.2845</v>
      </c>
      <c r="P3540" s="9">
        <f>IF(L3540 = 0, 0, E3540/L3540)</f>
        <v>30.951807228915662</v>
      </c>
      <c r="Q3540" s="5" t="str">
        <f>LEFT(N3540,SEARCH("/",N3540) - 1)</f>
        <v>theater</v>
      </c>
      <c r="R3540" s="5" t="str">
        <f>RIGHT(N3540, LEN(N3540) - SEARCH("/",N3540))</f>
        <v>plays</v>
      </c>
      <c r="S3540" s="16">
        <f>(((J3540/60)/60)/24)+DATE(1970,1,1)+(-8/24)</f>
        <v>42571.087268518517</v>
      </c>
      <c r="T3540" s="16">
        <f>(((I3540/60)/60)/24)+DATE(1970,1,1)+(-8/24)</f>
        <v>42599.087268518517</v>
      </c>
    </row>
    <row r="3541" spans="1:20" ht="60" x14ac:dyDescent="0.25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2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7">
        <f>E3541/D3541</f>
        <v>1.1966666666666668</v>
      </c>
      <c r="P3541" s="9">
        <f>IF(L3541 = 0, 0, E3541/L3541)</f>
        <v>55.230769230769234</v>
      </c>
      <c r="Q3541" s="5" t="str">
        <f>LEFT(N3541,SEARCH("/",N3541) - 1)</f>
        <v>theater</v>
      </c>
      <c r="R3541" s="5" t="str">
        <f>RIGHT(N3541, LEN(N3541) - SEARCH("/",N3541))</f>
        <v>plays</v>
      </c>
      <c r="S3541" s="16">
        <f>(((J3541/60)/60)/24)+DATE(1970,1,1)+(-8/24)</f>
        <v>42600.422708333332</v>
      </c>
      <c r="T3541" s="16">
        <f>(((I3541/60)/60)/24)+DATE(1970,1,1)+(-8/24)</f>
        <v>42621.422708333332</v>
      </c>
    </row>
    <row r="3542" spans="1:20" ht="60" x14ac:dyDescent="0.25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2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7">
        <f>E3542/D3542</f>
        <v>1.23</v>
      </c>
      <c r="P3542" s="9">
        <f>IF(L3542 = 0, 0, E3542/L3542)</f>
        <v>46.125</v>
      </c>
      <c r="Q3542" s="5" t="str">
        <f>LEFT(N3542,SEARCH("/",N3542) - 1)</f>
        <v>theater</v>
      </c>
      <c r="R3542" s="5" t="str">
        <f>RIGHT(N3542, LEN(N3542) - SEARCH("/",N3542))</f>
        <v>plays</v>
      </c>
      <c r="S3542" s="16">
        <f>(((J3542/60)/60)/24)+DATE(1970,1,1)+(-8/24)</f>
        <v>42516.670034722221</v>
      </c>
      <c r="T3542" s="16">
        <f>(((I3542/60)/60)/24)+DATE(1970,1,1)+(-8/24)</f>
        <v>42546.670034722221</v>
      </c>
    </row>
    <row r="3543" spans="1:20" ht="60" x14ac:dyDescent="0.25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2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7">
        <f>E3543/D3543</f>
        <v>1.05</v>
      </c>
      <c r="P3543" s="9">
        <f>IF(L3543 = 0, 0, E3543/L3543)</f>
        <v>39.375</v>
      </c>
      <c r="Q3543" s="5" t="str">
        <f>LEFT(N3543,SEARCH("/",N3543) - 1)</f>
        <v>theater</v>
      </c>
      <c r="R3543" s="5" t="str">
        <f>RIGHT(N3543, LEN(N3543) - SEARCH("/",N3543))</f>
        <v>plays</v>
      </c>
      <c r="S3543" s="16">
        <f>(((J3543/60)/60)/24)+DATE(1970,1,1)+(-8/24)</f>
        <v>42222.396701388883</v>
      </c>
      <c r="T3543" s="16">
        <f>(((I3543/60)/60)/24)+DATE(1970,1,1)+(-8/24)</f>
        <v>42247.396701388883</v>
      </c>
    </row>
    <row r="3544" spans="1:20" ht="60" x14ac:dyDescent="0.25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2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7">
        <f>E3544/D3544</f>
        <v>1.0223636363636364</v>
      </c>
      <c r="P3544" s="9">
        <f>IF(L3544 = 0, 0, E3544/L3544)</f>
        <v>66.152941176470591</v>
      </c>
      <c r="Q3544" s="5" t="str">
        <f>LEFT(N3544,SEARCH("/",N3544) - 1)</f>
        <v>theater</v>
      </c>
      <c r="R3544" s="5" t="str">
        <f>RIGHT(N3544, LEN(N3544) - SEARCH("/",N3544))</f>
        <v>plays</v>
      </c>
      <c r="S3544" s="16">
        <f>(((J3544/60)/60)/24)+DATE(1970,1,1)+(-8/24)</f>
        <v>41829.266458333332</v>
      </c>
      <c r="T3544" s="16">
        <f>(((I3544/60)/60)/24)+DATE(1970,1,1)+(-8/24)</f>
        <v>41889.266458333332</v>
      </c>
    </row>
    <row r="3545" spans="1:20" ht="45" x14ac:dyDescent="0.25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2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7">
        <f>E3545/D3545</f>
        <v>1.0466666666666666</v>
      </c>
      <c r="P3545" s="9">
        <f>IF(L3545 = 0, 0, E3545/L3545)</f>
        <v>54.137931034482762</v>
      </c>
      <c r="Q3545" s="5" t="str">
        <f>LEFT(N3545,SEARCH("/",N3545) - 1)</f>
        <v>theater</v>
      </c>
      <c r="R3545" s="5" t="str">
        <f>RIGHT(N3545, LEN(N3545) - SEARCH("/",N3545))</f>
        <v>plays</v>
      </c>
      <c r="S3545" s="16">
        <f>(((J3545/60)/60)/24)+DATE(1970,1,1)+(-8/24)</f>
        <v>42150.421979166662</v>
      </c>
      <c r="T3545" s="16">
        <f>(((I3545/60)/60)/24)+DATE(1970,1,1)+(-8/24)</f>
        <v>42180.421979166662</v>
      </c>
    </row>
    <row r="3546" spans="1:20" ht="45" x14ac:dyDescent="0.25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2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7">
        <f>E3546/D3546</f>
        <v>1</v>
      </c>
      <c r="P3546" s="9">
        <f>IF(L3546 = 0, 0, E3546/L3546)</f>
        <v>104.16666666666667</v>
      </c>
      <c r="Q3546" s="5" t="str">
        <f>LEFT(N3546,SEARCH("/",N3546) - 1)</f>
        <v>theater</v>
      </c>
      <c r="R3546" s="5" t="str">
        <f>RIGHT(N3546, LEN(N3546) - SEARCH("/",N3546))</f>
        <v>plays</v>
      </c>
      <c r="S3546" s="16">
        <f>(((J3546/60)/60)/24)+DATE(1970,1,1)+(-8/24)</f>
        <v>42040.498344907406</v>
      </c>
      <c r="T3546" s="16">
        <f>(((I3546/60)/60)/24)+DATE(1970,1,1)+(-8/24)</f>
        <v>42070.498344907406</v>
      </c>
    </row>
    <row r="3547" spans="1:20" ht="60" x14ac:dyDescent="0.25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2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7">
        <f>E3547/D3547</f>
        <v>1.004</v>
      </c>
      <c r="P3547" s="9">
        <f>IF(L3547 = 0, 0, E3547/L3547)</f>
        <v>31.375</v>
      </c>
      <c r="Q3547" s="5" t="str">
        <f>LEFT(N3547,SEARCH("/",N3547) - 1)</f>
        <v>theater</v>
      </c>
      <c r="R3547" s="5" t="str">
        <f>RIGHT(N3547, LEN(N3547) - SEARCH("/",N3547))</f>
        <v>plays</v>
      </c>
      <c r="S3547" s="16">
        <f>(((J3547/60)/60)/24)+DATE(1970,1,1)+(-8/24)</f>
        <v>42075.474062499998</v>
      </c>
      <c r="T3547" s="16">
        <f>(((I3547/60)/60)/24)+DATE(1970,1,1)+(-8/24)</f>
        <v>42105.474062499998</v>
      </c>
    </row>
    <row r="3548" spans="1:20" ht="60" x14ac:dyDescent="0.25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2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7">
        <f>E3548/D3548</f>
        <v>1.0227272727272727</v>
      </c>
      <c r="P3548" s="9">
        <f>IF(L3548 = 0, 0, E3548/L3548)</f>
        <v>59.210526315789473</v>
      </c>
      <c r="Q3548" s="5" t="str">
        <f>LEFT(N3548,SEARCH("/",N3548) - 1)</f>
        <v>theater</v>
      </c>
      <c r="R3548" s="5" t="str">
        <f>RIGHT(N3548, LEN(N3548) - SEARCH("/",N3548))</f>
        <v>plays</v>
      </c>
      <c r="S3548" s="16">
        <f>(((J3548/60)/60)/24)+DATE(1970,1,1)+(-8/24)</f>
        <v>42073.327361111107</v>
      </c>
      <c r="T3548" s="16">
        <f>(((I3548/60)/60)/24)+DATE(1970,1,1)+(-8/24)</f>
        <v>42094.832638888889</v>
      </c>
    </row>
    <row r="3549" spans="1:20" ht="45" x14ac:dyDescent="0.25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2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7">
        <f>E3549/D3549</f>
        <v>1.1440928571428572</v>
      </c>
      <c r="P3549" s="9">
        <f>IF(L3549 = 0, 0, E3549/L3549)</f>
        <v>119.17633928571429</v>
      </c>
      <c r="Q3549" s="5" t="str">
        <f>LEFT(N3549,SEARCH("/",N3549) - 1)</f>
        <v>theater</v>
      </c>
      <c r="R3549" s="5" t="str">
        <f>RIGHT(N3549, LEN(N3549) - SEARCH("/",N3549))</f>
        <v>plays</v>
      </c>
      <c r="S3549" s="16">
        <f>(((J3549/60)/60)/24)+DATE(1970,1,1)+(-8/24)</f>
        <v>42479.745381944442</v>
      </c>
      <c r="T3549" s="16">
        <f>(((I3549/60)/60)/24)+DATE(1970,1,1)+(-8/24)</f>
        <v>42503.832638888889</v>
      </c>
    </row>
    <row r="3550" spans="1:20" ht="45" x14ac:dyDescent="0.25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2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7">
        <f>E3550/D3550</f>
        <v>1.019047619047619</v>
      </c>
      <c r="P3550" s="9">
        <f>IF(L3550 = 0, 0, E3550/L3550)</f>
        <v>164.61538461538461</v>
      </c>
      <c r="Q3550" s="5" t="str">
        <f>LEFT(N3550,SEARCH("/",N3550) - 1)</f>
        <v>theater</v>
      </c>
      <c r="R3550" s="5" t="str">
        <f>RIGHT(N3550, LEN(N3550) - SEARCH("/",N3550))</f>
        <v>plays</v>
      </c>
      <c r="S3550" s="16">
        <f>(((J3550/60)/60)/24)+DATE(1970,1,1)+(-8/24)</f>
        <v>42411.608958333331</v>
      </c>
      <c r="T3550" s="16">
        <f>(((I3550/60)/60)/24)+DATE(1970,1,1)+(-8/24)</f>
        <v>42433.708333333336</v>
      </c>
    </row>
    <row r="3551" spans="1:20" ht="60" x14ac:dyDescent="0.25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2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7">
        <f>E3551/D3551</f>
        <v>1.02</v>
      </c>
      <c r="P3551" s="9">
        <f>IF(L3551 = 0, 0, E3551/L3551)</f>
        <v>24.285714285714285</v>
      </c>
      <c r="Q3551" s="5" t="str">
        <f>LEFT(N3551,SEARCH("/",N3551) - 1)</f>
        <v>theater</v>
      </c>
      <c r="R3551" s="5" t="str">
        <f>RIGHT(N3551, LEN(N3551) - SEARCH("/",N3551))</f>
        <v>plays</v>
      </c>
      <c r="S3551" s="16">
        <f>(((J3551/60)/60)/24)+DATE(1970,1,1)+(-8/24)</f>
        <v>42223.061030092591</v>
      </c>
      <c r="T3551" s="16">
        <f>(((I3551/60)/60)/24)+DATE(1970,1,1)+(-8/24)</f>
        <v>42251.061030092591</v>
      </c>
    </row>
    <row r="3552" spans="1:20" ht="60" x14ac:dyDescent="0.25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2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7">
        <f>E3552/D3552</f>
        <v>1.048</v>
      </c>
      <c r="P3552" s="9">
        <f>IF(L3552 = 0, 0, E3552/L3552)</f>
        <v>40.9375</v>
      </c>
      <c r="Q3552" s="5" t="str">
        <f>LEFT(N3552,SEARCH("/",N3552) - 1)</f>
        <v>theater</v>
      </c>
      <c r="R3552" s="5" t="str">
        <f>RIGHT(N3552, LEN(N3552) - SEARCH("/",N3552))</f>
        <v>plays</v>
      </c>
      <c r="S3552" s="16">
        <f>(((J3552/60)/60)/24)+DATE(1970,1,1)+(-8/24)</f>
        <v>42462.560162037036</v>
      </c>
      <c r="T3552" s="16">
        <f>(((I3552/60)/60)/24)+DATE(1970,1,1)+(-8/24)</f>
        <v>42492.560162037036</v>
      </c>
    </row>
    <row r="3553" spans="1:20" ht="60" x14ac:dyDescent="0.25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2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7">
        <f>E3553/D3553</f>
        <v>1.0183333333333333</v>
      </c>
      <c r="P3553" s="9">
        <f>IF(L3553 = 0, 0, E3553/L3553)</f>
        <v>61.1</v>
      </c>
      <c r="Q3553" s="5" t="str">
        <f>LEFT(N3553,SEARCH("/",N3553) - 1)</f>
        <v>theater</v>
      </c>
      <c r="R3553" s="5" t="str">
        <f>RIGHT(N3553, LEN(N3553) - SEARCH("/",N3553))</f>
        <v>plays</v>
      </c>
      <c r="S3553" s="16">
        <f>(((J3553/60)/60)/24)+DATE(1970,1,1)+(-8/24)</f>
        <v>41753.182523148142</v>
      </c>
      <c r="T3553" s="16">
        <f>(((I3553/60)/60)/24)+DATE(1970,1,1)+(-8/24)</f>
        <v>41781.588194444441</v>
      </c>
    </row>
    <row r="3554" spans="1:20" ht="60" x14ac:dyDescent="0.25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2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7">
        <f>E3554/D3554</f>
        <v>1</v>
      </c>
      <c r="P3554" s="9">
        <f>IF(L3554 = 0, 0, E3554/L3554)</f>
        <v>38.65</v>
      </c>
      <c r="Q3554" s="5" t="str">
        <f>LEFT(N3554,SEARCH("/",N3554) - 1)</f>
        <v>theater</v>
      </c>
      <c r="R3554" s="5" t="str">
        <f>RIGHT(N3554, LEN(N3554) - SEARCH("/",N3554))</f>
        <v>plays</v>
      </c>
      <c r="S3554" s="16">
        <f>(((J3554/60)/60)/24)+DATE(1970,1,1)+(-8/24)</f>
        <v>41788.253749999996</v>
      </c>
      <c r="T3554" s="16">
        <f>(((I3554/60)/60)/24)+DATE(1970,1,1)+(-8/24)</f>
        <v>41818.253749999996</v>
      </c>
    </row>
    <row r="3555" spans="1:20" ht="60" x14ac:dyDescent="0.25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2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7">
        <f>E3555/D3555</f>
        <v>1.0627272727272727</v>
      </c>
      <c r="P3555" s="9">
        <f>IF(L3555 = 0, 0, E3555/L3555)</f>
        <v>56.20192307692308</v>
      </c>
      <c r="Q3555" s="5" t="str">
        <f>LEFT(N3555,SEARCH("/",N3555) - 1)</f>
        <v>theater</v>
      </c>
      <c r="R3555" s="5" t="str">
        <f>RIGHT(N3555, LEN(N3555) - SEARCH("/",N3555))</f>
        <v>plays</v>
      </c>
      <c r="S3555" s="16">
        <f>(((J3555/60)/60)/24)+DATE(1970,1,1)+(-8/24)</f>
        <v>42195.695370370369</v>
      </c>
      <c r="T3555" s="16">
        <f>(((I3555/60)/60)/24)+DATE(1970,1,1)+(-8/24)</f>
        <v>42227.666666666664</v>
      </c>
    </row>
    <row r="3556" spans="1:20" ht="45" x14ac:dyDescent="0.25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2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7">
        <f>E3556/D3556</f>
        <v>1.1342219999999998</v>
      </c>
      <c r="P3556" s="9">
        <f>IF(L3556 = 0, 0, E3556/L3556)</f>
        <v>107.00207547169811</v>
      </c>
      <c r="Q3556" s="5" t="str">
        <f>LEFT(N3556,SEARCH("/",N3556) - 1)</f>
        <v>theater</v>
      </c>
      <c r="R3556" s="5" t="str">
        <f>RIGHT(N3556, LEN(N3556) - SEARCH("/",N3556))</f>
        <v>plays</v>
      </c>
      <c r="S3556" s="16">
        <f>(((J3556/60)/60)/24)+DATE(1970,1,1)+(-8/24)</f>
        <v>42015.717118055552</v>
      </c>
      <c r="T3556" s="16">
        <f>(((I3556/60)/60)/24)+DATE(1970,1,1)+(-8/24)</f>
        <v>42046.374999999993</v>
      </c>
    </row>
    <row r="3557" spans="1:20" ht="60" x14ac:dyDescent="0.25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2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7">
        <f>E3557/D3557</f>
        <v>1</v>
      </c>
      <c r="P3557" s="9">
        <f>IF(L3557 = 0, 0, E3557/L3557)</f>
        <v>171.42857142857142</v>
      </c>
      <c r="Q3557" s="5" t="str">
        <f>LEFT(N3557,SEARCH("/",N3557) - 1)</f>
        <v>theater</v>
      </c>
      <c r="R3557" s="5" t="str">
        <f>RIGHT(N3557, LEN(N3557) - SEARCH("/",N3557))</f>
        <v>plays</v>
      </c>
      <c r="S3557" s="16">
        <f>(((J3557/60)/60)/24)+DATE(1970,1,1)+(-8/24)</f>
        <v>42661.108726851853</v>
      </c>
      <c r="T3557" s="16">
        <f>(((I3557/60)/60)/24)+DATE(1970,1,1)+(-8/24)</f>
        <v>42691.15039351851</v>
      </c>
    </row>
    <row r="3558" spans="1:20" ht="60" x14ac:dyDescent="0.25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2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7">
        <f>E3558/D3558</f>
        <v>1.0045454545454546</v>
      </c>
      <c r="P3558" s="9">
        <f>IF(L3558 = 0, 0, E3558/L3558)</f>
        <v>110.5</v>
      </c>
      <c r="Q3558" s="5" t="str">
        <f>LEFT(N3558,SEARCH("/",N3558) - 1)</f>
        <v>theater</v>
      </c>
      <c r="R3558" s="5" t="str">
        <f>RIGHT(N3558, LEN(N3558) - SEARCH("/",N3558))</f>
        <v>plays</v>
      </c>
      <c r="S3558" s="16">
        <f>(((J3558/60)/60)/24)+DATE(1970,1,1)+(-8/24)</f>
        <v>41808.316249999996</v>
      </c>
      <c r="T3558" s="16">
        <f>(((I3558/60)/60)/24)+DATE(1970,1,1)+(-8/24)</f>
        <v>41868.316249999996</v>
      </c>
    </row>
    <row r="3559" spans="1:20" ht="60" x14ac:dyDescent="0.25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2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7">
        <f>E3559/D3559</f>
        <v>1.0003599999999999</v>
      </c>
      <c r="P3559" s="9">
        <f>IF(L3559 = 0, 0, E3559/L3559)</f>
        <v>179.27598566308242</v>
      </c>
      <c r="Q3559" s="5" t="str">
        <f>LEFT(N3559,SEARCH("/",N3559) - 1)</f>
        <v>theater</v>
      </c>
      <c r="R3559" s="5" t="str">
        <f>RIGHT(N3559, LEN(N3559) - SEARCH("/",N3559))</f>
        <v>plays</v>
      </c>
      <c r="S3559" s="16">
        <f>(((J3559/60)/60)/24)+DATE(1970,1,1)+(-8/24)</f>
        <v>41729.943414351852</v>
      </c>
      <c r="T3559" s="16">
        <f>(((I3559/60)/60)/24)+DATE(1970,1,1)+(-8/24)</f>
        <v>41763.943414351852</v>
      </c>
    </row>
    <row r="3560" spans="1:20" ht="45" x14ac:dyDescent="0.25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2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7">
        <f>E3560/D3560</f>
        <v>1.44</v>
      </c>
      <c r="P3560" s="9">
        <f>IF(L3560 = 0, 0, E3560/L3560)</f>
        <v>22.90909090909091</v>
      </c>
      <c r="Q3560" s="5" t="str">
        <f>LEFT(N3560,SEARCH("/",N3560) - 1)</f>
        <v>theater</v>
      </c>
      <c r="R3560" s="5" t="str">
        <f>RIGHT(N3560, LEN(N3560) - SEARCH("/",N3560))</f>
        <v>plays</v>
      </c>
      <c r="S3560" s="16">
        <f>(((J3560/60)/60)/24)+DATE(1970,1,1)+(-8/24)</f>
        <v>42139.483506944445</v>
      </c>
      <c r="T3560" s="16">
        <f>(((I3560/60)/60)/24)+DATE(1970,1,1)+(-8/24)</f>
        <v>42181.541666666664</v>
      </c>
    </row>
    <row r="3561" spans="1:20" ht="60" x14ac:dyDescent="0.25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2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7">
        <f>E3561/D3561</f>
        <v>1.0349999999999999</v>
      </c>
      <c r="P3561" s="9">
        <f>IF(L3561 = 0, 0, E3561/L3561)</f>
        <v>43.125</v>
      </c>
      <c r="Q3561" s="5" t="str">
        <f>LEFT(N3561,SEARCH("/",N3561) - 1)</f>
        <v>theater</v>
      </c>
      <c r="R3561" s="5" t="str">
        <f>RIGHT(N3561, LEN(N3561) - SEARCH("/",N3561))</f>
        <v>plays</v>
      </c>
      <c r="S3561" s="16">
        <f>(((J3561/60)/60)/24)+DATE(1970,1,1)+(-8/24)</f>
        <v>42193.762824074067</v>
      </c>
      <c r="T3561" s="16">
        <f>(((I3561/60)/60)/24)+DATE(1970,1,1)+(-8/24)</f>
        <v>42216.040277777771</v>
      </c>
    </row>
    <row r="3562" spans="1:20" ht="60" x14ac:dyDescent="0.25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2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7">
        <f>E3562/D3562</f>
        <v>1.0843750000000001</v>
      </c>
      <c r="P3562" s="9">
        <f>IF(L3562 = 0, 0, E3562/L3562)</f>
        <v>46.891891891891895</v>
      </c>
      <c r="Q3562" s="5" t="str">
        <f>LEFT(N3562,SEARCH("/",N3562) - 1)</f>
        <v>theater</v>
      </c>
      <c r="R3562" s="5" t="str">
        <f>RIGHT(N3562, LEN(N3562) - SEARCH("/",N3562))</f>
        <v>plays</v>
      </c>
      <c r="S3562" s="16">
        <f>(((J3562/60)/60)/24)+DATE(1970,1,1)+(-8/24)</f>
        <v>42115.556319444448</v>
      </c>
      <c r="T3562" s="16">
        <f>(((I3562/60)/60)/24)+DATE(1970,1,1)+(-8/24)</f>
        <v>42150.781249999993</v>
      </c>
    </row>
    <row r="3563" spans="1:20" ht="120" x14ac:dyDescent="0.25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2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7">
        <f>E3563/D3563</f>
        <v>1.024</v>
      </c>
      <c r="P3563" s="9">
        <f>IF(L3563 = 0, 0, E3563/L3563)</f>
        <v>47.407407407407405</v>
      </c>
      <c r="Q3563" s="5" t="str">
        <f>LEFT(N3563,SEARCH("/",N3563) - 1)</f>
        <v>theater</v>
      </c>
      <c r="R3563" s="5" t="str">
        <f>RIGHT(N3563, LEN(N3563) - SEARCH("/",N3563))</f>
        <v>plays</v>
      </c>
      <c r="S3563" s="16">
        <f>(((J3563/60)/60)/24)+DATE(1970,1,1)+(-8/24)</f>
        <v>42203.346967592595</v>
      </c>
      <c r="T3563" s="16">
        <f>(((I3563/60)/60)/24)+DATE(1970,1,1)+(-8/24)</f>
        <v>42221.441666666658</v>
      </c>
    </row>
    <row r="3564" spans="1:20" ht="60" x14ac:dyDescent="0.25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2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7">
        <f>E3564/D3564</f>
        <v>1.4888888888888889</v>
      </c>
      <c r="P3564" s="9">
        <f>IF(L3564 = 0, 0, E3564/L3564)</f>
        <v>15.129032258064516</v>
      </c>
      <c r="Q3564" s="5" t="str">
        <f>LEFT(N3564,SEARCH("/",N3564) - 1)</f>
        <v>theater</v>
      </c>
      <c r="R3564" s="5" t="str">
        <f>RIGHT(N3564, LEN(N3564) - SEARCH("/",N3564))</f>
        <v>plays</v>
      </c>
      <c r="S3564" s="16">
        <f>(((J3564/60)/60)/24)+DATE(1970,1,1)+(-8/24)</f>
        <v>42433.428553240738</v>
      </c>
      <c r="T3564" s="16">
        <f>(((I3564/60)/60)/24)+DATE(1970,1,1)+(-8/24)</f>
        <v>42442.583333333336</v>
      </c>
    </row>
    <row r="3565" spans="1:20" ht="60" x14ac:dyDescent="0.25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2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7">
        <f>E3565/D3565</f>
        <v>1.0549000000000002</v>
      </c>
      <c r="P3565" s="9">
        <f>IF(L3565 = 0, 0, E3565/L3565)</f>
        <v>21.098000000000003</v>
      </c>
      <c r="Q3565" s="5" t="str">
        <f>LEFT(N3565,SEARCH("/",N3565) - 1)</f>
        <v>theater</v>
      </c>
      <c r="R3565" s="5" t="str">
        <f>RIGHT(N3565, LEN(N3565) - SEARCH("/",N3565))</f>
        <v>plays</v>
      </c>
      <c r="S3565" s="16">
        <f>(((J3565/60)/60)/24)+DATE(1970,1,1)+(-8/24)</f>
        <v>42555.33861111111</v>
      </c>
      <c r="T3565" s="16">
        <f>(((I3565/60)/60)/24)+DATE(1970,1,1)+(-8/24)</f>
        <v>42583.458333333336</v>
      </c>
    </row>
    <row r="3566" spans="1:20" ht="45" x14ac:dyDescent="0.25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2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7">
        <f>E3566/D3566</f>
        <v>1.0049999999999999</v>
      </c>
      <c r="P3566" s="9">
        <f>IF(L3566 = 0, 0, E3566/L3566)</f>
        <v>59.117647058823529</v>
      </c>
      <c r="Q3566" s="5" t="str">
        <f>LEFT(N3566,SEARCH("/",N3566) - 1)</f>
        <v>theater</v>
      </c>
      <c r="R3566" s="5" t="str">
        <f>RIGHT(N3566, LEN(N3566) - SEARCH("/",N3566))</f>
        <v>plays</v>
      </c>
      <c r="S3566" s="16">
        <f>(((J3566/60)/60)/24)+DATE(1970,1,1)+(-8/24)</f>
        <v>42236.289918981485</v>
      </c>
      <c r="T3566" s="16">
        <f>(((I3566/60)/60)/24)+DATE(1970,1,1)+(-8/24)</f>
        <v>42282.333333333336</v>
      </c>
    </row>
    <row r="3567" spans="1:20" ht="60" x14ac:dyDescent="0.25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2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7">
        <f>E3567/D3567</f>
        <v>1.3055555555555556</v>
      </c>
      <c r="P3567" s="9">
        <f>IF(L3567 = 0, 0, E3567/L3567)</f>
        <v>97.916666666666671</v>
      </c>
      <c r="Q3567" s="5" t="str">
        <f>LEFT(N3567,SEARCH("/",N3567) - 1)</f>
        <v>theater</v>
      </c>
      <c r="R3567" s="5" t="str">
        <f>RIGHT(N3567, LEN(N3567) - SEARCH("/",N3567))</f>
        <v>plays</v>
      </c>
      <c r="S3567" s="16">
        <f>(((J3567/60)/60)/24)+DATE(1970,1,1)+(-8/24)</f>
        <v>41974.409814814811</v>
      </c>
      <c r="T3567" s="16">
        <f>(((I3567/60)/60)/24)+DATE(1970,1,1)+(-8/24)</f>
        <v>42004.409814814811</v>
      </c>
    </row>
    <row r="3568" spans="1:20" ht="60" x14ac:dyDescent="0.25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2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7">
        <f>E3568/D3568</f>
        <v>1.0475000000000001</v>
      </c>
      <c r="P3568" s="9">
        <f>IF(L3568 = 0, 0, E3568/L3568)</f>
        <v>55.131578947368418</v>
      </c>
      <c r="Q3568" s="5" t="str">
        <f>LEFT(N3568,SEARCH("/",N3568) - 1)</f>
        <v>theater</v>
      </c>
      <c r="R3568" s="5" t="str">
        <f>RIGHT(N3568, LEN(N3568) - SEARCH("/",N3568))</f>
        <v>plays</v>
      </c>
      <c r="S3568" s="16">
        <f>(((J3568/60)/60)/24)+DATE(1970,1,1)+(-8/24)</f>
        <v>41997.174571759257</v>
      </c>
      <c r="T3568" s="16">
        <f>(((I3568/60)/60)/24)+DATE(1970,1,1)+(-8/24)</f>
        <v>42027.174571759257</v>
      </c>
    </row>
    <row r="3569" spans="1:20" ht="60" x14ac:dyDescent="0.25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2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7">
        <f>E3569/D3569</f>
        <v>1.0880000000000001</v>
      </c>
      <c r="P3569" s="9">
        <f>IF(L3569 = 0, 0, E3569/L3569)</f>
        <v>26.536585365853657</v>
      </c>
      <c r="Q3569" s="5" t="str">
        <f>LEFT(N3569,SEARCH("/",N3569) - 1)</f>
        <v>theater</v>
      </c>
      <c r="R3569" s="5" t="str">
        <f>RIGHT(N3569, LEN(N3569) - SEARCH("/",N3569))</f>
        <v>plays</v>
      </c>
      <c r="S3569" s="16">
        <f>(((J3569/60)/60)/24)+DATE(1970,1,1)+(-8/24)</f>
        <v>42135.477361111109</v>
      </c>
      <c r="T3569" s="16">
        <f>(((I3569/60)/60)/24)+DATE(1970,1,1)+(-8/24)</f>
        <v>42165.477361111109</v>
      </c>
    </row>
    <row r="3570" spans="1:20" ht="45" x14ac:dyDescent="0.25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2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7">
        <f>E3570/D3570</f>
        <v>1.1100000000000001</v>
      </c>
      <c r="P3570" s="9">
        <f>IF(L3570 = 0, 0, E3570/L3570)</f>
        <v>58.421052631578945</v>
      </c>
      <c r="Q3570" s="5" t="str">
        <f>LEFT(N3570,SEARCH("/",N3570) - 1)</f>
        <v>theater</v>
      </c>
      <c r="R3570" s="5" t="str">
        <f>RIGHT(N3570, LEN(N3570) - SEARCH("/",N3570))</f>
        <v>plays</v>
      </c>
      <c r="S3570" s="16">
        <f>(((J3570/60)/60)/24)+DATE(1970,1,1)+(-8/24)</f>
        <v>41869.407337962963</v>
      </c>
      <c r="T3570" s="16">
        <f>(((I3570/60)/60)/24)+DATE(1970,1,1)+(-8/24)</f>
        <v>41899.407337962963</v>
      </c>
    </row>
    <row r="3571" spans="1:20" ht="45" x14ac:dyDescent="0.25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2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7">
        <f>E3571/D3571</f>
        <v>1.0047999999999999</v>
      </c>
      <c r="P3571" s="9">
        <f>IF(L3571 = 0, 0, E3571/L3571)</f>
        <v>122.53658536585365</v>
      </c>
      <c r="Q3571" s="5" t="str">
        <f>LEFT(N3571,SEARCH("/",N3571) - 1)</f>
        <v>theater</v>
      </c>
      <c r="R3571" s="5" t="str">
        <f>RIGHT(N3571, LEN(N3571) - SEARCH("/",N3571))</f>
        <v>plays</v>
      </c>
      <c r="S3571" s="16">
        <f>(((J3571/60)/60)/24)+DATE(1970,1,1)+(-8/24)</f>
        <v>41982.355277777773</v>
      </c>
      <c r="T3571" s="16">
        <f>(((I3571/60)/60)/24)+DATE(1970,1,1)+(-8/24)</f>
        <v>42012.355277777773</v>
      </c>
    </row>
    <row r="3572" spans="1:20" ht="45" x14ac:dyDescent="0.25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2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7">
        <f>E3572/D3572</f>
        <v>1.1435</v>
      </c>
      <c r="P3572" s="9">
        <f>IF(L3572 = 0, 0, E3572/L3572)</f>
        <v>87.961538461538467</v>
      </c>
      <c r="Q3572" s="5" t="str">
        <f>LEFT(N3572,SEARCH("/",N3572) - 1)</f>
        <v>theater</v>
      </c>
      <c r="R3572" s="5" t="str">
        <f>RIGHT(N3572, LEN(N3572) - SEARCH("/",N3572))</f>
        <v>plays</v>
      </c>
      <c r="S3572" s="16">
        <f>(((J3572/60)/60)/24)+DATE(1970,1,1)+(-8/24)</f>
        <v>41975.998645833337</v>
      </c>
      <c r="T3572" s="16">
        <f>(((I3572/60)/60)/24)+DATE(1970,1,1)+(-8/24)</f>
        <v>42003.958333333336</v>
      </c>
    </row>
    <row r="3573" spans="1:20" ht="45" x14ac:dyDescent="0.25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2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7">
        <f>E3573/D3573</f>
        <v>1.2206666666666666</v>
      </c>
      <c r="P3573" s="9">
        <f>IF(L3573 = 0, 0, E3573/L3573)</f>
        <v>73.239999999999995</v>
      </c>
      <c r="Q3573" s="5" t="str">
        <f>LEFT(N3573,SEARCH("/",N3573) - 1)</f>
        <v>theater</v>
      </c>
      <c r="R3573" s="5" t="str">
        <f>RIGHT(N3573, LEN(N3573) - SEARCH("/",N3573))</f>
        <v>plays</v>
      </c>
      <c r="S3573" s="16">
        <f>(((J3573/60)/60)/24)+DATE(1970,1,1)+(-8/24)</f>
        <v>41912.525613425925</v>
      </c>
      <c r="T3573" s="16">
        <f>(((I3573/60)/60)/24)+DATE(1970,1,1)+(-8/24)</f>
        <v>41942.525613425925</v>
      </c>
    </row>
    <row r="3574" spans="1:20" ht="30" x14ac:dyDescent="0.25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2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7">
        <f>E3574/D3574</f>
        <v>1</v>
      </c>
      <c r="P3574" s="9">
        <f>IF(L3574 = 0, 0, E3574/L3574)</f>
        <v>55.555555555555557</v>
      </c>
      <c r="Q3574" s="5" t="str">
        <f>LEFT(N3574,SEARCH("/",N3574) - 1)</f>
        <v>theater</v>
      </c>
      <c r="R3574" s="5" t="str">
        <f>RIGHT(N3574, LEN(N3574) - SEARCH("/",N3574))</f>
        <v>plays</v>
      </c>
      <c r="S3574" s="16">
        <f>(((J3574/60)/60)/24)+DATE(1970,1,1)+(-8/24)</f>
        <v>42146.23706018518</v>
      </c>
      <c r="T3574" s="16">
        <f>(((I3574/60)/60)/24)+DATE(1970,1,1)+(-8/24)</f>
        <v>42176.23706018518</v>
      </c>
    </row>
    <row r="3575" spans="1:20" ht="45" x14ac:dyDescent="0.25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2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7">
        <f>E3575/D3575</f>
        <v>1.028</v>
      </c>
      <c r="P3575" s="9">
        <f>IF(L3575 = 0, 0, E3575/L3575)</f>
        <v>39.53846153846154</v>
      </c>
      <c r="Q3575" s="5" t="str">
        <f>LEFT(N3575,SEARCH("/",N3575) - 1)</f>
        <v>theater</v>
      </c>
      <c r="R3575" s="5" t="str">
        <f>RIGHT(N3575, LEN(N3575) - SEARCH("/",N3575))</f>
        <v>plays</v>
      </c>
      <c r="S3575" s="16">
        <f>(((J3575/60)/60)/24)+DATE(1970,1,1)+(-8/24)</f>
        <v>41921.042199074072</v>
      </c>
      <c r="T3575" s="16">
        <f>(((I3575/60)/60)/24)+DATE(1970,1,1)+(-8/24)</f>
        <v>41951.083865740737</v>
      </c>
    </row>
    <row r="3576" spans="1:20" ht="60" x14ac:dyDescent="0.25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2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7">
        <f>E3576/D3576</f>
        <v>1.0612068965517241</v>
      </c>
      <c r="P3576" s="9">
        <f>IF(L3576 = 0, 0, E3576/L3576)</f>
        <v>136.77777777777777</v>
      </c>
      <c r="Q3576" s="5" t="str">
        <f>LEFT(N3576,SEARCH("/",N3576) - 1)</f>
        <v>theater</v>
      </c>
      <c r="R3576" s="5" t="str">
        <f>RIGHT(N3576, LEN(N3576) - SEARCH("/",N3576))</f>
        <v>plays</v>
      </c>
      <c r="S3576" s="16">
        <f>(((J3576/60)/60)/24)+DATE(1970,1,1)+(-8/24)</f>
        <v>41926.609351851846</v>
      </c>
      <c r="T3576" s="16">
        <f>(((I3576/60)/60)/24)+DATE(1970,1,1)+(-8/24)</f>
        <v>41956.651018518511</v>
      </c>
    </row>
    <row r="3577" spans="1:20" ht="60" x14ac:dyDescent="0.25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2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7">
        <f>E3577/D3577</f>
        <v>1.0133000000000001</v>
      </c>
      <c r="P3577" s="9">
        <f>IF(L3577 = 0, 0, E3577/L3577)</f>
        <v>99.343137254901961</v>
      </c>
      <c r="Q3577" s="5" t="str">
        <f>LEFT(N3577,SEARCH("/",N3577) - 1)</f>
        <v>theater</v>
      </c>
      <c r="R3577" s="5" t="str">
        <f>RIGHT(N3577, LEN(N3577) - SEARCH("/",N3577))</f>
        <v>plays</v>
      </c>
      <c r="S3577" s="16">
        <f>(((J3577/60)/60)/24)+DATE(1970,1,1)+(-8/24)</f>
        <v>42561.450543981475</v>
      </c>
      <c r="T3577" s="16">
        <f>(((I3577/60)/60)/24)+DATE(1970,1,1)+(-8/24)</f>
        <v>42592.832638888889</v>
      </c>
    </row>
    <row r="3578" spans="1:20" ht="45" x14ac:dyDescent="0.25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2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7">
        <f>E3578/D3578</f>
        <v>1</v>
      </c>
      <c r="P3578" s="9">
        <f>IF(L3578 = 0, 0, E3578/L3578)</f>
        <v>20</v>
      </c>
      <c r="Q3578" s="5" t="str">
        <f>LEFT(N3578,SEARCH("/",N3578) - 1)</f>
        <v>theater</v>
      </c>
      <c r="R3578" s="5" t="str">
        <f>RIGHT(N3578, LEN(N3578) - SEARCH("/",N3578))</f>
        <v>plays</v>
      </c>
      <c r="S3578" s="16">
        <f>(((J3578/60)/60)/24)+DATE(1970,1,1)+(-8/24)</f>
        <v>42649.215902777774</v>
      </c>
      <c r="T3578" s="16">
        <f>(((I3578/60)/60)/24)+DATE(1970,1,1)+(-8/24)</f>
        <v>42709.257569444446</v>
      </c>
    </row>
    <row r="3579" spans="1:20" ht="45" x14ac:dyDescent="0.25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2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7">
        <f>E3579/D3579</f>
        <v>1.3</v>
      </c>
      <c r="P3579" s="9">
        <f>IF(L3579 = 0, 0, E3579/L3579)</f>
        <v>28.888888888888889</v>
      </c>
      <c r="Q3579" s="5" t="str">
        <f>LEFT(N3579,SEARCH("/",N3579) - 1)</f>
        <v>theater</v>
      </c>
      <c r="R3579" s="5" t="str">
        <f>RIGHT(N3579, LEN(N3579) - SEARCH("/",N3579))</f>
        <v>plays</v>
      </c>
      <c r="S3579" s="16">
        <f>(((J3579/60)/60)/24)+DATE(1970,1,1)+(-8/24)</f>
        <v>42093.453506944446</v>
      </c>
      <c r="T3579" s="16">
        <f>(((I3579/60)/60)/24)+DATE(1970,1,1)+(-8/24)</f>
        <v>42119.936111111114</v>
      </c>
    </row>
    <row r="3580" spans="1:20" ht="45" x14ac:dyDescent="0.25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2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7">
        <f>E3580/D3580</f>
        <v>1.0001333333333333</v>
      </c>
      <c r="P3580" s="9">
        <f>IF(L3580 = 0, 0, E3580/L3580)</f>
        <v>40.545945945945945</v>
      </c>
      <c r="Q3580" s="5" t="str">
        <f>LEFT(N3580,SEARCH("/",N3580) - 1)</f>
        <v>theater</v>
      </c>
      <c r="R3580" s="5" t="str">
        <f>RIGHT(N3580, LEN(N3580) - SEARCH("/",N3580))</f>
        <v>plays</v>
      </c>
      <c r="S3580" s="16">
        <f>(((J3580/60)/60)/24)+DATE(1970,1,1)+(-8/24)</f>
        <v>42460.400196759256</v>
      </c>
      <c r="T3580" s="16">
        <f>(((I3580/60)/60)/24)+DATE(1970,1,1)+(-8/24)</f>
        <v>42490.400196759256</v>
      </c>
    </row>
    <row r="3581" spans="1:20" ht="60" x14ac:dyDescent="0.25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2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7">
        <f>E3581/D3581</f>
        <v>1</v>
      </c>
      <c r="P3581" s="9">
        <f>IF(L3581 = 0, 0, E3581/L3581)</f>
        <v>35.714285714285715</v>
      </c>
      <c r="Q3581" s="5" t="str">
        <f>LEFT(N3581,SEARCH("/",N3581) - 1)</f>
        <v>theater</v>
      </c>
      <c r="R3581" s="5" t="str">
        <f>RIGHT(N3581, LEN(N3581) - SEARCH("/",N3581))</f>
        <v>plays</v>
      </c>
      <c r="S3581" s="16">
        <f>(((J3581/60)/60)/24)+DATE(1970,1,1)+(-8/24)</f>
        <v>42430.428888888891</v>
      </c>
      <c r="T3581" s="16">
        <f>(((I3581/60)/60)/24)+DATE(1970,1,1)+(-8/24)</f>
        <v>42460.38722222222</v>
      </c>
    </row>
    <row r="3582" spans="1:20" ht="45" x14ac:dyDescent="0.25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2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7">
        <f>E3582/D3582</f>
        <v>1.1388888888888888</v>
      </c>
      <c r="P3582" s="9">
        <f>IF(L3582 = 0, 0, E3582/L3582)</f>
        <v>37.962962962962962</v>
      </c>
      <c r="Q3582" s="5" t="str">
        <f>LEFT(N3582,SEARCH("/",N3582) - 1)</f>
        <v>theater</v>
      </c>
      <c r="R3582" s="5" t="str">
        <f>RIGHT(N3582, LEN(N3582) - SEARCH("/",N3582))</f>
        <v>plays</v>
      </c>
      <c r="S3582" s="16">
        <f>(((J3582/60)/60)/24)+DATE(1970,1,1)+(-8/24)</f>
        <v>42025.842847222222</v>
      </c>
      <c r="T3582" s="16">
        <f>(((I3582/60)/60)/24)+DATE(1970,1,1)+(-8/24)</f>
        <v>42063.874305555553</v>
      </c>
    </row>
    <row r="3583" spans="1:20" ht="60" x14ac:dyDescent="0.25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2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7">
        <f>E3583/D3583</f>
        <v>1</v>
      </c>
      <c r="P3583" s="9">
        <f>IF(L3583 = 0, 0, E3583/L3583)</f>
        <v>33.333333333333336</v>
      </c>
      <c r="Q3583" s="5" t="str">
        <f>LEFT(N3583,SEARCH("/",N3583) - 1)</f>
        <v>theater</v>
      </c>
      <c r="R3583" s="5" t="str">
        <f>RIGHT(N3583, LEN(N3583) - SEARCH("/",N3583))</f>
        <v>plays</v>
      </c>
      <c r="S3583" s="16">
        <f>(((J3583/60)/60)/24)+DATE(1970,1,1)+(-8/24)</f>
        <v>41836.13784722222</v>
      </c>
      <c r="T3583" s="16">
        <f>(((I3583/60)/60)/24)+DATE(1970,1,1)+(-8/24)</f>
        <v>41850.13784722222</v>
      </c>
    </row>
    <row r="3584" spans="1:20" ht="45" x14ac:dyDescent="0.25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2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7">
        <f>E3584/D3584</f>
        <v>2.87</v>
      </c>
      <c r="P3584" s="9">
        <f>IF(L3584 = 0, 0, E3584/L3584)</f>
        <v>58.571428571428569</v>
      </c>
      <c r="Q3584" s="5" t="str">
        <f>LEFT(N3584,SEARCH("/",N3584) - 1)</f>
        <v>theater</v>
      </c>
      <c r="R3584" s="5" t="str">
        <f>RIGHT(N3584, LEN(N3584) - SEARCH("/",N3584))</f>
        <v>plays</v>
      </c>
      <c r="S3584" s="16">
        <f>(((J3584/60)/60)/24)+DATE(1970,1,1)+(-8/24)</f>
        <v>42450.762523148143</v>
      </c>
      <c r="T3584" s="16">
        <f>(((I3584/60)/60)/24)+DATE(1970,1,1)+(-8/24)</f>
        <v>42464.762523148143</v>
      </c>
    </row>
    <row r="3585" spans="1:20" ht="60" x14ac:dyDescent="0.25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2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7">
        <f>E3585/D3585</f>
        <v>1.085</v>
      </c>
      <c r="P3585" s="9">
        <f>IF(L3585 = 0, 0, E3585/L3585)</f>
        <v>135.625</v>
      </c>
      <c r="Q3585" s="5" t="str">
        <f>LEFT(N3585,SEARCH("/",N3585) - 1)</f>
        <v>theater</v>
      </c>
      <c r="R3585" s="5" t="str">
        <f>RIGHT(N3585, LEN(N3585) - SEARCH("/",N3585))</f>
        <v>plays</v>
      </c>
      <c r="S3585" s="16">
        <f>(((J3585/60)/60)/24)+DATE(1970,1,1)+(-8/24)</f>
        <v>42418.092650462961</v>
      </c>
      <c r="T3585" s="16">
        <f>(((I3585/60)/60)/24)+DATE(1970,1,1)+(-8/24)</f>
        <v>42478.050983796296</v>
      </c>
    </row>
    <row r="3586" spans="1:20" ht="90" x14ac:dyDescent="0.25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2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7">
        <f>E3586/D3586</f>
        <v>1.155</v>
      </c>
      <c r="P3586" s="9">
        <f>IF(L3586 = 0, 0, E3586/L3586)</f>
        <v>30.9375</v>
      </c>
      <c r="Q3586" s="5" t="str">
        <f>LEFT(N3586,SEARCH("/",N3586) - 1)</f>
        <v>theater</v>
      </c>
      <c r="R3586" s="5" t="str">
        <f>RIGHT(N3586, LEN(N3586) - SEARCH("/",N3586))</f>
        <v>plays</v>
      </c>
      <c r="S3586" s="16">
        <f>(((J3586/60)/60)/24)+DATE(1970,1,1)+(-8/24)</f>
        <v>42167.983148148145</v>
      </c>
      <c r="T3586" s="16">
        <f>(((I3586/60)/60)/24)+DATE(1970,1,1)+(-8/24)</f>
        <v>42197.983148148145</v>
      </c>
    </row>
    <row r="3587" spans="1:20" ht="45" x14ac:dyDescent="0.25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2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7">
        <f>E3587/D3587</f>
        <v>1.1911764705882353</v>
      </c>
      <c r="P3587" s="9">
        <f>IF(L3587 = 0, 0, E3587/L3587)</f>
        <v>176.08695652173913</v>
      </c>
      <c r="Q3587" s="5" t="str">
        <f>LEFT(N3587,SEARCH("/",N3587) - 1)</f>
        <v>theater</v>
      </c>
      <c r="R3587" s="5" t="str">
        <f>RIGHT(N3587, LEN(N3587) - SEARCH("/",N3587))</f>
        <v>plays</v>
      </c>
      <c r="S3587" s="16">
        <f>(((J3587/60)/60)/24)+DATE(1970,1,1)+(-8/24)</f>
        <v>41964.382986111108</v>
      </c>
      <c r="T3587" s="16">
        <f>(((I3587/60)/60)/24)+DATE(1970,1,1)+(-8/24)</f>
        <v>41994.382986111108</v>
      </c>
    </row>
    <row r="3588" spans="1:20" ht="30" x14ac:dyDescent="0.25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2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7">
        <f>E3588/D3588</f>
        <v>1.0942666666666667</v>
      </c>
      <c r="P3588" s="9">
        <f>IF(L3588 = 0, 0, E3588/L3588)</f>
        <v>151.9814814814815</v>
      </c>
      <c r="Q3588" s="5" t="str">
        <f>LEFT(N3588,SEARCH("/",N3588) - 1)</f>
        <v>theater</v>
      </c>
      <c r="R3588" s="5" t="str">
        <f>RIGHT(N3588, LEN(N3588) - SEARCH("/",N3588))</f>
        <v>plays</v>
      </c>
      <c r="S3588" s="16">
        <f>(((J3588/60)/60)/24)+DATE(1970,1,1)+(-8/24)</f>
        <v>42576.364236111105</v>
      </c>
      <c r="T3588" s="16">
        <f>(((I3588/60)/60)/24)+DATE(1970,1,1)+(-8/24)</f>
        <v>42636.364236111105</v>
      </c>
    </row>
    <row r="3589" spans="1:20" ht="45" x14ac:dyDescent="0.25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2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7">
        <f>E3589/D3589</f>
        <v>1.266</v>
      </c>
      <c r="P3589" s="9">
        <f>IF(L3589 = 0, 0, E3589/L3589)</f>
        <v>22.607142857142858</v>
      </c>
      <c r="Q3589" s="5" t="str">
        <f>LEFT(N3589,SEARCH("/",N3589) - 1)</f>
        <v>theater</v>
      </c>
      <c r="R3589" s="5" t="str">
        <f>RIGHT(N3589, LEN(N3589) - SEARCH("/",N3589))</f>
        <v>plays</v>
      </c>
      <c r="S3589" s="16">
        <f>(((J3589/60)/60)/24)+DATE(1970,1,1)+(-8/24)</f>
        <v>42503.206643518519</v>
      </c>
      <c r="T3589" s="16">
        <f>(((I3589/60)/60)/24)+DATE(1970,1,1)+(-8/24)</f>
        <v>42548.458333333336</v>
      </c>
    </row>
    <row r="3590" spans="1:20" ht="45" x14ac:dyDescent="0.25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2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7">
        <f>E3590/D3590</f>
        <v>1.0049999999999999</v>
      </c>
      <c r="P3590" s="9">
        <f>IF(L3590 = 0, 0, E3590/L3590)</f>
        <v>18.272727272727273</v>
      </c>
      <c r="Q3590" s="5" t="str">
        <f>LEFT(N3590,SEARCH("/",N3590) - 1)</f>
        <v>theater</v>
      </c>
      <c r="R3590" s="5" t="str">
        <f>RIGHT(N3590, LEN(N3590) - SEARCH("/",N3590))</f>
        <v>plays</v>
      </c>
      <c r="S3590" s="16">
        <f>(((J3590/60)/60)/24)+DATE(1970,1,1)+(-8/24)</f>
        <v>42101.495486111111</v>
      </c>
      <c r="T3590" s="16">
        <f>(((I3590/60)/60)/24)+DATE(1970,1,1)+(-8/24)</f>
        <v>42123.624999999993</v>
      </c>
    </row>
    <row r="3591" spans="1:20" ht="45" x14ac:dyDescent="0.25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2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7">
        <f>E3591/D3591</f>
        <v>1.2749999999999999</v>
      </c>
      <c r="P3591" s="9">
        <f>IF(L3591 = 0, 0, E3591/L3591)</f>
        <v>82.258064516129039</v>
      </c>
      <c r="Q3591" s="5" t="str">
        <f>LEFT(N3591,SEARCH("/",N3591) - 1)</f>
        <v>theater</v>
      </c>
      <c r="R3591" s="5" t="str">
        <f>RIGHT(N3591, LEN(N3591) - SEARCH("/",N3591))</f>
        <v>plays</v>
      </c>
      <c r="S3591" s="16">
        <f>(((J3591/60)/60)/24)+DATE(1970,1,1)+(-8/24)</f>
        <v>42125.314201388886</v>
      </c>
      <c r="T3591" s="16">
        <f>(((I3591/60)/60)/24)+DATE(1970,1,1)+(-8/24)</f>
        <v>42150.314201388886</v>
      </c>
    </row>
    <row r="3592" spans="1:20" ht="60" x14ac:dyDescent="0.25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2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7">
        <f>E3592/D3592</f>
        <v>1.0005999999999999</v>
      </c>
      <c r="P3592" s="9">
        <f>IF(L3592 = 0, 0, E3592/L3592)</f>
        <v>68.534246575342465</v>
      </c>
      <c r="Q3592" s="5" t="str">
        <f>LEFT(N3592,SEARCH("/",N3592) - 1)</f>
        <v>theater</v>
      </c>
      <c r="R3592" s="5" t="str">
        <f>RIGHT(N3592, LEN(N3592) - SEARCH("/",N3592))</f>
        <v>plays</v>
      </c>
      <c r="S3592" s="16">
        <f>(((J3592/60)/60)/24)+DATE(1970,1,1)+(-8/24)</f>
        <v>41902.000393518516</v>
      </c>
      <c r="T3592" s="16">
        <f>(((I3592/60)/60)/24)+DATE(1970,1,1)+(-8/24)</f>
        <v>41932.000393518516</v>
      </c>
    </row>
    <row r="3593" spans="1:20" ht="60" x14ac:dyDescent="0.25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2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7">
        <f>E3593/D3593</f>
        <v>1.75</v>
      </c>
      <c r="P3593" s="9">
        <f>IF(L3593 = 0, 0, E3593/L3593)</f>
        <v>68.055555555555557</v>
      </c>
      <c r="Q3593" s="5" t="str">
        <f>LEFT(N3593,SEARCH("/",N3593) - 1)</f>
        <v>theater</v>
      </c>
      <c r="R3593" s="5" t="str">
        <f>RIGHT(N3593, LEN(N3593) - SEARCH("/",N3593))</f>
        <v>plays</v>
      </c>
      <c r="S3593" s="16">
        <f>(((J3593/60)/60)/24)+DATE(1970,1,1)+(-8/24)</f>
        <v>42003.61509259259</v>
      </c>
      <c r="T3593" s="16">
        <f>(((I3593/60)/60)/24)+DATE(1970,1,1)+(-8/24)</f>
        <v>42027.874305555553</v>
      </c>
    </row>
    <row r="3594" spans="1:20" ht="45" x14ac:dyDescent="0.25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2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7">
        <f>E3594/D3594</f>
        <v>1.2725</v>
      </c>
      <c r="P3594" s="9">
        <f>IF(L3594 = 0, 0, E3594/L3594)</f>
        <v>72.714285714285708</v>
      </c>
      <c r="Q3594" s="5" t="str">
        <f>LEFT(N3594,SEARCH("/",N3594) - 1)</f>
        <v>theater</v>
      </c>
      <c r="R3594" s="5" t="str">
        <f>RIGHT(N3594, LEN(N3594) - SEARCH("/",N3594))</f>
        <v>plays</v>
      </c>
      <c r="S3594" s="16">
        <f>(((J3594/60)/60)/24)+DATE(1970,1,1)+(-8/24)</f>
        <v>41988.496608796289</v>
      </c>
      <c r="T3594" s="16">
        <f>(((I3594/60)/60)/24)+DATE(1970,1,1)+(-8/24)</f>
        <v>42045.874305555553</v>
      </c>
    </row>
    <row r="3595" spans="1:20" ht="45" x14ac:dyDescent="0.25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2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7">
        <f>E3595/D3595</f>
        <v>1.1063333333333334</v>
      </c>
      <c r="P3595" s="9">
        <f>IF(L3595 = 0, 0, E3595/L3595)</f>
        <v>77.186046511627907</v>
      </c>
      <c r="Q3595" s="5" t="str">
        <f>LEFT(N3595,SEARCH("/",N3595) - 1)</f>
        <v>theater</v>
      </c>
      <c r="R3595" s="5" t="str">
        <f>RIGHT(N3595, LEN(N3595) - SEARCH("/",N3595))</f>
        <v>plays</v>
      </c>
      <c r="S3595" s="16">
        <f>(((J3595/60)/60)/24)+DATE(1970,1,1)+(-8/24)</f>
        <v>41974.565266203703</v>
      </c>
      <c r="T3595" s="16">
        <f>(((I3595/60)/60)/24)+DATE(1970,1,1)+(-8/24)</f>
        <v>42009.518055555549</v>
      </c>
    </row>
    <row r="3596" spans="1:20" ht="60" x14ac:dyDescent="0.25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2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7">
        <f>E3596/D3596</f>
        <v>1.2593749999999999</v>
      </c>
      <c r="P3596" s="9">
        <f>IF(L3596 = 0, 0, E3596/L3596)</f>
        <v>55.972222222222221</v>
      </c>
      <c r="Q3596" s="5" t="str">
        <f>LEFT(N3596,SEARCH("/",N3596) - 1)</f>
        <v>theater</v>
      </c>
      <c r="R3596" s="5" t="str">
        <f>RIGHT(N3596, LEN(N3596) - SEARCH("/",N3596))</f>
        <v>plays</v>
      </c>
      <c r="S3596" s="16">
        <f>(((J3596/60)/60)/24)+DATE(1970,1,1)+(-8/24)</f>
        <v>42591.733587962961</v>
      </c>
      <c r="T3596" s="16">
        <f>(((I3596/60)/60)/24)+DATE(1970,1,1)+(-8/24)</f>
        <v>42616.733587962961</v>
      </c>
    </row>
    <row r="3597" spans="1:20" ht="30" x14ac:dyDescent="0.25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2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7">
        <f>E3597/D3597</f>
        <v>1.1850000000000001</v>
      </c>
      <c r="P3597" s="9">
        <f>IF(L3597 = 0, 0, E3597/L3597)</f>
        <v>49.693548387096776</v>
      </c>
      <c r="Q3597" s="5" t="str">
        <f>LEFT(N3597,SEARCH("/",N3597) - 1)</f>
        <v>theater</v>
      </c>
      <c r="R3597" s="5" t="str">
        <f>RIGHT(N3597, LEN(N3597) - SEARCH("/",N3597))</f>
        <v>plays</v>
      </c>
      <c r="S3597" s="16">
        <f>(((J3597/60)/60)/24)+DATE(1970,1,1)+(-8/24)</f>
        <v>42049.675034722219</v>
      </c>
      <c r="T3597" s="16">
        <f>(((I3597/60)/60)/24)+DATE(1970,1,1)+(-8/24)</f>
        <v>42075.957638888889</v>
      </c>
    </row>
    <row r="3598" spans="1:20" ht="45" x14ac:dyDescent="0.25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2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7">
        <f>E3598/D3598</f>
        <v>1.0772727272727274</v>
      </c>
      <c r="P3598" s="9">
        <f>IF(L3598 = 0, 0, E3598/L3598)</f>
        <v>79</v>
      </c>
      <c r="Q3598" s="5" t="str">
        <f>LEFT(N3598,SEARCH("/",N3598) - 1)</f>
        <v>theater</v>
      </c>
      <c r="R3598" s="5" t="str">
        <f>RIGHT(N3598, LEN(N3598) - SEARCH("/",N3598))</f>
        <v>plays</v>
      </c>
      <c r="S3598" s="16">
        <f>(((J3598/60)/60)/24)+DATE(1970,1,1)+(-8/24)</f>
        <v>41856.381736111107</v>
      </c>
      <c r="T3598" s="16">
        <f>(((I3598/60)/60)/24)+DATE(1970,1,1)+(-8/24)</f>
        <v>41877.381736111107</v>
      </c>
    </row>
    <row r="3599" spans="1:20" ht="30" x14ac:dyDescent="0.25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2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7">
        <f>E3599/D3599</f>
        <v>1.026</v>
      </c>
      <c r="P3599" s="9">
        <f>IF(L3599 = 0, 0, E3599/L3599)</f>
        <v>77.727272727272734</v>
      </c>
      <c r="Q3599" s="5" t="str">
        <f>LEFT(N3599,SEARCH("/",N3599) - 1)</f>
        <v>theater</v>
      </c>
      <c r="R3599" s="5" t="str">
        <f>RIGHT(N3599, LEN(N3599) - SEARCH("/",N3599))</f>
        <v>plays</v>
      </c>
      <c r="S3599" s="16">
        <f>(((J3599/60)/60)/24)+DATE(1970,1,1)+(-8/24)</f>
        <v>42417.252199074072</v>
      </c>
      <c r="T3599" s="16">
        <f>(((I3599/60)/60)/24)+DATE(1970,1,1)+(-8/24)</f>
        <v>42431.915972222218</v>
      </c>
    </row>
    <row r="3600" spans="1:20" ht="45" x14ac:dyDescent="0.25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2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7">
        <f>E3600/D3600</f>
        <v>1.101</v>
      </c>
      <c r="P3600" s="9">
        <f>IF(L3600 = 0, 0, E3600/L3600)</f>
        <v>40.777777777777779</v>
      </c>
      <c r="Q3600" s="5" t="str">
        <f>LEFT(N3600,SEARCH("/",N3600) - 1)</f>
        <v>theater</v>
      </c>
      <c r="R3600" s="5" t="str">
        <f>RIGHT(N3600, LEN(N3600) - SEARCH("/",N3600))</f>
        <v>plays</v>
      </c>
      <c r="S3600" s="16">
        <f>(((J3600/60)/60)/24)+DATE(1970,1,1)+(-8/24)</f>
        <v>41866.465532407405</v>
      </c>
      <c r="T3600" s="16">
        <f>(((I3600/60)/60)/24)+DATE(1970,1,1)+(-8/24)</f>
        <v>41884.874305555553</v>
      </c>
    </row>
    <row r="3601" spans="1:20" ht="45" x14ac:dyDescent="0.25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2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7">
        <f>E3601/D3601</f>
        <v>2.02</v>
      </c>
      <c r="P3601" s="9">
        <f>IF(L3601 = 0, 0, E3601/L3601)</f>
        <v>59.411764705882355</v>
      </c>
      <c r="Q3601" s="5" t="str">
        <f>LEFT(N3601,SEARCH("/",N3601) - 1)</f>
        <v>theater</v>
      </c>
      <c r="R3601" s="5" t="str">
        <f>RIGHT(N3601, LEN(N3601) - SEARCH("/",N3601))</f>
        <v>plays</v>
      </c>
      <c r="S3601" s="16">
        <f>(((J3601/60)/60)/24)+DATE(1970,1,1)+(-8/24)</f>
        <v>42220.461539351854</v>
      </c>
      <c r="T3601" s="16">
        <f>(((I3601/60)/60)/24)+DATE(1970,1,1)+(-8/24)</f>
        <v>42245.666666666664</v>
      </c>
    </row>
    <row r="3602" spans="1:20" ht="30" x14ac:dyDescent="0.25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2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7">
        <f>E3602/D3602</f>
        <v>1.3</v>
      </c>
      <c r="P3602" s="9">
        <f>IF(L3602 = 0, 0, E3602/L3602)</f>
        <v>3.25</v>
      </c>
      <c r="Q3602" s="5" t="str">
        <f>LEFT(N3602,SEARCH("/",N3602) - 1)</f>
        <v>theater</v>
      </c>
      <c r="R3602" s="5" t="str">
        <f>RIGHT(N3602, LEN(N3602) - SEARCH("/",N3602))</f>
        <v>plays</v>
      </c>
      <c r="S3602" s="16">
        <f>(((J3602/60)/60)/24)+DATE(1970,1,1)+(-8/24)</f>
        <v>42628.515787037039</v>
      </c>
      <c r="T3602" s="16">
        <f>(((I3602/60)/60)/24)+DATE(1970,1,1)+(-8/24)</f>
        <v>42656.515787037039</v>
      </c>
    </row>
    <row r="3603" spans="1:20" ht="45" x14ac:dyDescent="0.25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2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7">
        <f>E3603/D3603</f>
        <v>1.0435000000000001</v>
      </c>
      <c r="P3603" s="9">
        <f>IF(L3603 = 0, 0, E3603/L3603)</f>
        <v>39.377358490566039</v>
      </c>
      <c r="Q3603" s="5" t="str">
        <f>LEFT(N3603,SEARCH("/",N3603) - 1)</f>
        <v>theater</v>
      </c>
      <c r="R3603" s="5" t="str">
        <f>RIGHT(N3603, LEN(N3603) - SEARCH("/",N3603))</f>
        <v>plays</v>
      </c>
      <c r="S3603" s="16">
        <f>(((J3603/60)/60)/24)+DATE(1970,1,1)+(-8/24)</f>
        <v>41990.665300925924</v>
      </c>
      <c r="T3603" s="16">
        <f>(((I3603/60)/60)/24)+DATE(1970,1,1)+(-8/24)</f>
        <v>42020.665300925924</v>
      </c>
    </row>
    <row r="3604" spans="1:20" ht="60" x14ac:dyDescent="0.25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2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7">
        <f>E3604/D3604</f>
        <v>1.0004999999999999</v>
      </c>
      <c r="P3604" s="9">
        <f>IF(L3604 = 0, 0, E3604/L3604)</f>
        <v>81.673469387755105</v>
      </c>
      <c r="Q3604" s="5" t="str">
        <f>LEFT(N3604,SEARCH("/",N3604) - 1)</f>
        <v>theater</v>
      </c>
      <c r="R3604" s="5" t="str">
        <f>RIGHT(N3604, LEN(N3604) - SEARCH("/",N3604))</f>
        <v>plays</v>
      </c>
      <c r="S3604" s="16">
        <f>(((J3604/60)/60)/24)+DATE(1970,1,1)+(-8/24)</f>
        <v>42447.56109953703</v>
      </c>
      <c r="T3604" s="16">
        <f>(((I3604/60)/60)/24)+DATE(1970,1,1)+(-8/24)</f>
        <v>42507.56109953703</v>
      </c>
    </row>
    <row r="3605" spans="1:20" ht="60" x14ac:dyDescent="0.25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2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7">
        <f>E3605/D3605</f>
        <v>1.7066666666666668</v>
      </c>
      <c r="P3605" s="9">
        <f>IF(L3605 = 0, 0, E3605/L3605)</f>
        <v>44.912280701754383</v>
      </c>
      <c r="Q3605" s="5" t="str">
        <f>LEFT(N3605,SEARCH("/",N3605) - 1)</f>
        <v>theater</v>
      </c>
      <c r="R3605" s="5" t="str">
        <f>RIGHT(N3605, LEN(N3605) - SEARCH("/",N3605))</f>
        <v>plays</v>
      </c>
      <c r="S3605" s="16">
        <f>(((J3605/60)/60)/24)+DATE(1970,1,1)+(-8/24)</f>
        <v>42283.531018518515</v>
      </c>
      <c r="T3605" s="16">
        <f>(((I3605/60)/60)/24)+DATE(1970,1,1)+(-8/24)</f>
        <v>42313.572685185187</v>
      </c>
    </row>
    <row r="3606" spans="1:20" ht="60" x14ac:dyDescent="0.25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2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7">
        <f>E3606/D3606</f>
        <v>1.1283333333333334</v>
      </c>
      <c r="P3606" s="9">
        <f>IF(L3606 = 0, 0, E3606/L3606)</f>
        <v>49.05797101449275</v>
      </c>
      <c r="Q3606" s="5" t="str">
        <f>LEFT(N3606,SEARCH("/",N3606) - 1)</f>
        <v>theater</v>
      </c>
      <c r="R3606" s="5" t="str">
        <f>RIGHT(N3606, LEN(N3606) - SEARCH("/",N3606))</f>
        <v>plays</v>
      </c>
      <c r="S3606" s="16">
        <f>(((J3606/60)/60)/24)+DATE(1970,1,1)+(-8/24)</f>
        <v>42482.68236111111</v>
      </c>
      <c r="T3606" s="16">
        <f>(((I3606/60)/60)/24)+DATE(1970,1,1)+(-8/24)</f>
        <v>42488.957638888889</v>
      </c>
    </row>
    <row r="3607" spans="1:20" ht="60" x14ac:dyDescent="0.25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2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7">
        <f>E3607/D3607</f>
        <v>1.84</v>
      </c>
      <c r="P3607" s="9">
        <f>IF(L3607 = 0, 0, E3607/L3607)</f>
        <v>30.666666666666668</v>
      </c>
      <c r="Q3607" s="5" t="str">
        <f>LEFT(N3607,SEARCH("/",N3607) - 1)</f>
        <v>theater</v>
      </c>
      <c r="R3607" s="5" t="str">
        <f>RIGHT(N3607, LEN(N3607) - SEARCH("/",N3607))</f>
        <v>plays</v>
      </c>
      <c r="S3607" s="16">
        <f>(((J3607/60)/60)/24)+DATE(1970,1,1)+(-8/24)</f>
        <v>42383.459791666661</v>
      </c>
      <c r="T3607" s="16">
        <f>(((I3607/60)/60)/24)+DATE(1970,1,1)+(-8/24)</f>
        <v>42413.459791666661</v>
      </c>
    </row>
    <row r="3608" spans="1:20" ht="60" x14ac:dyDescent="0.25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2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7">
        <f>E3608/D3608</f>
        <v>1.3026666666666666</v>
      </c>
      <c r="P3608" s="9">
        <f>IF(L3608 = 0, 0, E3608/L3608)</f>
        <v>61.0625</v>
      </c>
      <c r="Q3608" s="5" t="str">
        <f>LEFT(N3608,SEARCH("/",N3608) - 1)</f>
        <v>theater</v>
      </c>
      <c r="R3608" s="5" t="str">
        <f>RIGHT(N3608, LEN(N3608) - SEARCH("/",N3608))</f>
        <v>plays</v>
      </c>
      <c r="S3608" s="16">
        <f>(((J3608/60)/60)/24)+DATE(1970,1,1)+(-8/24)</f>
        <v>42566.271493055552</v>
      </c>
      <c r="T3608" s="16">
        <f>(((I3608/60)/60)/24)+DATE(1970,1,1)+(-8/24)</f>
        <v>42596.271493055552</v>
      </c>
    </row>
    <row r="3609" spans="1:20" ht="30" x14ac:dyDescent="0.25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2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7">
        <f>E3609/D3609</f>
        <v>1.0545454545454545</v>
      </c>
      <c r="P3609" s="9">
        <f>IF(L3609 = 0, 0, E3609/L3609)</f>
        <v>29</v>
      </c>
      <c r="Q3609" s="5" t="str">
        <f>LEFT(N3609,SEARCH("/",N3609) - 1)</f>
        <v>theater</v>
      </c>
      <c r="R3609" s="5" t="str">
        <f>RIGHT(N3609, LEN(N3609) - SEARCH("/",N3609))</f>
        <v>plays</v>
      </c>
      <c r="S3609" s="16">
        <f>(((J3609/60)/60)/24)+DATE(1970,1,1)+(-8/24)</f>
        <v>42338.630578703705</v>
      </c>
      <c r="T3609" s="16">
        <f>(((I3609/60)/60)/24)+DATE(1970,1,1)+(-8/24)</f>
        <v>42352.666666666664</v>
      </c>
    </row>
    <row r="3610" spans="1:20" ht="60" x14ac:dyDescent="0.25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2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7">
        <f>E3610/D3610</f>
        <v>1</v>
      </c>
      <c r="P3610" s="9">
        <f>IF(L3610 = 0, 0, E3610/L3610)</f>
        <v>29.62962962962963</v>
      </c>
      <c r="Q3610" s="5" t="str">
        <f>LEFT(N3610,SEARCH("/",N3610) - 1)</f>
        <v>theater</v>
      </c>
      <c r="R3610" s="5" t="str">
        <f>RIGHT(N3610, LEN(N3610) - SEARCH("/",N3610))</f>
        <v>plays</v>
      </c>
      <c r="S3610" s="16">
        <f>(((J3610/60)/60)/24)+DATE(1970,1,1)+(-8/24)</f>
        <v>42506.37604166667</v>
      </c>
      <c r="T3610" s="16">
        <f>(((I3610/60)/60)/24)+DATE(1970,1,1)+(-8/24)</f>
        <v>42538.249999999993</v>
      </c>
    </row>
    <row r="3611" spans="1:20" ht="60" x14ac:dyDescent="0.25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2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7">
        <f>E3611/D3611</f>
        <v>1.5331632653061225</v>
      </c>
      <c r="P3611" s="9">
        <f>IF(L3611 = 0, 0, E3611/L3611)</f>
        <v>143.0952380952381</v>
      </c>
      <c r="Q3611" s="5" t="str">
        <f>LEFT(N3611,SEARCH("/",N3611) - 1)</f>
        <v>theater</v>
      </c>
      <c r="R3611" s="5" t="str">
        <f>RIGHT(N3611, LEN(N3611) - SEARCH("/",N3611))</f>
        <v>plays</v>
      </c>
      <c r="S3611" s="16">
        <f>(((J3611/60)/60)/24)+DATE(1970,1,1)+(-8/24)</f>
        <v>42429.658391203695</v>
      </c>
      <c r="T3611" s="16">
        <f>(((I3611/60)/60)/24)+DATE(1970,1,1)+(-8/24)</f>
        <v>42459.616724537038</v>
      </c>
    </row>
    <row r="3612" spans="1:20" ht="45" x14ac:dyDescent="0.25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2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7">
        <f>E3612/D3612</f>
        <v>1.623</v>
      </c>
      <c r="P3612" s="9">
        <f>IF(L3612 = 0, 0, E3612/L3612)</f>
        <v>52.354838709677416</v>
      </c>
      <c r="Q3612" s="5" t="str">
        <f>LEFT(N3612,SEARCH("/",N3612) - 1)</f>
        <v>theater</v>
      </c>
      <c r="R3612" s="5" t="str">
        <f>RIGHT(N3612, LEN(N3612) - SEARCH("/",N3612))</f>
        <v>plays</v>
      </c>
      <c r="S3612" s="16">
        <f>(((J3612/60)/60)/24)+DATE(1970,1,1)+(-8/24)</f>
        <v>42203.09879629629</v>
      </c>
      <c r="T3612" s="16">
        <f>(((I3612/60)/60)/24)+DATE(1970,1,1)+(-8/24)</f>
        <v>42233.09879629629</v>
      </c>
    </row>
    <row r="3613" spans="1:20" ht="60" x14ac:dyDescent="0.25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2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7">
        <f>E3613/D3613</f>
        <v>1.36</v>
      </c>
      <c r="P3613" s="9">
        <f>IF(L3613 = 0, 0, E3613/L3613)</f>
        <v>66.666666666666671</v>
      </c>
      <c r="Q3613" s="5" t="str">
        <f>LEFT(N3613,SEARCH("/",N3613) - 1)</f>
        <v>theater</v>
      </c>
      <c r="R3613" s="5" t="str">
        <f>RIGHT(N3613, LEN(N3613) - SEARCH("/",N3613))</f>
        <v>plays</v>
      </c>
      <c r="S3613" s="16">
        <f>(((J3613/60)/60)/24)+DATE(1970,1,1)+(-8/24)</f>
        <v>42072.037048611113</v>
      </c>
      <c r="T3613" s="16">
        <f>(((I3613/60)/60)/24)+DATE(1970,1,1)+(-8/24)</f>
        <v>42102.037048611113</v>
      </c>
    </row>
    <row r="3614" spans="1:20" ht="45" x14ac:dyDescent="0.25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2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7">
        <f>E3614/D3614</f>
        <v>1.444</v>
      </c>
      <c r="P3614" s="9">
        <f>IF(L3614 = 0, 0, E3614/L3614)</f>
        <v>126.66666666666667</v>
      </c>
      <c r="Q3614" s="5" t="str">
        <f>LEFT(N3614,SEARCH("/",N3614) - 1)</f>
        <v>theater</v>
      </c>
      <c r="R3614" s="5" t="str">
        <f>RIGHT(N3614, LEN(N3614) - SEARCH("/",N3614))</f>
        <v>plays</v>
      </c>
      <c r="S3614" s="16">
        <f>(((J3614/60)/60)/24)+DATE(1970,1,1)+(-8/24)</f>
        <v>41789.393645833334</v>
      </c>
      <c r="T3614" s="16">
        <f>(((I3614/60)/60)/24)+DATE(1970,1,1)+(-8/24)</f>
        <v>41799.393645833334</v>
      </c>
    </row>
    <row r="3615" spans="1:20" ht="45" x14ac:dyDescent="0.25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2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7">
        <f>E3615/D3615</f>
        <v>1</v>
      </c>
      <c r="P3615" s="9">
        <f>IF(L3615 = 0, 0, E3615/L3615)</f>
        <v>62.5</v>
      </c>
      <c r="Q3615" s="5" t="str">
        <f>LEFT(N3615,SEARCH("/",N3615) - 1)</f>
        <v>theater</v>
      </c>
      <c r="R3615" s="5" t="str">
        <f>RIGHT(N3615, LEN(N3615) - SEARCH("/",N3615))</f>
        <v>plays</v>
      </c>
      <c r="S3615" s="16">
        <f>(((J3615/60)/60)/24)+DATE(1970,1,1)+(-8/24)</f>
        <v>41788.256643518514</v>
      </c>
      <c r="T3615" s="16">
        <f>(((I3615/60)/60)/24)+DATE(1970,1,1)+(-8/24)</f>
        <v>41818.256643518514</v>
      </c>
    </row>
    <row r="3616" spans="1:20" ht="45" x14ac:dyDescent="0.25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2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7">
        <f>E3616/D3616</f>
        <v>1.008</v>
      </c>
      <c r="P3616" s="9">
        <f>IF(L3616 = 0, 0, E3616/L3616)</f>
        <v>35.492957746478872</v>
      </c>
      <c r="Q3616" s="5" t="str">
        <f>LEFT(N3616,SEARCH("/",N3616) - 1)</f>
        <v>theater</v>
      </c>
      <c r="R3616" s="5" t="str">
        <f>RIGHT(N3616, LEN(N3616) - SEARCH("/",N3616))</f>
        <v>plays</v>
      </c>
      <c r="S3616" s="16">
        <f>(((J3616/60)/60)/24)+DATE(1970,1,1)+(-8/24)</f>
        <v>42143.708518518521</v>
      </c>
      <c r="T3616" s="16">
        <f>(((I3616/60)/60)/24)+DATE(1970,1,1)+(-8/24)</f>
        <v>42173.708518518521</v>
      </c>
    </row>
    <row r="3617" spans="1:20" ht="60" x14ac:dyDescent="0.25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2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7">
        <f>E3617/D3617</f>
        <v>1.0680000000000001</v>
      </c>
      <c r="P3617" s="9">
        <f>IF(L3617 = 0, 0, E3617/L3617)</f>
        <v>37.083333333333336</v>
      </c>
      <c r="Q3617" s="5" t="str">
        <f>LEFT(N3617,SEARCH("/",N3617) - 1)</f>
        <v>theater</v>
      </c>
      <c r="R3617" s="5" t="str">
        <f>RIGHT(N3617, LEN(N3617) - SEARCH("/",N3617))</f>
        <v>plays</v>
      </c>
      <c r="S3617" s="16">
        <f>(((J3617/60)/60)/24)+DATE(1970,1,1)+(-8/24)</f>
        <v>42318.260370370372</v>
      </c>
      <c r="T3617" s="16">
        <f>(((I3617/60)/60)/24)+DATE(1970,1,1)+(-8/24)</f>
        <v>42348.260370370372</v>
      </c>
    </row>
    <row r="3618" spans="1:20" ht="60" x14ac:dyDescent="0.25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2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7">
        <f>E3618/D3618</f>
        <v>1.248</v>
      </c>
      <c r="P3618" s="9">
        <f>IF(L3618 = 0, 0, E3618/L3618)</f>
        <v>69.333333333333329</v>
      </c>
      <c r="Q3618" s="5" t="str">
        <f>LEFT(N3618,SEARCH("/",N3618) - 1)</f>
        <v>theater</v>
      </c>
      <c r="R3618" s="5" t="str">
        <f>RIGHT(N3618, LEN(N3618) - SEARCH("/",N3618))</f>
        <v>plays</v>
      </c>
      <c r="S3618" s="16">
        <f>(((J3618/60)/60)/24)+DATE(1970,1,1)+(-8/24)</f>
        <v>42052.616481481477</v>
      </c>
      <c r="T3618" s="16">
        <f>(((I3618/60)/60)/24)+DATE(1970,1,1)+(-8/24)</f>
        <v>42082.574814814812</v>
      </c>
    </row>
    <row r="3619" spans="1:20" ht="60" x14ac:dyDescent="0.25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2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7">
        <f>E3619/D3619</f>
        <v>1.1891891891891893</v>
      </c>
      <c r="P3619" s="9">
        <f>IF(L3619 = 0, 0, E3619/L3619)</f>
        <v>17.254901960784313</v>
      </c>
      <c r="Q3619" s="5" t="str">
        <f>LEFT(N3619,SEARCH("/",N3619) - 1)</f>
        <v>theater</v>
      </c>
      <c r="R3619" s="5" t="str">
        <f>RIGHT(N3619, LEN(N3619) - SEARCH("/",N3619))</f>
        <v>plays</v>
      </c>
      <c r="S3619" s="16">
        <f>(((J3619/60)/60)/24)+DATE(1970,1,1)+(-8/24)</f>
        <v>42779.276956018519</v>
      </c>
      <c r="T3619" s="16">
        <f>(((I3619/60)/60)/24)+DATE(1970,1,1)+(-8/24)</f>
        <v>42793.666666666664</v>
      </c>
    </row>
    <row r="3620" spans="1:20" ht="60" x14ac:dyDescent="0.25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2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7">
        <f>E3620/D3620</f>
        <v>1.01</v>
      </c>
      <c r="P3620" s="9">
        <f>IF(L3620 = 0, 0, E3620/L3620)</f>
        <v>36.071428571428569</v>
      </c>
      <c r="Q3620" s="5" t="str">
        <f>LEFT(N3620,SEARCH("/",N3620) - 1)</f>
        <v>theater</v>
      </c>
      <c r="R3620" s="5" t="str">
        <f>RIGHT(N3620, LEN(N3620) - SEARCH("/",N3620))</f>
        <v>plays</v>
      </c>
      <c r="S3620" s="16">
        <f>(((J3620/60)/60)/24)+DATE(1970,1,1)+(-8/24)</f>
        <v>42128.294560185182</v>
      </c>
      <c r="T3620" s="16">
        <f>(((I3620/60)/60)/24)+DATE(1970,1,1)+(-8/24)</f>
        <v>42158.294560185182</v>
      </c>
    </row>
    <row r="3621" spans="1:20" ht="60" x14ac:dyDescent="0.25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2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7">
        <f>E3621/D3621</f>
        <v>1.1299999999999999</v>
      </c>
      <c r="P3621" s="9">
        <f>IF(L3621 = 0, 0, E3621/L3621)</f>
        <v>66.470588235294116</v>
      </c>
      <c r="Q3621" s="5" t="str">
        <f>LEFT(N3621,SEARCH("/",N3621) - 1)</f>
        <v>theater</v>
      </c>
      <c r="R3621" s="5" t="str">
        <f>RIGHT(N3621, LEN(N3621) - SEARCH("/",N3621))</f>
        <v>plays</v>
      </c>
      <c r="S3621" s="16">
        <f>(((J3621/60)/60)/24)+DATE(1970,1,1)+(-8/24)</f>
        <v>42660.79891203704</v>
      </c>
      <c r="T3621" s="16">
        <f>(((I3621/60)/60)/24)+DATE(1970,1,1)+(-8/24)</f>
        <v>42693.583333333336</v>
      </c>
    </row>
    <row r="3622" spans="1:20" ht="60" x14ac:dyDescent="0.25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2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7">
        <f>E3622/D3622</f>
        <v>1.0519047619047619</v>
      </c>
      <c r="P3622" s="9">
        <f>IF(L3622 = 0, 0, E3622/L3622)</f>
        <v>56.065989847715734</v>
      </c>
      <c r="Q3622" s="5" t="str">
        <f>LEFT(N3622,SEARCH("/",N3622) - 1)</f>
        <v>theater</v>
      </c>
      <c r="R3622" s="5" t="str">
        <f>RIGHT(N3622, LEN(N3622) - SEARCH("/",N3622))</f>
        <v>plays</v>
      </c>
      <c r="S3622" s="16">
        <f>(((J3622/60)/60)/24)+DATE(1970,1,1)+(-8/24)</f>
        <v>42037.60487268518</v>
      </c>
      <c r="T3622" s="16">
        <f>(((I3622/60)/60)/24)+DATE(1970,1,1)+(-8/24)</f>
        <v>42067.833333333336</v>
      </c>
    </row>
    <row r="3623" spans="1:20" ht="60" x14ac:dyDescent="0.25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2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7">
        <f>E3623/D3623</f>
        <v>1.0973333333333333</v>
      </c>
      <c r="P3623" s="9">
        <f>IF(L3623 = 0, 0, E3623/L3623)</f>
        <v>47.028571428571432</v>
      </c>
      <c r="Q3623" s="5" t="str">
        <f>LEFT(N3623,SEARCH("/",N3623) - 1)</f>
        <v>theater</v>
      </c>
      <c r="R3623" s="5" t="str">
        <f>RIGHT(N3623, LEN(N3623) - SEARCH("/",N3623))</f>
        <v>plays</v>
      </c>
      <c r="S3623" s="16">
        <f>(((J3623/60)/60)/24)+DATE(1970,1,1)+(-8/24)</f>
        <v>42619.602361111109</v>
      </c>
      <c r="T3623" s="16">
        <f>(((I3623/60)/60)/24)+DATE(1970,1,1)+(-8/24)</f>
        <v>42643.541666666664</v>
      </c>
    </row>
    <row r="3624" spans="1:20" ht="30" x14ac:dyDescent="0.25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2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7">
        <f>E3624/D3624</f>
        <v>1.00099</v>
      </c>
      <c r="P3624" s="9">
        <f>IF(L3624 = 0, 0, E3624/L3624)</f>
        <v>47.666190476190479</v>
      </c>
      <c r="Q3624" s="5" t="str">
        <f>LEFT(N3624,SEARCH("/",N3624) - 1)</f>
        <v>theater</v>
      </c>
      <c r="R3624" s="5" t="str">
        <f>RIGHT(N3624, LEN(N3624) - SEARCH("/",N3624))</f>
        <v>plays</v>
      </c>
      <c r="S3624" s="16">
        <f>(((J3624/60)/60)/24)+DATE(1970,1,1)+(-8/24)</f>
        <v>41876.888553240737</v>
      </c>
      <c r="T3624" s="16">
        <f>(((I3624/60)/60)/24)+DATE(1970,1,1)+(-8/24)</f>
        <v>41909.807638888888</v>
      </c>
    </row>
    <row r="3625" spans="1:20" ht="45" x14ac:dyDescent="0.25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2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7">
        <f>E3625/D3625</f>
        <v>1.2</v>
      </c>
      <c r="P3625" s="9">
        <f>IF(L3625 = 0, 0, E3625/L3625)</f>
        <v>88.235294117647058</v>
      </c>
      <c r="Q3625" s="5" t="str">
        <f>LEFT(N3625,SEARCH("/",N3625) - 1)</f>
        <v>theater</v>
      </c>
      <c r="R3625" s="5" t="str">
        <f>RIGHT(N3625, LEN(N3625) - SEARCH("/",N3625))</f>
        <v>plays</v>
      </c>
      <c r="S3625" s="16">
        <f>(((J3625/60)/60)/24)+DATE(1970,1,1)+(-8/24)</f>
        <v>41828.403587962959</v>
      </c>
      <c r="T3625" s="16">
        <f>(((I3625/60)/60)/24)+DATE(1970,1,1)+(-8/24)</f>
        <v>41845.958333333328</v>
      </c>
    </row>
    <row r="3626" spans="1:20" ht="75" x14ac:dyDescent="0.25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2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7">
        <f>E3626/D3626</f>
        <v>1.0493333333333332</v>
      </c>
      <c r="P3626" s="9">
        <f>IF(L3626 = 0, 0, E3626/L3626)</f>
        <v>80.717948717948715</v>
      </c>
      <c r="Q3626" s="5" t="str">
        <f>LEFT(N3626,SEARCH("/",N3626) - 1)</f>
        <v>theater</v>
      </c>
      <c r="R3626" s="5" t="str">
        <f>RIGHT(N3626, LEN(N3626) - SEARCH("/",N3626))</f>
        <v>plays</v>
      </c>
      <c r="S3626" s="16">
        <f>(((J3626/60)/60)/24)+DATE(1970,1,1)+(-8/24)</f>
        <v>42545.440856481473</v>
      </c>
      <c r="T3626" s="16">
        <f>(((I3626/60)/60)/24)+DATE(1970,1,1)+(-8/24)</f>
        <v>42605.440856481473</v>
      </c>
    </row>
    <row r="3627" spans="1:20" ht="60" x14ac:dyDescent="0.25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2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7">
        <f>E3627/D3627</f>
        <v>1.0266666666666666</v>
      </c>
      <c r="P3627" s="9">
        <f>IF(L3627 = 0, 0, E3627/L3627)</f>
        <v>39.487179487179489</v>
      </c>
      <c r="Q3627" s="5" t="str">
        <f>LEFT(N3627,SEARCH("/",N3627) - 1)</f>
        <v>theater</v>
      </c>
      <c r="R3627" s="5" t="str">
        <f>RIGHT(N3627, LEN(N3627) - SEARCH("/",N3627))</f>
        <v>plays</v>
      </c>
      <c r="S3627" s="16">
        <f>(((J3627/60)/60)/24)+DATE(1970,1,1)+(-8/24)</f>
        <v>42157.319178240738</v>
      </c>
      <c r="T3627" s="16">
        <f>(((I3627/60)/60)/24)+DATE(1970,1,1)+(-8/24)</f>
        <v>42187.319178240738</v>
      </c>
    </row>
    <row r="3628" spans="1:20" ht="60" x14ac:dyDescent="0.25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2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7">
        <f>E3628/D3628</f>
        <v>1.0182500000000001</v>
      </c>
      <c r="P3628" s="9">
        <f>IF(L3628 = 0, 0, E3628/L3628)</f>
        <v>84.854166666666671</v>
      </c>
      <c r="Q3628" s="5" t="str">
        <f>LEFT(N3628,SEARCH("/",N3628) - 1)</f>
        <v>theater</v>
      </c>
      <c r="R3628" s="5" t="str">
        <f>RIGHT(N3628, LEN(N3628) - SEARCH("/",N3628))</f>
        <v>plays</v>
      </c>
      <c r="S3628" s="16">
        <f>(((J3628/60)/60)/24)+DATE(1970,1,1)+(-8/24)</f>
        <v>41846.333993055552</v>
      </c>
      <c r="T3628" s="16">
        <f>(((I3628/60)/60)/24)+DATE(1970,1,1)+(-8/24)</f>
        <v>41867.333993055552</v>
      </c>
    </row>
    <row r="3629" spans="1:20" ht="60" x14ac:dyDescent="0.25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2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7">
        <f>E3629/D3629</f>
        <v>1</v>
      </c>
      <c r="P3629" s="9">
        <f>IF(L3629 = 0, 0, E3629/L3629)</f>
        <v>68.965517241379317</v>
      </c>
      <c r="Q3629" s="5" t="str">
        <f>LEFT(N3629,SEARCH("/",N3629) - 1)</f>
        <v>theater</v>
      </c>
      <c r="R3629" s="5" t="str">
        <f>RIGHT(N3629, LEN(N3629) - SEARCH("/",N3629))</f>
        <v>plays</v>
      </c>
      <c r="S3629" s="16">
        <f>(((J3629/60)/60)/24)+DATE(1970,1,1)+(-8/24)</f>
        <v>42460.408414351848</v>
      </c>
      <c r="T3629" s="16">
        <f>(((I3629/60)/60)/24)+DATE(1970,1,1)+(-8/24)</f>
        <v>42510.832638888889</v>
      </c>
    </row>
    <row r="3630" spans="1:20" ht="60" x14ac:dyDescent="0.25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2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7">
        <f>E3630/D3630</f>
        <v>0</v>
      </c>
      <c r="P3630" s="9">
        <f>IF(L3630 = 0, 0, E3630/L3630)</f>
        <v>0</v>
      </c>
      <c r="Q3630" s="5" t="str">
        <f>LEFT(N3630,SEARCH("/",N3630) - 1)</f>
        <v>theater</v>
      </c>
      <c r="R3630" s="5" t="str">
        <f>RIGHT(N3630, LEN(N3630) - SEARCH("/",N3630))</f>
        <v>musical</v>
      </c>
      <c r="S3630" s="16">
        <f>(((J3630/60)/60)/24)+DATE(1970,1,1)+(-8/24)</f>
        <v>42291.4999537037</v>
      </c>
      <c r="T3630" s="16">
        <f>(((I3630/60)/60)/24)+DATE(1970,1,1)+(-8/24)</f>
        <v>42351.541620370372</v>
      </c>
    </row>
    <row r="3631" spans="1:20" ht="60" x14ac:dyDescent="0.2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2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7">
        <f>E3631/D3631</f>
        <v>1.9999999999999999E-6</v>
      </c>
      <c r="P3631" s="9">
        <f>IF(L3631 = 0, 0, E3631/L3631)</f>
        <v>1</v>
      </c>
      <c r="Q3631" s="5" t="str">
        <f>LEFT(N3631,SEARCH("/",N3631) - 1)</f>
        <v>theater</v>
      </c>
      <c r="R3631" s="5" t="str">
        <f>RIGHT(N3631, LEN(N3631) - SEARCH("/",N3631))</f>
        <v>musical</v>
      </c>
      <c r="S3631" s="16">
        <f>(((J3631/60)/60)/24)+DATE(1970,1,1)+(-8/24)</f>
        <v>42436.761157407404</v>
      </c>
      <c r="T3631" s="16">
        <f>(((I3631/60)/60)/24)+DATE(1970,1,1)+(-8/24)</f>
        <v>42495.374999999993</v>
      </c>
    </row>
    <row r="3632" spans="1:20" ht="60" x14ac:dyDescent="0.25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2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7">
        <f>E3632/D3632</f>
        <v>3.3333333333333332E-4</v>
      </c>
      <c r="P3632" s="9">
        <f>IF(L3632 = 0, 0, E3632/L3632)</f>
        <v>1</v>
      </c>
      <c r="Q3632" s="5" t="str">
        <f>LEFT(N3632,SEARCH("/",N3632) - 1)</f>
        <v>theater</v>
      </c>
      <c r="R3632" s="5" t="str">
        <f>RIGHT(N3632, LEN(N3632) - SEARCH("/",N3632))</f>
        <v>musical</v>
      </c>
      <c r="S3632" s="16">
        <f>(((J3632/60)/60)/24)+DATE(1970,1,1)+(-8/24)</f>
        <v>41942.513773148145</v>
      </c>
      <c r="T3632" s="16">
        <f>(((I3632/60)/60)/24)+DATE(1970,1,1)+(-8/24)</f>
        <v>41972.555439814816</v>
      </c>
    </row>
    <row r="3633" spans="1:20" ht="60" x14ac:dyDescent="0.2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2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7">
        <f>E3633/D3633</f>
        <v>0.51023391812865493</v>
      </c>
      <c r="P3633" s="9">
        <f>IF(L3633 = 0, 0, E3633/L3633)</f>
        <v>147.88135593220338</v>
      </c>
      <c r="Q3633" s="5" t="str">
        <f>LEFT(N3633,SEARCH("/",N3633) - 1)</f>
        <v>theater</v>
      </c>
      <c r="R3633" s="5" t="str">
        <f>RIGHT(N3633, LEN(N3633) - SEARCH("/",N3633))</f>
        <v>musical</v>
      </c>
      <c r="S3633" s="16">
        <f>(((J3633/60)/60)/24)+DATE(1970,1,1)+(-8/24)</f>
        <v>41880.42010416666</v>
      </c>
      <c r="T3633" s="16">
        <f>(((I3633/60)/60)/24)+DATE(1970,1,1)+(-8/24)</f>
        <v>41904.832638888889</v>
      </c>
    </row>
    <row r="3634" spans="1:20" ht="60" x14ac:dyDescent="0.25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2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7">
        <f>E3634/D3634</f>
        <v>0.2</v>
      </c>
      <c r="P3634" s="9">
        <f>IF(L3634 = 0, 0, E3634/L3634)</f>
        <v>100</v>
      </c>
      <c r="Q3634" s="5" t="str">
        <f>LEFT(N3634,SEARCH("/",N3634) - 1)</f>
        <v>theater</v>
      </c>
      <c r="R3634" s="5" t="str">
        <f>RIGHT(N3634, LEN(N3634) - SEARCH("/",N3634))</f>
        <v>musical</v>
      </c>
      <c r="S3634" s="16">
        <f>(((J3634/60)/60)/24)+DATE(1970,1,1)+(-8/24)</f>
        <v>41946.603576388887</v>
      </c>
      <c r="T3634" s="16">
        <f>(((I3634/60)/60)/24)+DATE(1970,1,1)+(-8/24)</f>
        <v>41966.603576388887</v>
      </c>
    </row>
    <row r="3635" spans="1:20" ht="45" x14ac:dyDescent="0.2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2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7">
        <f>E3635/D3635</f>
        <v>0.35239999999999999</v>
      </c>
      <c r="P3635" s="9">
        <f>IF(L3635 = 0, 0, E3635/L3635)</f>
        <v>56.838709677419352</v>
      </c>
      <c r="Q3635" s="5" t="str">
        <f>LEFT(N3635,SEARCH("/",N3635) - 1)</f>
        <v>theater</v>
      </c>
      <c r="R3635" s="5" t="str">
        <f>RIGHT(N3635, LEN(N3635) - SEARCH("/",N3635))</f>
        <v>musical</v>
      </c>
      <c r="S3635" s="16">
        <f>(((J3635/60)/60)/24)+DATE(1970,1,1)+(-8/24)</f>
        <v>42649.290127314809</v>
      </c>
      <c r="T3635" s="16">
        <f>(((I3635/60)/60)/24)+DATE(1970,1,1)+(-8/24)</f>
        <v>42692.708333333336</v>
      </c>
    </row>
    <row r="3636" spans="1:20" ht="60" x14ac:dyDescent="0.25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2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7">
        <f>E3636/D3636</f>
        <v>4.2466666666666666E-2</v>
      </c>
      <c r="P3636" s="9">
        <f>IF(L3636 = 0, 0, E3636/L3636)</f>
        <v>176.94444444444446</v>
      </c>
      <c r="Q3636" s="5" t="str">
        <f>LEFT(N3636,SEARCH("/",N3636) - 1)</f>
        <v>theater</v>
      </c>
      <c r="R3636" s="5" t="str">
        <f>RIGHT(N3636, LEN(N3636) - SEARCH("/",N3636))</f>
        <v>musical</v>
      </c>
      <c r="S3636" s="16">
        <f>(((J3636/60)/60)/24)+DATE(1970,1,1)+(-8/24)</f>
        <v>42700.833032407405</v>
      </c>
      <c r="T3636" s="16">
        <f>(((I3636/60)/60)/24)+DATE(1970,1,1)+(-8/24)</f>
        <v>42748.832638888889</v>
      </c>
    </row>
    <row r="3637" spans="1:20" ht="30" x14ac:dyDescent="0.2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2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7">
        <f>E3637/D3637</f>
        <v>0.36457142857142855</v>
      </c>
      <c r="P3637" s="9">
        <f>IF(L3637 = 0, 0, E3637/L3637)</f>
        <v>127.6</v>
      </c>
      <c r="Q3637" s="5" t="str">
        <f>LEFT(N3637,SEARCH("/",N3637) - 1)</f>
        <v>theater</v>
      </c>
      <c r="R3637" s="5" t="str">
        <f>RIGHT(N3637, LEN(N3637) - SEARCH("/",N3637))</f>
        <v>musical</v>
      </c>
      <c r="S3637" s="16">
        <f>(((J3637/60)/60)/24)+DATE(1970,1,1)+(-8/24)</f>
        <v>42450.549490740734</v>
      </c>
      <c r="T3637" s="16">
        <f>(((I3637/60)/60)/24)+DATE(1970,1,1)+(-8/24)</f>
        <v>42480.549490740734</v>
      </c>
    </row>
    <row r="3638" spans="1:20" ht="45" x14ac:dyDescent="0.25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2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7">
        <f>E3638/D3638</f>
        <v>0</v>
      </c>
      <c r="P3638" s="9">
        <f>IF(L3638 = 0, 0, E3638/L3638)</f>
        <v>0</v>
      </c>
      <c r="Q3638" s="5" t="str">
        <f>LEFT(N3638,SEARCH("/",N3638) - 1)</f>
        <v>theater</v>
      </c>
      <c r="R3638" s="5" t="str">
        <f>RIGHT(N3638, LEN(N3638) - SEARCH("/",N3638))</f>
        <v>musical</v>
      </c>
      <c r="S3638" s="16">
        <f>(((J3638/60)/60)/24)+DATE(1970,1,1)+(-8/24)</f>
        <v>42226.361446759263</v>
      </c>
      <c r="T3638" s="16">
        <f>(((I3638/60)/60)/24)+DATE(1970,1,1)+(-8/24)</f>
        <v>42261.361446759263</v>
      </c>
    </row>
    <row r="3639" spans="1:20" ht="60" x14ac:dyDescent="0.2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2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7">
        <f>E3639/D3639</f>
        <v>0.30866666666666664</v>
      </c>
      <c r="P3639" s="9">
        <f>IF(L3639 = 0, 0, E3639/L3639)</f>
        <v>66.142857142857139</v>
      </c>
      <c r="Q3639" s="5" t="str">
        <f>LEFT(N3639,SEARCH("/",N3639) - 1)</f>
        <v>theater</v>
      </c>
      <c r="R3639" s="5" t="str">
        <f>RIGHT(N3639, LEN(N3639) - SEARCH("/",N3639))</f>
        <v>musical</v>
      </c>
      <c r="S3639" s="16">
        <f>(((J3639/60)/60)/24)+DATE(1970,1,1)+(-8/24)</f>
        <v>41975.367303240739</v>
      </c>
      <c r="T3639" s="16">
        <f>(((I3639/60)/60)/24)+DATE(1970,1,1)+(-8/24)</f>
        <v>42005.367303240739</v>
      </c>
    </row>
    <row r="3640" spans="1:20" ht="30" x14ac:dyDescent="0.25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2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7">
        <f>E3640/D3640</f>
        <v>6.545454545454546E-2</v>
      </c>
      <c r="P3640" s="9">
        <f>IF(L3640 = 0, 0, E3640/L3640)</f>
        <v>108</v>
      </c>
      <c r="Q3640" s="5" t="str">
        <f>LEFT(N3640,SEARCH("/",N3640) - 1)</f>
        <v>theater</v>
      </c>
      <c r="R3640" s="5" t="str">
        <f>RIGHT(N3640, LEN(N3640) - SEARCH("/",N3640))</f>
        <v>musical</v>
      </c>
      <c r="S3640" s="16">
        <f>(((J3640/60)/60)/24)+DATE(1970,1,1)+(-8/24)</f>
        <v>42053.339490740742</v>
      </c>
      <c r="T3640" s="16">
        <f>(((I3640/60)/60)/24)+DATE(1970,1,1)+(-8/24)</f>
        <v>42113.29782407407</v>
      </c>
    </row>
    <row r="3641" spans="1:20" ht="60" x14ac:dyDescent="0.2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2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7">
        <f>E3641/D3641</f>
        <v>4.0000000000000003E-5</v>
      </c>
      <c r="P3641" s="9">
        <f>IF(L3641 = 0, 0, E3641/L3641)</f>
        <v>1</v>
      </c>
      <c r="Q3641" s="5" t="str">
        <f>LEFT(N3641,SEARCH("/",N3641) - 1)</f>
        <v>theater</v>
      </c>
      <c r="R3641" s="5" t="str">
        <f>RIGHT(N3641, LEN(N3641) - SEARCH("/",N3641))</f>
        <v>musical</v>
      </c>
      <c r="S3641" s="16">
        <f>(((J3641/60)/60)/24)+DATE(1970,1,1)+(-8/24)</f>
        <v>42590.343819444439</v>
      </c>
      <c r="T3641" s="16">
        <f>(((I3641/60)/60)/24)+DATE(1970,1,1)+(-8/24)</f>
        <v>42650.299305555549</v>
      </c>
    </row>
    <row r="3642" spans="1:20" ht="75" x14ac:dyDescent="0.25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2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7">
        <f>E3642/D3642</f>
        <v>5.5E-2</v>
      </c>
      <c r="P3642" s="9">
        <f>IF(L3642 = 0, 0, E3642/L3642)</f>
        <v>18.333333333333332</v>
      </c>
      <c r="Q3642" s="5" t="str">
        <f>LEFT(N3642,SEARCH("/",N3642) - 1)</f>
        <v>theater</v>
      </c>
      <c r="R3642" s="5" t="str">
        <f>RIGHT(N3642, LEN(N3642) - SEARCH("/",N3642))</f>
        <v>musical</v>
      </c>
      <c r="S3642" s="16">
        <f>(((J3642/60)/60)/24)+DATE(1970,1,1)+(-8/24)</f>
        <v>42104.448263888888</v>
      </c>
      <c r="T3642" s="16">
        <f>(((I3642/60)/60)/24)+DATE(1970,1,1)+(-8/24)</f>
        <v>42134.448263888888</v>
      </c>
    </row>
    <row r="3643" spans="1:20" ht="60" x14ac:dyDescent="0.2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2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7">
        <f>E3643/D3643</f>
        <v>0</v>
      </c>
      <c r="P3643" s="9">
        <f>IF(L3643 = 0, 0, E3643/L3643)</f>
        <v>0</v>
      </c>
      <c r="Q3643" s="5" t="str">
        <f>LEFT(N3643,SEARCH("/",N3643) - 1)</f>
        <v>theater</v>
      </c>
      <c r="R3643" s="5" t="str">
        <f>RIGHT(N3643, LEN(N3643) - SEARCH("/",N3643))</f>
        <v>musical</v>
      </c>
      <c r="S3643" s="16">
        <f>(((J3643/60)/60)/24)+DATE(1970,1,1)+(-8/24)</f>
        <v>41899.293738425928</v>
      </c>
      <c r="T3643" s="16">
        <f>(((I3643/60)/60)/24)+DATE(1970,1,1)+(-8/24)</f>
        <v>41916.875</v>
      </c>
    </row>
    <row r="3644" spans="1:20" ht="60" x14ac:dyDescent="0.25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2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7">
        <f>E3644/D3644</f>
        <v>2.1428571428571429E-2</v>
      </c>
      <c r="P3644" s="9">
        <f>IF(L3644 = 0, 0, E3644/L3644)</f>
        <v>7.5</v>
      </c>
      <c r="Q3644" s="5" t="str">
        <f>LEFT(N3644,SEARCH("/",N3644) - 1)</f>
        <v>theater</v>
      </c>
      <c r="R3644" s="5" t="str">
        <f>RIGHT(N3644, LEN(N3644) - SEARCH("/",N3644))</f>
        <v>musical</v>
      </c>
      <c r="S3644" s="16">
        <f>(((J3644/60)/60)/24)+DATE(1970,1,1)+(-8/24)</f>
        <v>42297.482951388891</v>
      </c>
      <c r="T3644" s="16">
        <f>(((I3644/60)/60)/24)+DATE(1970,1,1)+(-8/24)</f>
        <v>42338.374999999993</v>
      </c>
    </row>
    <row r="3645" spans="1:20" ht="45" x14ac:dyDescent="0.2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2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7">
        <f>E3645/D3645</f>
        <v>0</v>
      </c>
      <c r="P3645" s="9">
        <f>IF(L3645 = 0, 0, E3645/L3645)</f>
        <v>0</v>
      </c>
      <c r="Q3645" s="5" t="str">
        <f>LEFT(N3645,SEARCH("/",N3645) - 1)</f>
        <v>theater</v>
      </c>
      <c r="R3645" s="5" t="str">
        <f>RIGHT(N3645, LEN(N3645) - SEARCH("/",N3645))</f>
        <v>musical</v>
      </c>
      <c r="S3645" s="16">
        <f>(((J3645/60)/60)/24)+DATE(1970,1,1)+(-8/24)</f>
        <v>42284.810636574075</v>
      </c>
      <c r="T3645" s="16">
        <f>(((I3645/60)/60)/24)+DATE(1970,1,1)+(-8/24)</f>
        <v>42324.852303240739</v>
      </c>
    </row>
    <row r="3646" spans="1:20" ht="45" x14ac:dyDescent="0.25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2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7">
        <f>E3646/D3646</f>
        <v>0.16420000000000001</v>
      </c>
      <c r="P3646" s="9">
        <f>IF(L3646 = 0, 0, E3646/L3646)</f>
        <v>68.416666666666671</v>
      </c>
      <c r="Q3646" s="5" t="str">
        <f>LEFT(N3646,SEARCH("/",N3646) - 1)</f>
        <v>theater</v>
      </c>
      <c r="R3646" s="5" t="str">
        <f>RIGHT(N3646, LEN(N3646) - SEARCH("/",N3646))</f>
        <v>musical</v>
      </c>
      <c r="S3646" s="16">
        <f>(((J3646/60)/60)/24)+DATE(1970,1,1)+(-8/24)</f>
        <v>42408.908414351848</v>
      </c>
      <c r="T3646" s="16">
        <f>(((I3646/60)/60)/24)+DATE(1970,1,1)+(-8/24)</f>
        <v>42436.874305555553</v>
      </c>
    </row>
    <row r="3647" spans="1:20" ht="60" x14ac:dyDescent="0.2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2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7">
        <f>E3647/D3647</f>
        <v>1E-3</v>
      </c>
      <c r="P3647" s="9">
        <f>IF(L3647 = 0, 0, E3647/L3647)</f>
        <v>1</v>
      </c>
      <c r="Q3647" s="5" t="str">
        <f>LEFT(N3647,SEARCH("/",N3647) - 1)</f>
        <v>theater</v>
      </c>
      <c r="R3647" s="5" t="str">
        <f>RIGHT(N3647, LEN(N3647) - SEARCH("/",N3647))</f>
        <v>musical</v>
      </c>
      <c r="S3647" s="16">
        <f>(((J3647/60)/60)/24)+DATE(1970,1,1)+(-8/24)</f>
        <v>42665.637013888881</v>
      </c>
      <c r="T3647" s="16">
        <f>(((I3647/60)/60)/24)+DATE(1970,1,1)+(-8/24)</f>
        <v>42695.678680555553</v>
      </c>
    </row>
    <row r="3648" spans="1:20" ht="45" x14ac:dyDescent="0.25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2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7">
        <f>E3648/D3648</f>
        <v>4.8099999999999997E-2</v>
      </c>
      <c r="P3648" s="9">
        <f>IF(L3648 = 0, 0, E3648/L3648)</f>
        <v>60.125</v>
      </c>
      <c r="Q3648" s="5" t="str">
        <f>LEFT(N3648,SEARCH("/",N3648) - 1)</f>
        <v>theater</v>
      </c>
      <c r="R3648" s="5" t="str">
        <f>RIGHT(N3648, LEN(N3648) - SEARCH("/",N3648))</f>
        <v>musical</v>
      </c>
      <c r="S3648" s="16">
        <f>(((J3648/60)/60)/24)+DATE(1970,1,1)+(-8/24)</f>
        <v>42140.08798611111</v>
      </c>
      <c r="T3648" s="16">
        <f>(((I3648/60)/60)/24)+DATE(1970,1,1)+(-8/24)</f>
        <v>42171.645833333336</v>
      </c>
    </row>
    <row r="3649" spans="1:20" ht="60" x14ac:dyDescent="0.2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2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7">
        <f>E3649/D3649</f>
        <v>0.06</v>
      </c>
      <c r="P3649" s="9">
        <f>IF(L3649 = 0, 0, E3649/L3649)</f>
        <v>15</v>
      </c>
      <c r="Q3649" s="5" t="str">
        <f>LEFT(N3649,SEARCH("/",N3649) - 1)</f>
        <v>theater</v>
      </c>
      <c r="R3649" s="5" t="str">
        <f>RIGHT(N3649, LEN(N3649) - SEARCH("/",N3649))</f>
        <v>musical</v>
      </c>
      <c r="S3649" s="16">
        <f>(((J3649/60)/60)/24)+DATE(1970,1,1)+(-8/24)</f>
        <v>42598.415821759256</v>
      </c>
      <c r="T3649" s="16">
        <f>(((I3649/60)/60)/24)+DATE(1970,1,1)+(-8/24)</f>
        <v>42643.415821759256</v>
      </c>
    </row>
    <row r="3650" spans="1:20" ht="30" x14ac:dyDescent="0.25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2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7">
        <f>E3650/D3650</f>
        <v>1.003825</v>
      </c>
      <c r="P3650" s="9">
        <f>IF(L3650 = 0, 0, E3650/L3650)</f>
        <v>550.04109589041093</v>
      </c>
      <c r="Q3650" s="5" t="str">
        <f>LEFT(N3650,SEARCH("/",N3650) - 1)</f>
        <v>theater</v>
      </c>
      <c r="R3650" s="5" t="str">
        <f>RIGHT(N3650, LEN(N3650) - SEARCH("/",N3650))</f>
        <v>plays</v>
      </c>
      <c r="S3650" s="16">
        <f>(((J3650/60)/60)/24)+DATE(1970,1,1)+(-8/24)</f>
        <v>41886.958854166667</v>
      </c>
      <c r="T3650" s="16">
        <f>(((I3650/60)/60)/24)+DATE(1970,1,1)+(-8/24)</f>
        <v>41916.958854166667</v>
      </c>
    </row>
    <row r="3651" spans="1:20" ht="45" x14ac:dyDescent="0.25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2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7">
        <f>E3651/D3651</f>
        <v>1.04</v>
      </c>
      <c r="P3651" s="9">
        <f>IF(L3651 = 0, 0, E3651/L3651)</f>
        <v>97.5</v>
      </c>
      <c r="Q3651" s="5" t="str">
        <f>LEFT(N3651,SEARCH("/",N3651) - 1)</f>
        <v>theater</v>
      </c>
      <c r="R3651" s="5" t="str">
        <f>RIGHT(N3651, LEN(N3651) - SEARCH("/",N3651))</f>
        <v>plays</v>
      </c>
      <c r="S3651" s="16">
        <f>(((J3651/60)/60)/24)+DATE(1970,1,1)+(-8/24)</f>
        <v>41780.379560185182</v>
      </c>
      <c r="T3651" s="16">
        <f>(((I3651/60)/60)/24)+DATE(1970,1,1)+(-8/24)</f>
        <v>41806.379560185182</v>
      </c>
    </row>
    <row r="3652" spans="1:20" ht="60" x14ac:dyDescent="0.25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2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7">
        <f>E3652/D3652</f>
        <v>1</v>
      </c>
      <c r="P3652" s="9">
        <f>IF(L3652 = 0, 0, E3652/L3652)</f>
        <v>29.411764705882351</v>
      </c>
      <c r="Q3652" s="5" t="str">
        <f>LEFT(N3652,SEARCH("/",N3652) - 1)</f>
        <v>theater</v>
      </c>
      <c r="R3652" s="5" t="str">
        <f>RIGHT(N3652, LEN(N3652) - SEARCH("/",N3652))</f>
        <v>plays</v>
      </c>
      <c r="S3652" s="16">
        <f>(((J3652/60)/60)/24)+DATE(1970,1,1)+(-8/24)</f>
        <v>42381.145648148151</v>
      </c>
      <c r="T3652" s="16">
        <f>(((I3652/60)/60)/24)+DATE(1970,1,1)+(-8/24)</f>
        <v>42402.145648148151</v>
      </c>
    </row>
    <row r="3653" spans="1:20" ht="45" x14ac:dyDescent="0.25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2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7">
        <f>E3653/D3653</f>
        <v>1.04</v>
      </c>
      <c r="P3653" s="9">
        <f>IF(L3653 = 0, 0, E3653/L3653)</f>
        <v>57.777777777777779</v>
      </c>
      <c r="Q3653" s="5" t="str">
        <f>LEFT(N3653,SEARCH("/",N3653) - 1)</f>
        <v>theater</v>
      </c>
      <c r="R3653" s="5" t="str">
        <f>RIGHT(N3653, LEN(N3653) - SEARCH("/",N3653))</f>
        <v>plays</v>
      </c>
      <c r="S3653" s="16">
        <f>(((J3653/60)/60)/24)+DATE(1970,1,1)+(-8/24)</f>
        <v>41828.312986111108</v>
      </c>
      <c r="T3653" s="16">
        <f>(((I3653/60)/60)/24)+DATE(1970,1,1)+(-8/24)</f>
        <v>41861.332638888889</v>
      </c>
    </row>
    <row r="3654" spans="1:20" ht="60" x14ac:dyDescent="0.25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2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7">
        <f>E3654/D3654</f>
        <v>2.5066666666666668</v>
      </c>
      <c r="P3654" s="9">
        <f>IF(L3654 = 0, 0, E3654/L3654)</f>
        <v>44.235294117647058</v>
      </c>
      <c r="Q3654" s="5" t="str">
        <f>LEFT(N3654,SEARCH("/",N3654) - 1)</f>
        <v>theater</v>
      </c>
      <c r="R3654" s="5" t="str">
        <f>RIGHT(N3654, LEN(N3654) - SEARCH("/",N3654))</f>
        <v>plays</v>
      </c>
      <c r="S3654" s="16">
        <f>(((J3654/60)/60)/24)+DATE(1970,1,1)+(-8/24)</f>
        <v>42596.311365740738</v>
      </c>
      <c r="T3654" s="16">
        <f>(((I3654/60)/60)/24)+DATE(1970,1,1)+(-8/24)</f>
        <v>42606.832638888889</v>
      </c>
    </row>
    <row r="3655" spans="1:20" ht="60" x14ac:dyDescent="0.25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2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7">
        <f>E3655/D3655</f>
        <v>1.0049999999999999</v>
      </c>
      <c r="P3655" s="9">
        <f>IF(L3655 = 0, 0, E3655/L3655)</f>
        <v>60.909090909090907</v>
      </c>
      <c r="Q3655" s="5" t="str">
        <f>LEFT(N3655,SEARCH("/",N3655) - 1)</f>
        <v>theater</v>
      </c>
      <c r="R3655" s="5" t="str">
        <f>RIGHT(N3655, LEN(N3655) - SEARCH("/",N3655))</f>
        <v>plays</v>
      </c>
      <c r="S3655" s="16">
        <f>(((J3655/60)/60)/24)+DATE(1970,1,1)+(-8/24)</f>
        <v>42191.030173611107</v>
      </c>
      <c r="T3655" s="16">
        <f>(((I3655/60)/60)/24)+DATE(1970,1,1)+(-8/24)</f>
        <v>42221.030173611107</v>
      </c>
    </row>
    <row r="3656" spans="1:20" ht="60" x14ac:dyDescent="0.25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2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7">
        <f>E3656/D3656</f>
        <v>1.744</v>
      </c>
      <c r="P3656" s="9">
        <f>IF(L3656 = 0, 0, E3656/L3656)</f>
        <v>68.84210526315789</v>
      </c>
      <c r="Q3656" s="5" t="str">
        <f>LEFT(N3656,SEARCH("/",N3656) - 1)</f>
        <v>theater</v>
      </c>
      <c r="R3656" s="5" t="str">
        <f>RIGHT(N3656, LEN(N3656) - SEARCH("/",N3656))</f>
        <v>plays</v>
      </c>
      <c r="S3656" s="16">
        <f>(((J3656/60)/60)/24)+DATE(1970,1,1)+(-8/24)</f>
        <v>42440.08317129629</v>
      </c>
      <c r="T3656" s="16">
        <f>(((I3656/60)/60)/24)+DATE(1970,1,1)+(-8/24)</f>
        <v>42463.374999999993</v>
      </c>
    </row>
    <row r="3657" spans="1:20" ht="60" x14ac:dyDescent="0.25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2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7">
        <f>E3657/D3657</f>
        <v>1.1626000000000001</v>
      </c>
      <c r="P3657" s="9">
        <f>IF(L3657 = 0, 0, E3657/L3657)</f>
        <v>73.582278481012665</v>
      </c>
      <c r="Q3657" s="5" t="str">
        <f>LEFT(N3657,SEARCH("/",N3657) - 1)</f>
        <v>theater</v>
      </c>
      <c r="R3657" s="5" t="str">
        <f>RIGHT(N3657, LEN(N3657) - SEARCH("/",N3657))</f>
        <v>plays</v>
      </c>
      <c r="S3657" s="16">
        <f>(((J3657/60)/60)/24)+DATE(1970,1,1)+(-8/24)</f>
        <v>42173.469884259255</v>
      </c>
      <c r="T3657" s="16">
        <f>(((I3657/60)/60)/24)+DATE(1970,1,1)+(-8/24)</f>
        <v>42202.957638888889</v>
      </c>
    </row>
    <row r="3658" spans="1:20" ht="60" x14ac:dyDescent="0.25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2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7">
        <f>E3658/D3658</f>
        <v>1.0582</v>
      </c>
      <c r="P3658" s="9">
        <f>IF(L3658 = 0, 0, E3658/L3658)</f>
        <v>115.02173913043478</v>
      </c>
      <c r="Q3658" s="5" t="str">
        <f>LEFT(N3658,SEARCH("/",N3658) - 1)</f>
        <v>theater</v>
      </c>
      <c r="R3658" s="5" t="str">
        <f>RIGHT(N3658, LEN(N3658) - SEARCH("/",N3658))</f>
        <v>plays</v>
      </c>
      <c r="S3658" s="16">
        <f>(((J3658/60)/60)/24)+DATE(1970,1,1)+(-8/24)</f>
        <v>42737.57680555556</v>
      </c>
      <c r="T3658" s="16">
        <f>(((I3658/60)/60)/24)+DATE(1970,1,1)+(-8/24)</f>
        <v>42767.624305555553</v>
      </c>
    </row>
    <row r="3659" spans="1:20" ht="60" x14ac:dyDescent="0.25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2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7">
        <f>E3659/D3659</f>
        <v>1.1074999999999999</v>
      </c>
      <c r="P3659" s="9">
        <f>IF(L3659 = 0, 0, E3659/L3659)</f>
        <v>110.75</v>
      </c>
      <c r="Q3659" s="5" t="str">
        <f>LEFT(N3659,SEARCH("/",N3659) - 1)</f>
        <v>theater</v>
      </c>
      <c r="R3659" s="5" t="str">
        <f>RIGHT(N3659, LEN(N3659) - SEARCH("/",N3659))</f>
        <v>plays</v>
      </c>
      <c r="S3659" s="16">
        <f>(((J3659/60)/60)/24)+DATE(1970,1,1)+(-8/24)</f>
        <v>42499.296516203707</v>
      </c>
      <c r="T3659" s="16">
        <f>(((I3659/60)/60)/24)+DATE(1970,1,1)+(-8/24)</f>
        <v>42522.570833333331</v>
      </c>
    </row>
    <row r="3660" spans="1:20" ht="30" x14ac:dyDescent="0.25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2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7">
        <f>E3660/D3660</f>
        <v>1.0066666666666666</v>
      </c>
      <c r="P3660" s="9">
        <f>IF(L3660 = 0, 0, E3660/L3660)</f>
        <v>75.5</v>
      </c>
      <c r="Q3660" s="5" t="str">
        <f>LEFT(N3660,SEARCH("/",N3660) - 1)</f>
        <v>theater</v>
      </c>
      <c r="R3660" s="5" t="str">
        <f>RIGHT(N3660, LEN(N3660) - SEARCH("/",N3660))</f>
        <v>plays</v>
      </c>
      <c r="S3660" s="16">
        <f>(((J3660/60)/60)/24)+DATE(1970,1,1)+(-8/24)</f>
        <v>41775.525231481479</v>
      </c>
      <c r="T3660" s="16">
        <f>(((I3660/60)/60)/24)+DATE(1970,1,1)+(-8/24)</f>
        <v>41821.832638888889</v>
      </c>
    </row>
    <row r="3661" spans="1:20" ht="45" x14ac:dyDescent="0.25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2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7">
        <f>E3661/D3661</f>
        <v>1.0203333333333333</v>
      </c>
      <c r="P3661" s="9">
        <f>IF(L3661 = 0, 0, E3661/L3661)</f>
        <v>235.46153846153845</v>
      </c>
      <c r="Q3661" s="5" t="str">
        <f>LEFT(N3661,SEARCH("/",N3661) - 1)</f>
        <v>theater</v>
      </c>
      <c r="R3661" s="5" t="str">
        <f>RIGHT(N3661, LEN(N3661) - SEARCH("/",N3661))</f>
        <v>plays</v>
      </c>
      <c r="S3661" s="16">
        <f>(((J3661/60)/60)/24)+DATE(1970,1,1)+(-8/24)</f>
        <v>42054.943865740737</v>
      </c>
      <c r="T3661" s="16">
        <f>(((I3661/60)/60)/24)+DATE(1970,1,1)+(-8/24)</f>
        <v>42082.277083333327</v>
      </c>
    </row>
    <row r="3662" spans="1:20" ht="60" x14ac:dyDescent="0.25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2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7">
        <f>E3662/D3662</f>
        <v>1</v>
      </c>
      <c r="P3662" s="9">
        <f>IF(L3662 = 0, 0, E3662/L3662)</f>
        <v>11.363636363636363</v>
      </c>
      <c r="Q3662" s="5" t="str">
        <f>LEFT(N3662,SEARCH("/",N3662) - 1)</f>
        <v>theater</v>
      </c>
      <c r="R3662" s="5" t="str">
        <f>RIGHT(N3662, LEN(N3662) - SEARCH("/",N3662))</f>
        <v>plays</v>
      </c>
      <c r="S3662" s="16">
        <f>(((J3662/60)/60)/24)+DATE(1970,1,1)+(-8/24)</f>
        <v>41971.547743055555</v>
      </c>
      <c r="T3662" s="16">
        <f>(((I3662/60)/60)/24)+DATE(1970,1,1)+(-8/24)</f>
        <v>41996.547743055555</v>
      </c>
    </row>
    <row r="3663" spans="1:20" ht="60" x14ac:dyDescent="0.25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2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7">
        <f>E3663/D3663</f>
        <v>1.1100000000000001</v>
      </c>
      <c r="P3663" s="9">
        <f>IF(L3663 = 0, 0, E3663/L3663)</f>
        <v>92.5</v>
      </c>
      <c r="Q3663" s="5" t="str">
        <f>LEFT(N3663,SEARCH("/",N3663) - 1)</f>
        <v>theater</v>
      </c>
      <c r="R3663" s="5" t="str">
        <f>RIGHT(N3663, LEN(N3663) - SEARCH("/",N3663))</f>
        <v>plays</v>
      </c>
      <c r="S3663" s="16">
        <f>(((J3663/60)/60)/24)+DATE(1970,1,1)+(-8/24)</f>
        <v>42447.563333333332</v>
      </c>
      <c r="T3663" s="16">
        <f>(((I3663/60)/60)/24)+DATE(1970,1,1)+(-8/24)</f>
        <v>42469.833333333336</v>
      </c>
    </row>
    <row r="3664" spans="1:20" ht="60" x14ac:dyDescent="0.25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2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7">
        <f>E3664/D3664</f>
        <v>1.0142500000000001</v>
      </c>
      <c r="P3664" s="9">
        <f>IF(L3664 = 0, 0, E3664/L3664)</f>
        <v>202.85</v>
      </c>
      <c r="Q3664" s="5" t="str">
        <f>LEFT(N3664,SEARCH("/",N3664) - 1)</f>
        <v>theater</v>
      </c>
      <c r="R3664" s="5" t="str">
        <f>RIGHT(N3664, LEN(N3664) - SEARCH("/",N3664))</f>
        <v>plays</v>
      </c>
      <c r="S3664" s="16">
        <f>(((J3664/60)/60)/24)+DATE(1970,1,1)+(-8/24)</f>
        <v>42063.886736111112</v>
      </c>
      <c r="T3664" s="16">
        <f>(((I3664/60)/60)/24)+DATE(1970,1,1)+(-8/24)</f>
        <v>42093.84506944444</v>
      </c>
    </row>
    <row r="3665" spans="1:20" ht="60" x14ac:dyDescent="0.25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2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7">
        <f>E3665/D3665</f>
        <v>1.04</v>
      </c>
      <c r="P3665" s="9">
        <f>IF(L3665 = 0, 0, E3665/L3665)</f>
        <v>26</v>
      </c>
      <c r="Q3665" s="5" t="str">
        <f>LEFT(N3665,SEARCH("/",N3665) - 1)</f>
        <v>theater</v>
      </c>
      <c r="R3665" s="5" t="str">
        <f>RIGHT(N3665, LEN(N3665) - SEARCH("/",N3665))</f>
        <v>plays</v>
      </c>
      <c r="S3665" s="16">
        <f>(((J3665/60)/60)/24)+DATE(1970,1,1)+(-8/24)</f>
        <v>42665.118402777771</v>
      </c>
      <c r="T3665" s="16">
        <f>(((I3665/60)/60)/24)+DATE(1970,1,1)+(-8/24)</f>
        <v>42725.160069444442</v>
      </c>
    </row>
    <row r="3666" spans="1:20" ht="60" x14ac:dyDescent="0.25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2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7">
        <f>E3666/D3666</f>
        <v>1.09375</v>
      </c>
      <c r="P3666" s="9">
        <f>IF(L3666 = 0, 0, E3666/L3666)</f>
        <v>46.05263157894737</v>
      </c>
      <c r="Q3666" s="5" t="str">
        <f>LEFT(N3666,SEARCH("/",N3666) - 1)</f>
        <v>theater</v>
      </c>
      <c r="R3666" s="5" t="str">
        <f>RIGHT(N3666, LEN(N3666) - SEARCH("/",N3666))</f>
        <v>plays</v>
      </c>
      <c r="S3666" s="16">
        <f>(((J3666/60)/60)/24)+DATE(1970,1,1)+(-8/24)</f>
        <v>42522.91538194444</v>
      </c>
      <c r="T3666" s="16">
        <f>(((I3666/60)/60)/24)+DATE(1970,1,1)+(-8/24)</f>
        <v>42536.91538194444</v>
      </c>
    </row>
    <row r="3667" spans="1:20" ht="60" x14ac:dyDescent="0.25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2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7">
        <f>E3667/D3667</f>
        <v>1.1516129032258065</v>
      </c>
      <c r="P3667" s="9">
        <f>IF(L3667 = 0, 0, E3667/L3667)</f>
        <v>51</v>
      </c>
      <c r="Q3667" s="5" t="str">
        <f>LEFT(N3667,SEARCH("/",N3667) - 1)</f>
        <v>theater</v>
      </c>
      <c r="R3667" s="5" t="str">
        <f>RIGHT(N3667, LEN(N3667) - SEARCH("/",N3667))</f>
        <v>plays</v>
      </c>
      <c r="S3667" s="16">
        <f>(((J3667/60)/60)/24)+DATE(1970,1,1)+(-8/24)</f>
        <v>42294.47479166666</v>
      </c>
      <c r="T3667" s="16">
        <f>(((I3667/60)/60)/24)+DATE(1970,1,1)+(-8/24)</f>
        <v>42305.495833333327</v>
      </c>
    </row>
    <row r="3668" spans="1:20" ht="30" x14ac:dyDescent="0.25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2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7">
        <f>E3668/D3668</f>
        <v>1</v>
      </c>
      <c r="P3668" s="9">
        <f>IF(L3668 = 0, 0, E3668/L3668)</f>
        <v>31.578947368421051</v>
      </c>
      <c r="Q3668" s="5" t="str">
        <f>LEFT(N3668,SEARCH("/",N3668) - 1)</f>
        <v>theater</v>
      </c>
      <c r="R3668" s="5" t="str">
        <f>RIGHT(N3668, LEN(N3668) - SEARCH("/",N3668))</f>
        <v>plays</v>
      </c>
      <c r="S3668" s="16">
        <f>(((J3668/60)/60)/24)+DATE(1970,1,1)+(-8/24)</f>
        <v>41822.571550925924</v>
      </c>
      <c r="T3668" s="16">
        <f>(((I3668/60)/60)/24)+DATE(1970,1,1)+(-8/24)</f>
        <v>41843.958333333328</v>
      </c>
    </row>
    <row r="3669" spans="1:20" ht="60" x14ac:dyDescent="0.25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2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7">
        <f>E3669/D3669</f>
        <v>1.0317033333333334</v>
      </c>
      <c r="P3669" s="9">
        <f>IF(L3669 = 0, 0, E3669/L3669)</f>
        <v>53.363965517241382</v>
      </c>
      <c r="Q3669" s="5" t="str">
        <f>LEFT(N3669,SEARCH("/",N3669) - 1)</f>
        <v>theater</v>
      </c>
      <c r="R3669" s="5" t="str">
        <f>RIGHT(N3669, LEN(N3669) - SEARCH("/",N3669))</f>
        <v>plays</v>
      </c>
      <c r="S3669" s="16">
        <f>(((J3669/60)/60)/24)+DATE(1970,1,1)+(-8/24)</f>
        <v>42173.636793981481</v>
      </c>
      <c r="T3669" s="16">
        <f>(((I3669/60)/60)/24)+DATE(1970,1,1)+(-8/24)</f>
        <v>42203.636793981481</v>
      </c>
    </row>
    <row r="3670" spans="1:20" ht="60" x14ac:dyDescent="0.25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2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7">
        <f>E3670/D3670</f>
        <v>1.0349999999999999</v>
      </c>
      <c r="P3670" s="9">
        <f>IF(L3670 = 0, 0, E3670/L3670)</f>
        <v>36.964285714285715</v>
      </c>
      <c r="Q3670" s="5" t="str">
        <f>LEFT(N3670,SEARCH("/",N3670) - 1)</f>
        <v>theater</v>
      </c>
      <c r="R3670" s="5" t="str">
        <f>RIGHT(N3670, LEN(N3670) - SEARCH("/",N3670))</f>
        <v>plays</v>
      </c>
      <c r="S3670" s="16">
        <f>(((J3670/60)/60)/24)+DATE(1970,1,1)+(-8/24)</f>
        <v>42185.222824074073</v>
      </c>
      <c r="T3670" s="16">
        <f>(((I3670/60)/60)/24)+DATE(1970,1,1)+(-8/24)</f>
        <v>42208.439583333333</v>
      </c>
    </row>
    <row r="3671" spans="1:20" ht="60" x14ac:dyDescent="0.25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2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7">
        <f>E3671/D3671</f>
        <v>1.3819999999999999</v>
      </c>
      <c r="P3671" s="9">
        <f>IF(L3671 = 0, 0, E3671/L3671)</f>
        <v>81.294117647058826</v>
      </c>
      <c r="Q3671" s="5" t="str">
        <f>LEFT(N3671,SEARCH("/",N3671) - 1)</f>
        <v>theater</v>
      </c>
      <c r="R3671" s="5" t="str">
        <f>RIGHT(N3671, LEN(N3671) - SEARCH("/",N3671))</f>
        <v>plays</v>
      </c>
      <c r="S3671" s="16">
        <f>(((J3671/60)/60)/24)+DATE(1970,1,1)+(-8/24)</f>
        <v>42136.341863425921</v>
      </c>
      <c r="T3671" s="16">
        <f>(((I3671/60)/60)/24)+DATE(1970,1,1)+(-8/24)</f>
        <v>42166.341863425921</v>
      </c>
    </row>
    <row r="3672" spans="1:20" ht="60" x14ac:dyDescent="0.25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2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7">
        <f>E3672/D3672</f>
        <v>1.0954545454545455</v>
      </c>
      <c r="P3672" s="9">
        <f>IF(L3672 = 0, 0, E3672/L3672)</f>
        <v>20.083333333333332</v>
      </c>
      <c r="Q3672" s="5" t="str">
        <f>LEFT(N3672,SEARCH("/",N3672) - 1)</f>
        <v>theater</v>
      </c>
      <c r="R3672" s="5" t="str">
        <f>RIGHT(N3672, LEN(N3672) - SEARCH("/",N3672))</f>
        <v>plays</v>
      </c>
      <c r="S3672" s="16">
        <f>(((J3672/60)/60)/24)+DATE(1970,1,1)+(-8/24)</f>
        <v>42142.180682870363</v>
      </c>
      <c r="T3672" s="16">
        <f>(((I3672/60)/60)/24)+DATE(1970,1,1)+(-8/24)</f>
        <v>42155.624999999993</v>
      </c>
    </row>
    <row r="3673" spans="1:20" ht="60" x14ac:dyDescent="0.25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2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7">
        <f>E3673/D3673</f>
        <v>1.0085714285714287</v>
      </c>
      <c r="P3673" s="9">
        <f>IF(L3673 = 0, 0, E3673/L3673)</f>
        <v>88.25</v>
      </c>
      <c r="Q3673" s="5" t="str">
        <f>LEFT(N3673,SEARCH("/",N3673) - 1)</f>
        <v>theater</v>
      </c>
      <c r="R3673" s="5" t="str">
        <f>RIGHT(N3673, LEN(N3673) - SEARCH("/",N3673))</f>
        <v>plays</v>
      </c>
      <c r="S3673" s="16">
        <f>(((J3673/60)/60)/24)+DATE(1970,1,1)+(-8/24)</f>
        <v>41820.294756944444</v>
      </c>
      <c r="T3673" s="16">
        <f>(((I3673/60)/60)/24)+DATE(1970,1,1)+(-8/24)</f>
        <v>41840.832638888889</v>
      </c>
    </row>
    <row r="3674" spans="1:20" ht="60" x14ac:dyDescent="0.25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2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7">
        <f>E3674/D3674</f>
        <v>1.0153333333333334</v>
      </c>
      <c r="P3674" s="9">
        <f>IF(L3674 = 0, 0, E3674/L3674)</f>
        <v>53.438596491228068</v>
      </c>
      <c r="Q3674" s="5" t="str">
        <f>LEFT(N3674,SEARCH("/",N3674) - 1)</f>
        <v>theater</v>
      </c>
      <c r="R3674" s="5" t="str">
        <f>RIGHT(N3674, LEN(N3674) - SEARCH("/",N3674))</f>
        <v>plays</v>
      </c>
      <c r="S3674" s="16">
        <f>(((J3674/60)/60)/24)+DATE(1970,1,1)+(-8/24)</f>
        <v>41878.613240740735</v>
      </c>
      <c r="T3674" s="16">
        <f>(((I3674/60)/60)/24)+DATE(1970,1,1)+(-8/24)</f>
        <v>41908.613240740735</v>
      </c>
    </row>
    <row r="3675" spans="1:20" ht="45" x14ac:dyDescent="0.25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2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7">
        <f>E3675/D3675</f>
        <v>1.13625</v>
      </c>
      <c r="P3675" s="9">
        <f>IF(L3675 = 0, 0, E3675/L3675)</f>
        <v>39.868421052631582</v>
      </c>
      <c r="Q3675" s="5" t="str">
        <f>LEFT(N3675,SEARCH("/",N3675) - 1)</f>
        <v>theater</v>
      </c>
      <c r="R3675" s="5" t="str">
        <f>RIGHT(N3675, LEN(N3675) - SEARCH("/",N3675))</f>
        <v>plays</v>
      </c>
      <c r="S3675" s="16">
        <f>(((J3675/60)/60)/24)+DATE(1970,1,1)+(-8/24)</f>
        <v>41913.961770833332</v>
      </c>
      <c r="T3675" s="16">
        <f>(((I3675/60)/60)/24)+DATE(1970,1,1)+(-8/24)</f>
        <v>41948.202777777777</v>
      </c>
    </row>
    <row r="3676" spans="1:20" ht="60" x14ac:dyDescent="0.25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2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7">
        <f>E3676/D3676</f>
        <v>1</v>
      </c>
      <c r="P3676" s="9">
        <f>IF(L3676 = 0, 0, E3676/L3676)</f>
        <v>145.16129032258064</v>
      </c>
      <c r="Q3676" s="5" t="str">
        <f>LEFT(N3676,SEARCH("/",N3676) - 1)</f>
        <v>theater</v>
      </c>
      <c r="R3676" s="5" t="str">
        <f>RIGHT(N3676, LEN(N3676) - SEARCH("/",N3676))</f>
        <v>plays</v>
      </c>
      <c r="S3676" s="16">
        <f>(((J3676/60)/60)/24)+DATE(1970,1,1)+(-8/24)</f>
        <v>42556.539687499993</v>
      </c>
      <c r="T3676" s="16">
        <f>(((I3676/60)/60)/24)+DATE(1970,1,1)+(-8/24)</f>
        <v>42616.539687499993</v>
      </c>
    </row>
    <row r="3677" spans="1:20" ht="60" x14ac:dyDescent="0.25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2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7">
        <f>E3677/D3677</f>
        <v>1.4</v>
      </c>
      <c r="P3677" s="9">
        <f>IF(L3677 = 0, 0, E3677/L3677)</f>
        <v>23.333333333333332</v>
      </c>
      <c r="Q3677" s="5" t="str">
        <f>LEFT(N3677,SEARCH("/",N3677) - 1)</f>
        <v>theater</v>
      </c>
      <c r="R3677" s="5" t="str">
        <f>RIGHT(N3677, LEN(N3677) - SEARCH("/",N3677))</f>
        <v>plays</v>
      </c>
      <c r="S3677" s="16">
        <f>(((J3677/60)/60)/24)+DATE(1970,1,1)+(-8/24)</f>
        <v>42493.263680555552</v>
      </c>
      <c r="T3677" s="16">
        <f>(((I3677/60)/60)/24)+DATE(1970,1,1)+(-8/24)</f>
        <v>42505.624999999993</v>
      </c>
    </row>
    <row r="3678" spans="1:20" ht="60" x14ac:dyDescent="0.25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2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7">
        <f>E3678/D3678</f>
        <v>1.2875000000000001</v>
      </c>
      <c r="P3678" s="9">
        <f>IF(L3678 = 0, 0, E3678/L3678)</f>
        <v>64.375</v>
      </c>
      <c r="Q3678" s="5" t="str">
        <f>LEFT(N3678,SEARCH("/",N3678) - 1)</f>
        <v>theater</v>
      </c>
      <c r="R3678" s="5" t="str">
        <f>RIGHT(N3678, LEN(N3678) - SEARCH("/",N3678))</f>
        <v>plays</v>
      </c>
      <c r="S3678" s="16">
        <f>(((J3678/60)/60)/24)+DATE(1970,1,1)+(-8/24)</f>
        <v>41876.482453703698</v>
      </c>
      <c r="T3678" s="16">
        <f>(((I3678/60)/60)/24)+DATE(1970,1,1)+(-8/24)</f>
        <v>41894.482453703698</v>
      </c>
    </row>
    <row r="3679" spans="1:20" ht="45" x14ac:dyDescent="0.25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2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7">
        <f>E3679/D3679</f>
        <v>1.0290416666666666</v>
      </c>
      <c r="P3679" s="9">
        <f>IF(L3679 = 0, 0, E3679/L3679)</f>
        <v>62.052763819095475</v>
      </c>
      <c r="Q3679" s="5" t="str">
        <f>LEFT(N3679,SEARCH("/",N3679) - 1)</f>
        <v>theater</v>
      </c>
      <c r="R3679" s="5" t="str">
        <f>RIGHT(N3679, LEN(N3679) - SEARCH("/",N3679))</f>
        <v>plays</v>
      </c>
      <c r="S3679" s="16">
        <f>(((J3679/60)/60)/24)+DATE(1970,1,1)+(-8/24)</f>
        <v>41802.240949074068</v>
      </c>
      <c r="T3679" s="16">
        <f>(((I3679/60)/60)/24)+DATE(1970,1,1)+(-8/24)</f>
        <v>41822.832638888889</v>
      </c>
    </row>
    <row r="3680" spans="1:20" ht="45" x14ac:dyDescent="0.25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2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7">
        <f>E3680/D3680</f>
        <v>1.0249999999999999</v>
      </c>
      <c r="P3680" s="9">
        <f>IF(L3680 = 0, 0, E3680/L3680)</f>
        <v>66.129032258064512</v>
      </c>
      <c r="Q3680" s="5" t="str">
        <f>LEFT(N3680,SEARCH("/",N3680) - 1)</f>
        <v>theater</v>
      </c>
      <c r="R3680" s="5" t="str">
        <f>RIGHT(N3680, LEN(N3680) - SEARCH("/",N3680))</f>
        <v>plays</v>
      </c>
      <c r="S3680" s="16">
        <f>(((J3680/60)/60)/24)+DATE(1970,1,1)+(-8/24)</f>
        <v>42120.197893518511</v>
      </c>
      <c r="T3680" s="16">
        <f>(((I3680/60)/60)/24)+DATE(1970,1,1)+(-8/24)</f>
        <v>42155.197893518511</v>
      </c>
    </row>
    <row r="3681" spans="1:20" ht="60" x14ac:dyDescent="0.25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2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7">
        <f>E3681/D3681</f>
        <v>1.101</v>
      </c>
      <c r="P3681" s="9">
        <f>IF(L3681 = 0, 0, E3681/L3681)</f>
        <v>73.400000000000006</v>
      </c>
      <c r="Q3681" s="5" t="str">
        <f>LEFT(N3681,SEARCH("/",N3681) - 1)</f>
        <v>theater</v>
      </c>
      <c r="R3681" s="5" t="str">
        <f>RIGHT(N3681, LEN(N3681) - SEARCH("/",N3681))</f>
        <v>plays</v>
      </c>
      <c r="S3681" s="16">
        <f>(((J3681/60)/60)/24)+DATE(1970,1,1)+(-8/24)</f>
        <v>41786.428020833329</v>
      </c>
      <c r="T3681" s="16">
        <f>(((I3681/60)/60)/24)+DATE(1970,1,1)+(-8/24)</f>
        <v>41820.874305555553</v>
      </c>
    </row>
    <row r="3682" spans="1:20" ht="45" x14ac:dyDescent="0.25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2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7">
        <f>E3682/D3682</f>
        <v>1.1276666666666666</v>
      </c>
      <c r="P3682" s="9">
        <f>IF(L3682 = 0, 0, E3682/L3682)</f>
        <v>99.5</v>
      </c>
      <c r="Q3682" s="5" t="str">
        <f>LEFT(N3682,SEARCH("/",N3682) - 1)</f>
        <v>theater</v>
      </c>
      <c r="R3682" s="5" t="str">
        <f>RIGHT(N3682, LEN(N3682) - SEARCH("/",N3682))</f>
        <v>plays</v>
      </c>
      <c r="S3682" s="16">
        <f>(((J3682/60)/60)/24)+DATE(1970,1,1)+(-8/24)</f>
        <v>42627.120763888881</v>
      </c>
      <c r="T3682" s="16">
        <f>(((I3682/60)/60)/24)+DATE(1970,1,1)+(-8/24)</f>
        <v>42648.120763888881</v>
      </c>
    </row>
    <row r="3683" spans="1:20" ht="60" x14ac:dyDescent="0.25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2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7">
        <f>E3683/D3683</f>
        <v>1.119</v>
      </c>
      <c r="P3683" s="9">
        <f>IF(L3683 = 0, 0, E3683/L3683)</f>
        <v>62.166666666666664</v>
      </c>
      <c r="Q3683" s="5" t="str">
        <f>LEFT(N3683,SEARCH("/",N3683) - 1)</f>
        <v>theater</v>
      </c>
      <c r="R3683" s="5" t="str">
        <f>RIGHT(N3683, LEN(N3683) - SEARCH("/",N3683))</f>
        <v>plays</v>
      </c>
      <c r="S3683" s="16">
        <f>(((J3683/60)/60)/24)+DATE(1970,1,1)+(-8/24)</f>
        <v>42374.318171296291</v>
      </c>
      <c r="T3683" s="16">
        <f>(((I3683/60)/60)/24)+DATE(1970,1,1)+(-8/24)</f>
        <v>42384.318171296291</v>
      </c>
    </row>
    <row r="3684" spans="1:20" ht="45" x14ac:dyDescent="0.25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2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7">
        <f>E3684/D3684</f>
        <v>1.3919999999999999</v>
      </c>
      <c r="P3684" s="9">
        <f>IF(L3684 = 0, 0, E3684/L3684)</f>
        <v>62.328358208955223</v>
      </c>
      <c r="Q3684" s="5" t="str">
        <f>LEFT(N3684,SEARCH("/",N3684) - 1)</f>
        <v>theater</v>
      </c>
      <c r="R3684" s="5" t="str">
        <f>RIGHT(N3684, LEN(N3684) - SEARCH("/",N3684))</f>
        <v>plays</v>
      </c>
      <c r="S3684" s="16">
        <f>(((J3684/60)/60)/24)+DATE(1970,1,1)+(-8/24)</f>
        <v>41772.352060185185</v>
      </c>
      <c r="T3684" s="16">
        <f>(((I3684/60)/60)/24)+DATE(1970,1,1)+(-8/24)</f>
        <v>41805.957638888889</v>
      </c>
    </row>
    <row r="3685" spans="1:20" ht="45" x14ac:dyDescent="0.25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2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7">
        <f>E3685/D3685</f>
        <v>1.1085714285714285</v>
      </c>
      <c r="P3685" s="9">
        <f>IF(L3685 = 0, 0, E3685/L3685)</f>
        <v>58.787878787878789</v>
      </c>
      <c r="Q3685" s="5" t="str">
        <f>LEFT(N3685,SEARCH("/",N3685) - 1)</f>
        <v>theater</v>
      </c>
      <c r="R3685" s="5" t="str">
        <f>RIGHT(N3685, LEN(N3685) - SEARCH("/",N3685))</f>
        <v>plays</v>
      </c>
      <c r="S3685" s="16">
        <f>(((J3685/60)/60)/24)+DATE(1970,1,1)+(-8/24)</f>
        <v>42632.783518518518</v>
      </c>
      <c r="T3685" s="16">
        <f>(((I3685/60)/60)/24)+DATE(1970,1,1)+(-8/24)</f>
        <v>42662.783518518518</v>
      </c>
    </row>
    <row r="3686" spans="1:20" ht="60" x14ac:dyDescent="0.25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2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7">
        <f>E3686/D3686</f>
        <v>1.3906666666666667</v>
      </c>
      <c r="P3686" s="9">
        <f>IF(L3686 = 0, 0, E3686/L3686)</f>
        <v>45.347826086956523</v>
      </c>
      <c r="Q3686" s="5" t="str">
        <f>LEFT(N3686,SEARCH("/",N3686) - 1)</f>
        <v>theater</v>
      </c>
      <c r="R3686" s="5" t="str">
        <f>RIGHT(N3686, LEN(N3686) - SEARCH("/",N3686))</f>
        <v>plays</v>
      </c>
      <c r="S3686" s="16">
        <f>(((J3686/60)/60)/24)+DATE(1970,1,1)+(-8/24)</f>
        <v>42218.84706018518</v>
      </c>
      <c r="T3686" s="16">
        <f>(((I3686/60)/60)/24)+DATE(1970,1,1)+(-8/24)</f>
        <v>42248.84706018518</v>
      </c>
    </row>
    <row r="3687" spans="1:20" ht="45" x14ac:dyDescent="0.25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2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7">
        <f>E3687/D3687</f>
        <v>1.0569999999999999</v>
      </c>
      <c r="P3687" s="9">
        <f>IF(L3687 = 0, 0, E3687/L3687)</f>
        <v>41.944444444444443</v>
      </c>
      <c r="Q3687" s="5" t="str">
        <f>LEFT(N3687,SEARCH("/",N3687) - 1)</f>
        <v>theater</v>
      </c>
      <c r="R3687" s="5" t="str">
        <f>RIGHT(N3687, LEN(N3687) - SEARCH("/",N3687))</f>
        <v>plays</v>
      </c>
      <c r="S3687" s="16">
        <f>(((J3687/60)/60)/24)+DATE(1970,1,1)+(-8/24)</f>
        <v>41753.259942129625</v>
      </c>
      <c r="T3687" s="16">
        <f>(((I3687/60)/60)/24)+DATE(1970,1,1)+(-8/24)</f>
        <v>41778.541666666664</v>
      </c>
    </row>
    <row r="3688" spans="1:20" ht="45" x14ac:dyDescent="0.25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2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7">
        <f>E3688/D3688</f>
        <v>1.0142857142857142</v>
      </c>
      <c r="P3688" s="9">
        <f>IF(L3688 = 0, 0, E3688/L3688)</f>
        <v>59.166666666666664</v>
      </c>
      <c r="Q3688" s="5" t="str">
        <f>LEFT(N3688,SEARCH("/",N3688) - 1)</f>
        <v>theater</v>
      </c>
      <c r="R3688" s="5" t="str">
        <f>RIGHT(N3688, LEN(N3688) - SEARCH("/",N3688))</f>
        <v>plays</v>
      </c>
      <c r="S3688" s="16">
        <f>(((J3688/60)/60)/24)+DATE(1970,1,1)+(-8/24)</f>
        <v>42230.329398148147</v>
      </c>
      <c r="T3688" s="16">
        <f>(((I3688/60)/60)/24)+DATE(1970,1,1)+(-8/24)</f>
        <v>42244.832638888889</v>
      </c>
    </row>
    <row r="3689" spans="1:20" ht="60" x14ac:dyDescent="0.25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2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7">
        <f>E3689/D3689</f>
        <v>1.0024500000000001</v>
      </c>
      <c r="P3689" s="9">
        <f>IF(L3689 = 0, 0, E3689/L3689)</f>
        <v>200.49</v>
      </c>
      <c r="Q3689" s="5" t="str">
        <f>LEFT(N3689,SEARCH("/",N3689) - 1)</f>
        <v>theater</v>
      </c>
      <c r="R3689" s="5" t="str">
        <f>RIGHT(N3689, LEN(N3689) - SEARCH("/",N3689))</f>
        <v>plays</v>
      </c>
      <c r="S3689" s="16">
        <f>(((J3689/60)/60)/24)+DATE(1970,1,1)+(-8/24)</f>
        <v>41786.884895833333</v>
      </c>
      <c r="T3689" s="16">
        <f>(((I3689/60)/60)/24)+DATE(1970,1,1)+(-8/24)</f>
        <v>41816.884895833333</v>
      </c>
    </row>
    <row r="3690" spans="1:20" ht="60" x14ac:dyDescent="0.25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2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7">
        <f>E3690/D3690</f>
        <v>1.0916666666666666</v>
      </c>
      <c r="P3690" s="9">
        <f>IF(L3690 = 0, 0, E3690/L3690)</f>
        <v>83.974358974358978</v>
      </c>
      <c r="Q3690" s="5" t="str">
        <f>LEFT(N3690,SEARCH("/",N3690) - 1)</f>
        <v>theater</v>
      </c>
      <c r="R3690" s="5" t="str">
        <f>RIGHT(N3690, LEN(N3690) - SEARCH("/",N3690))</f>
        <v>plays</v>
      </c>
      <c r="S3690" s="16">
        <f>(((J3690/60)/60)/24)+DATE(1970,1,1)+(-8/24)</f>
        <v>41829.453749999993</v>
      </c>
      <c r="T3690" s="16">
        <f>(((I3690/60)/60)/24)+DATE(1970,1,1)+(-8/24)</f>
        <v>41859.453749999993</v>
      </c>
    </row>
    <row r="3691" spans="1:20" ht="60" x14ac:dyDescent="0.25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2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7">
        <f>E3691/D3691</f>
        <v>1.1833333333333333</v>
      </c>
      <c r="P3691" s="9">
        <f>IF(L3691 = 0, 0, E3691/L3691)</f>
        <v>57.258064516129032</v>
      </c>
      <c r="Q3691" s="5" t="str">
        <f>LEFT(N3691,SEARCH("/",N3691) - 1)</f>
        <v>theater</v>
      </c>
      <c r="R3691" s="5" t="str">
        <f>RIGHT(N3691, LEN(N3691) - SEARCH("/",N3691))</f>
        <v>plays</v>
      </c>
      <c r="S3691" s="16">
        <f>(((J3691/60)/60)/24)+DATE(1970,1,1)+(-8/24)</f>
        <v>42147.49350694444</v>
      </c>
      <c r="T3691" s="16">
        <f>(((I3691/60)/60)/24)+DATE(1970,1,1)+(-8/24)</f>
        <v>42176.600694444445</v>
      </c>
    </row>
    <row r="3692" spans="1:20" ht="60" x14ac:dyDescent="0.25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2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7">
        <f>E3692/D3692</f>
        <v>1.2</v>
      </c>
      <c r="P3692" s="9">
        <f>IF(L3692 = 0, 0, E3692/L3692)</f>
        <v>58.064516129032256</v>
      </c>
      <c r="Q3692" s="5" t="str">
        <f>LEFT(N3692,SEARCH("/",N3692) - 1)</f>
        <v>theater</v>
      </c>
      <c r="R3692" s="5" t="str">
        <f>RIGHT(N3692, LEN(N3692) - SEARCH("/",N3692))</f>
        <v>plays</v>
      </c>
      <c r="S3692" s="16">
        <f>(((J3692/60)/60)/24)+DATE(1970,1,1)+(-8/24)</f>
        <v>41940.264849537038</v>
      </c>
      <c r="T3692" s="16">
        <f>(((I3692/60)/60)/24)+DATE(1970,1,1)+(-8/24)</f>
        <v>41970.306516203702</v>
      </c>
    </row>
    <row r="3693" spans="1:20" ht="30" x14ac:dyDescent="0.25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2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7">
        <f>E3693/D3693</f>
        <v>1.2796000000000001</v>
      </c>
      <c r="P3693" s="9">
        <f>IF(L3693 = 0, 0, E3693/L3693)</f>
        <v>186.80291970802921</v>
      </c>
      <c r="Q3693" s="5" t="str">
        <f>LEFT(N3693,SEARCH("/",N3693) - 1)</f>
        <v>theater</v>
      </c>
      <c r="R3693" s="5" t="str">
        <f>RIGHT(N3693, LEN(N3693) - SEARCH("/",N3693))</f>
        <v>plays</v>
      </c>
      <c r="S3693" s="16">
        <f>(((J3693/60)/60)/24)+DATE(1970,1,1)+(-8/24)</f>
        <v>42020.367233796293</v>
      </c>
      <c r="T3693" s="16">
        <f>(((I3693/60)/60)/24)+DATE(1970,1,1)+(-8/24)</f>
        <v>42064.874305555553</v>
      </c>
    </row>
    <row r="3694" spans="1:20" ht="30" x14ac:dyDescent="0.25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2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7">
        <f>E3694/D3694</f>
        <v>1.26</v>
      </c>
      <c r="P3694" s="9">
        <f>IF(L3694 = 0, 0, E3694/L3694)</f>
        <v>74.117647058823536</v>
      </c>
      <c r="Q3694" s="5" t="str">
        <f>LEFT(N3694,SEARCH("/",N3694) - 1)</f>
        <v>theater</v>
      </c>
      <c r="R3694" s="5" t="str">
        <f>RIGHT(N3694, LEN(N3694) - SEARCH("/",N3694))</f>
        <v>plays</v>
      </c>
      <c r="S3694" s="16">
        <f>(((J3694/60)/60)/24)+DATE(1970,1,1)+(-8/24)</f>
        <v>41891.631701388884</v>
      </c>
      <c r="T3694" s="16">
        <f>(((I3694/60)/60)/24)+DATE(1970,1,1)+(-8/24)</f>
        <v>41900.666666666664</v>
      </c>
    </row>
    <row r="3695" spans="1:20" ht="60" x14ac:dyDescent="0.25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2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7">
        <f>E3695/D3695</f>
        <v>1.2912912912912913</v>
      </c>
      <c r="P3695" s="9">
        <f>IF(L3695 = 0, 0, E3695/L3695)</f>
        <v>30.714285714285715</v>
      </c>
      <c r="Q3695" s="5" t="str">
        <f>LEFT(N3695,SEARCH("/",N3695) - 1)</f>
        <v>theater</v>
      </c>
      <c r="R3695" s="5" t="str">
        <f>RIGHT(N3695, LEN(N3695) - SEARCH("/",N3695))</f>
        <v>plays</v>
      </c>
      <c r="S3695" s="16">
        <f>(((J3695/60)/60)/24)+DATE(1970,1,1)+(-8/24)</f>
        <v>42308.85797453703</v>
      </c>
      <c r="T3695" s="16">
        <f>(((I3695/60)/60)/24)+DATE(1970,1,1)+(-8/24)</f>
        <v>42338.604166666664</v>
      </c>
    </row>
    <row r="3696" spans="1:20" ht="60" x14ac:dyDescent="0.25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2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7">
        <f>E3696/D3696</f>
        <v>1.0742857142857143</v>
      </c>
      <c r="P3696" s="9">
        <f>IF(L3696 = 0, 0, E3696/L3696)</f>
        <v>62.666666666666664</v>
      </c>
      <c r="Q3696" s="5" t="str">
        <f>LEFT(N3696,SEARCH("/",N3696) - 1)</f>
        <v>theater</v>
      </c>
      <c r="R3696" s="5" t="str">
        <f>RIGHT(N3696, LEN(N3696) - SEARCH("/",N3696))</f>
        <v>plays</v>
      </c>
      <c r="S3696" s="16">
        <f>(((J3696/60)/60)/24)+DATE(1970,1,1)+(-8/24)</f>
        <v>42489.800543981481</v>
      </c>
      <c r="T3696" s="16">
        <f>(((I3696/60)/60)/24)+DATE(1970,1,1)+(-8/24)</f>
        <v>42526.749999999993</v>
      </c>
    </row>
    <row r="3697" spans="1:20" ht="60" x14ac:dyDescent="0.25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2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7">
        <f>E3697/D3697</f>
        <v>1.00125</v>
      </c>
      <c r="P3697" s="9">
        <f>IF(L3697 = 0, 0, E3697/L3697)</f>
        <v>121.36363636363636</v>
      </c>
      <c r="Q3697" s="5" t="str">
        <f>LEFT(N3697,SEARCH("/",N3697) - 1)</f>
        <v>theater</v>
      </c>
      <c r="R3697" s="5" t="str">
        <f>RIGHT(N3697, LEN(N3697) - SEARCH("/",N3697))</f>
        <v>plays</v>
      </c>
      <c r="S3697" s="16">
        <f>(((J3697/60)/60)/24)+DATE(1970,1,1)+(-8/24)</f>
        <v>41995.537152777775</v>
      </c>
      <c r="T3697" s="16">
        <f>(((I3697/60)/60)/24)+DATE(1970,1,1)+(-8/24)</f>
        <v>42015.537152777775</v>
      </c>
    </row>
    <row r="3698" spans="1:20" ht="45" x14ac:dyDescent="0.25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2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7">
        <f>E3698/D3698</f>
        <v>1.55</v>
      </c>
      <c r="P3698" s="9">
        <f>IF(L3698 = 0, 0, E3698/L3698)</f>
        <v>39.743589743589745</v>
      </c>
      <c r="Q3698" s="5" t="str">
        <f>LEFT(N3698,SEARCH("/",N3698) - 1)</f>
        <v>theater</v>
      </c>
      <c r="R3698" s="5" t="str">
        <f>RIGHT(N3698, LEN(N3698) - SEARCH("/",N3698))</f>
        <v>plays</v>
      </c>
      <c r="S3698" s="16">
        <f>(((J3698/60)/60)/24)+DATE(1970,1,1)+(-8/24)</f>
        <v>41988.283749999995</v>
      </c>
      <c r="T3698" s="16">
        <f>(((I3698/60)/60)/24)+DATE(1970,1,1)+(-8/24)</f>
        <v>42048.283749999995</v>
      </c>
    </row>
    <row r="3699" spans="1:20" ht="60" x14ac:dyDescent="0.25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2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7">
        <f>E3699/D3699</f>
        <v>1.08</v>
      </c>
      <c r="P3699" s="9">
        <f>IF(L3699 = 0, 0, E3699/L3699)</f>
        <v>72</v>
      </c>
      <c r="Q3699" s="5" t="str">
        <f>LEFT(N3699,SEARCH("/",N3699) - 1)</f>
        <v>theater</v>
      </c>
      <c r="R3699" s="5" t="str">
        <f>RIGHT(N3699, LEN(N3699) - SEARCH("/",N3699))</f>
        <v>plays</v>
      </c>
      <c r="S3699" s="16">
        <f>(((J3699/60)/60)/24)+DATE(1970,1,1)+(-8/24)</f>
        <v>42479.1325</v>
      </c>
      <c r="T3699" s="16">
        <f>(((I3699/60)/60)/24)+DATE(1970,1,1)+(-8/24)</f>
        <v>42500.1325</v>
      </c>
    </row>
    <row r="3700" spans="1:20" ht="45" x14ac:dyDescent="0.25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2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7">
        <f>E3700/D3700</f>
        <v>1.1052</v>
      </c>
      <c r="P3700" s="9">
        <f>IF(L3700 = 0, 0, E3700/L3700)</f>
        <v>40.632352941176471</v>
      </c>
      <c r="Q3700" s="5" t="str">
        <f>LEFT(N3700,SEARCH("/",N3700) - 1)</f>
        <v>theater</v>
      </c>
      <c r="R3700" s="5" t="str">
        <f>RIGHT(N3700, LEN(N3700) - SEARCH("/",N3700))</f>
        <v>plays</v>
      </c>
      <c r="S3700" s="16">
        <f>(((J3700/60)/60)/24)+DATE(1970,1,1)+(-8/24)</f>
        <v>42401.473229166666</v>
      </c>
      <c r="T3700" s="16">
        <f>(((I3700/60)/60)/24)+DATE(1970,1,1)+(-8/24)</f>
        <v>42431.473229166666</v>
      </c>
    </row>
    <row r="3701" spans="1:20" ht="60" x14ac:dyDescent="0.25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2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7">
        <f>E3701/D3701</f>
        <v>1.008</v>
      </c>
      <c r="P3701" s="9">
        <f>IF(L3701 = 0, 0, E3701/L3701)</f>
        <v>63</v>
      </c>
      <c r="Q3701" s="5" t="str">
        <f>LEFT(N3701,SEARCH("/",N3701) - 1)</f>
        <v>theater</v>
      </c>
      <c r="R3701" s="5" t="str">
        <f>RIGHT(N3701, LEN(N3701) - SEARCH("/",N3701))</f>
        <v>plays</v>
      </c>
      <c r="S3701" s="16">
        <f>(((J3701/60)/60)/24)+DATE(1970,1,1)+(-8/24)</f>
        <v>41897.268703703703</v>
      </c>
      <c r="T3701" s="16">
        <f>(((I3701/60)/60)/24)+DATE(1970,1,1)+(-8/24)</f>
        <v>41927.268703703703</v>
      </c>
    </row>
    <row r="3702" spans="1:20" ht="30" x14ac:dyDescent="0.25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2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7">
        <f>E3702/D3702</f>
        <v>1.212</v>
      </c>
      <c r="P3702" s="9">
        <f>IF(L3702 = 0, 0, E3702/L3702)</f>
        <v>33.666666666666664</v>
      </c>
      <c r="Q3702" s="5" t="str">
        <f>LEFT(N3702,SEARCH("/",N3702) - 1)</f>
        <v>theater</v>
      </c>
      <c r="R3702" s="5" t="str">
        <f>RIGHT(N3702, LEN(N3702) - SEARCH("/",N3702))</f>
        <v>plays</v>
      </c>
      <c r="S3702" s="16">
        <f>(((J3702/60)/60)/24)+DATE(1970,1,1)+(-8/24)</f>
        <v>41882.25231481481</v>
      </c>
      <c r="T3702" s="16">
        <f>(((I3702/60)/60)/24)+DATE(1970,1,1)+(-8/24)</f>
        <v>41912.333333333328</v>
      </c>
    </row>
    <row r="3703" spans="1:20" ht="60" x14ac:dyDescent="0.25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2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7">
        <f>E3703/D3703</f>
        <v>1.0033333333333334</v>
      </c>
      <c r="P3703" s="9">
        <f>IF(L3703 = 0, 0, E3703/L3703)</f>
        <v>38.589743589743591</v>
      </c>
      <c r="Q3703" s="5" t="str">
        <f>LEFT(N3703,SEARCH("/",N3703) - 1)</f>
        <v>theater</v>
      </c>
      <c r="R3703" s="5" t="str">
        <f>RIGHT(N3703, LEN(N3703) - SEARCH("/",N3703))</f>
        <v>plays</v>
      </c>
      <c r="S3703" s="16">
        <f>(((J3703/60)/60)/24)+DATE(1970,1,1)+(-8/24)</f>
        <v>42129.208252314813</v>
      </c>
      <c r="T3703" s="16">
        <f>(((I3703/60)/60)/24)+DATE(1970,1,1)+(-8/24)</f>
        <v>42159.208252314813</v>
      </c>
    </row>
    <row r="3704" spans="1:20" ht="60" x14ac:dyDescent="0.25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2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7">
        <f>E3704/D3704</f>
        <v>1.0916666666666666</v>
      </c>
      <c r="P3704" s="9">
        <f>IF(L3704 = 0, 0, E3704/L3704)</f>
        <v>155.95238095238096</v>
      </c>
      <c r="Q3704" s="5" t="str">
        <f>LEFT(N3704,SEARCH("/",N3704) - 1)</f>
        <v>theater</v>
      </c>
      <c r="R3704" s="5" t="str">
        <f>RIGHT(N3704, LEN(N3704) - SEARCH("/",N3704))</f>
        <v>plays</v>
      </c>
      <c r="S3704" s="16">
        <f>(((J3704/60)/60)/24)+DATE(1970,1,1)+(-8/24)</f>
        <v>42524.204675925925</v>
      </c>
      <c r="T3704" s="16">
        <f>(((I3704/60)/60)/24)+DATE(1970,1,1)+(-8/24)</f>
        <v>42561.624305555553</v>
      </c>
    </row>
    <row r="3705" spans="1:20" ht="60" x14ac:dyDescent="0.25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2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7">
        <f>E3705/D3705</f>
        <v>1.2342857142857142</v>
      </c>
      <c r="P3705" s="9">
        <f>IF(L3705 = 0, 0, E3705/L3705)</f>
        <v>43.2</v>
      </c>
      <c r="Q3705" s="5" t="str">
        <f>LEFT(N3705,SEARCH("/",N3705) - 1)</f>
        <v>theater</v>
      </c>
      <c r="R3705" s="5" t="str">
        <f>RIGHT(N3705, LEN(N3705) - SEARCH("/",N3705))</f>
        <v>plays</v>
      </c>
      <c r="S3705" s="16">
        <f>(((J3705/60)/60)/24)+DATE(1970,1,1)+(-8/24)</f>
        <v>42556.171157407407</v>
      </c>
      <c r="T3705" s="16">
        <f>(((I3705/60)/60)/24)+DATE(1970,1,1)+(-8/24)</f>
        <v>42594.957638888889</v>
      </c>
    </row>
    <row r="3706" spans="1:20" ht="60" x14ac:dyDescent="0.25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2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7">
        <f>E3706/D3706</f>
        <v>1.3633666666666666</v>
      </c>
      <c r="P3706" s="9">
        <f>IF(L3706 = 0, 0, E3706/L3706)</f>
        <v>15.148518518518518</v>
      </c>
      <c r="Q3706" s="5" t="str">
        <f>LEFT(N3706,SEARCH("/",N3706) - 1)</f>
        <v>theater</v>
      </c>
      <c r="R3706" s="5" t="str">
        <f>RIGHT(N3706, LEN(N3706) - SEARCH("/",N3706))</f>
        <v>plays</v>
      </c>
      <c r="S3706" s="16">
        <f>(((J3706/60)/60)/24)+DATE(1970,1,1)+(-8/24)</f>
        <v>42461.356412037036</v>
      </c>
      <c r="T3706" s="16">
        <f>(((I3706/60)/60)/24)+DATE(1970,1,1)+(-8/24)</f>
        <v>42521.356412037036</v>
      </c>
    </row>
    <row r="3707" spans="1:20" ht="60" x14ac:dyDescent="0.25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2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7">
        <f>E3707/D3707</f>
        <v>1.0346657233816767</v>
      </c>
      <c r="P3707" s="9">
        <f>IF(L3707 = 0, 0, E3707/L3707)</f>
        <v>83.571428571428569</v>
      </c>
      <c r="Q3707" s="5" t="str">
        <f>LEFT(N3707,SEARCH("/",N3707) - 1)</f>
        <v>theater</v>
      </c>
      <c r="R3707" s="5" t="str">
        <f>RIGHT(N3707, LEN(N3707) - SEARCH("/",N3707))</f>
        <v>plays</v>
      </c>
      <c r="S3707" s="16">
        <f>(((J3707/60)/60)/24)+DATE(1970,1,1)+(-8/24)</f>
        <v>41792.209652777776</v>
      </c>
      <c r="T3707" s="16">
        <f>(((I3707/60)/60)/24)+DATE(1970,1,1)+(-8/24)</f>
        <v>41813.416666666664</v>
      </c>
    </row>
    <row r="3708" spans="1:20" ht="45" x14ac:dyDescent="0.25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2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7">
        <f>E3708/D3708</f>
        <v>1.2133333333333334</v>
      </c>
      <c r="P3708" s="9">
        <f>IF(L3708 = 0, 0, E3708/L3708)</f>
        <v>140</v>
      </c>
      <c r="Q3708" s="5" t="str">
        <f>LEFT(N3708,SEARCH("/",N3708) - 1)</f>
        <v>theater</v>
      </c>
      <c r="R3708" s="5" t="str">
        <f>RIGHT(N3708, LEN(N3708) - SEARCH("/",N3708))</f>
        <v>plays</v>
      </c>
      <c r="S3708" s="16">
        <f>(((J3708/60)/60)/24)+DATE(1970,1,1)+(-8/24)</f>
        <v>41879.580428240741</v>
      </c>
      <c r="T3708" s="16">
        <f>(((I3708/60)/60)/24)+DATE(1970,1,1)+(-8/24)</f>
        <v>41894.580428240741</v>
      </c>
    </row>
    <row r="3709" spans="1:20" ht="45" x14ac:dyDescent="0.25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2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7">
        <f>E3709/D3709</f>
        <v>1.86</v>
      </c>
      <c r="P3709" s="9">
        <f>IF(L3709 = 0, 0, E3709/L3709)</f>
        <v>80.869565217391298</v>
      </c>
      <c r="Q3709" s="5" t="str">
        <f>LEFT(N3709,SEARCH("/",N3709) - 1)</f>
        <v>theater</v>
      </c>
      <c r="R3709" s="5" t="str">
        <f>RIGHT(N3709, LEN(N3709) - SEARCH("/",N3709))</f>
        <v>plays</v>
      </c>
      <c r="S3709" s="16">
        <f>(((J3709/60)/60)/24)+DATE(1970,1,1)+(-8/24)</f>
        <v>42551.715023148143</v>
      </c>
      <c r="T3709" s="16">
        <f>(((I3709/60)/60)/24)+DATE(1970,1,1)+(-8/24)</f>
        <v>42572.893055555549</v>
      </c>
    </row>
    <row r="3710" spans="1:20" ht="60" x14ac:dyDescent="0.25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2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7">
        <f>E3710/D3710</f>
        <v>3</v>
      </c>
      <c r="P3710" s="9">
        <f>IF(L3710 = 0, 0, E3710/L3710)</f>
        <v>53.846153846153847</v>
      </c>
      <c r="Q3710" s="5" t="str">
        <f>LEFT(N3710,SEARCH("/",N3710) - 1)</f>
        <v>theater</v>
      </c>
      <c r="R3710" s="5" t="str">
        <f>RIGHT(N3710, LEN(N3710) - SEARCH("/",N3710))</f>
        <v>plays</v>
      </c>
      <c r="S3710" s="16">
        <f>(((J3710/60)/60)/24)+DATE(1970,1,1)+(-8/24)</f>
        <v>41809.808865740735</v>
      </c>
      <c r="T3710" s="16">
        <f>(((I3710/60)/60)/24)+DATE(1970,1,1)+(-8/24)</f>
        <v>41823.808865740735</v>
      </c>
    </row>
    <row r="3711" spans="1:20" ht="45" x14ac:dyDescent="0.25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2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7">
        <f>E3711/D3711</f>
        <v>1.0825</v>
      </c>
      <c r="P3711" s="9">
        <f>IF(L3711 = 0, 0, E3711/L3711)</f>
        <v>30.928571428571427</v>
      </c>
      <c r="Q3711" s="5" t="str">
        <f>LEFT(N3711,SEARCH("/",N3711) - 1)</f>
        <v>theater</v>
      </c>
      <c r="R3711" s="5" t="str">
        <f>RIGHT(N3711, LEN(N3711) - SEARCH("/",N3711))</f>
        <v>plays</v>
      </c>
      <c r="S3711" s="16">
        <f>(((J3711/60)/60)/24)+DATE(1970,1,1)+(-8/24)</f>
        <v>41785.374374999999</v>
      </c>
      <c r="T3711" s="16">
        <f>(((I3711/60)/60)/24)+DATE(1970,1,1)+(-8/24)</f>
        <v>41815.374374999999</v>
      </c>
    </row>
    <row r="3712" spans="1:20" ht="30" x14ac:dyDescent="0.25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2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7">
        <f>E3712/D3712</f>
        <v>1.4115384615384616</v>
      </c>
      <c r="P3712" s="9">
        <f>IF(L3712 = 0, 0, E3712/L3712)</f>
        <v>67.962962962962962</v>
      </c>
      <c r="Q3712" s="5" t="str">
        <f>LEFT(N3712,SEARCH("/",N3712) - 1)</f>
        <v>theater</v>
      </c>
      <c r="R3712" s="5" t="str">
        <f>RIGHT(N3712, LEN(N3712) - SEARCH("/",N3712))</f>
        <v>plays</v>
      </c>
      <c r="S3712" s="16">
        <f>(((J3712/60)/60)/24)+DATE(1970,1,1)+(-8/24)</f>
        <v>42072.242916666662</v>
      </c>
      <c r="T3712" s="16">
        <f>(((I3712/60)/60)/24)+DATE(1970,1,1)+(-8/24)</f>
        <v>42097.242916666662</v>
      </c>
    </row>
    <row r="3713" spans="1:20" ht="30" x14ac:dyDescent="0.25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2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7">
        <f>E3713/D3713</f>
        <v>1.1399999999999999</v>
      </c>
      <c r="P3713" s="9">
        <f>IF(L3713 = 0, 0, E3713/L3713)</f>
        <v>27.142857142857142</v>
      </c>
      <c r="Q3713" s="5" t="str">
        <f>LEFT(N3713,SEARCH("/",N3713) - 1)</f>
        <v>theater</v>
      </c>
      <c r="R3713" s="5" t="str">
        <f>RIGHT(N3713, LEN(N3713) - SEARCH("/",N3713))</f>
        <v>plays</v>
      </c>
      <c r="S3713" s="16">
        <f>(((J3713/60)/60)/24)+DATE(1970,1,1)+(-8/24)</f>
        <v>41779.3908912037</v>
      </c>
      <c r="T3713" s="16">
        <f>(((I3713/60)/60)/24)+DATE(1970,1,1)+(-8/24)</f>
        <v>41805.333333333328</v>
      </c>
    </row>
    <row r="3714" spans="1:20" ht="60" x14ac:dyDescent="0.25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2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7">
        <f>E3714/D3714</f>
        <v>1.5373333333333334</v>
      </c>
      <c r="P3714" s="9">
        <f>IF(L3714 = 0, 0, E3714/L3714)</f>
        <v>110.86538461538461</v>
      </c>
      <c r="Q3714" s="5" t="str">
        <f>LEFT(N3714,SEARCH("/",N3714) - 1)</f>
        <v>theater</v>
      </c>
      <c r="R3714" s="5" t="str">
        <f>RIGHT(N3714, LEN(N3714) - SEARCH("/",N3714))</f>
        <v>plays</v>
      </c>
      <c r="S3714" s="16">
        <f>(((J3714/60)/60)/24)+DATE(1970,1,1)+(-8/24)</f>
        <v>42133.838738425926</v>
      </c>
      <c r="T3714" s="16">
        <f>(((I3714/60)/60)/24)+DATE(1970,1,1)+(-8/24)</f>
        <v>42154.957638888889</v>
      </c>
    </row>
    <row r="3715" spans="1:20" ht="45" x14ac:dyDescent="0.25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2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7">
        <f>E3715/D3715</f>
        <v>1.0149999999999999</v>
      </c>
      <c r="P3715" s="9">
        <f>IF(L3715 = 0, 0, E3715/L3715)</f>
        <v>106.84210526315789</v>
      </c>
      <c r="Q3715" s="5" t="str">
        <f>LEFT(N3715,SEARCH("/",N3715) - 1)</f>
        <v>theater</v>
      </c>
      <c r="R3715" s="5" t="str">
        <f>RIGHT(N3715, LEN(N3715) - SEARCH("/",N3715))</f>
        <v>plays</v>
      </c>
      <c r="S3715" s="16">
        <f>(((J3715/60)/60)/24)+DATE(1970,1,1)+(-8/24)</f>
        <v>42505.404699074068</v>
      </c>
      <c r="T3715" s="16">
        <f>(((I3715/60)/60)/24)+DATE(1970,1,1)+(-8/24)</f>
        <v>42525.404699074068</v>
      </c>
    </row>
    <row r="3716" spans="1:20" ht="60" x14ac:dyDescent="0.25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2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7">
        <f>E3716/D3716</f>
        <v>1.0235000000000001</v>
      </c>
      <c r="P3716" s="9">
        <f>IF(L3716 = 0, 0, E3716/L3716)</f>
        <v>105.51546391752578</v>
      </c>
      <c r="Q3716" s="5" t="str">
        <f>LEFT(N3716,SEARCH("/",N3716) - 1)</f>
        <v>theater</v>
      </c>
      <c r="R3716" s="5" t="str">
        <f>RIGHT(N3716, LEN(N3716) - SEARCH("/",N3716))</f>
        <v>plays</v>
      </c>
      <c r="S3716" s="16">
        <f>(((J3716/60)/60)/24)+DATE(1970,1,1)+(-8/24)</f>
        <v>42118.222997685189</v>
      </c>
      <c r="T3716" s="16">
        <f>(((I3716/60)/60)/24)+DATE(1970,1,1)+(-8/24)</f>
        <v>42149.832638888889</v>
      </c>
    </row>
    <row r="3717" spans="1:20" ht="60" x14ac:dyDescent="0.25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2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7">
        <f>E3717/D3717</f>
        <v>1.0257142857142858</v>
      </c>
      <c r="P3717" s="9">
        <f>IF(L3717 = 0, 0, E3717/L3717)</f>
        <v>132.96296296296296</v>
      </c>
      <c r="Q3717" s="5" t="str">
        <f>LEFT(N3717,SEARCH("/",N3717) - 1)</f>
        <v>theater</v>
      </c>
      <c r="R3717" s="5" t="str">
        <f>RIGHT(N3717, LEN(N3717) - SEARCH("/",N3717))</f>
        <v>plays</v>
      </c>
      <c r="S3717" s="16">
        <f>(((J3717/60)/60)/24)+DATE(1970,1,1)+(-8/24)</f>
        <v>42036.662256944437</v>
      </c>
      <c r="T3717" s="16">
        <f>(((I3717/60)/60)/24)+DATE(1970,1,1)+(-8/24)</f>
        <v>42094.202777777777</v>
      </c>
    </row>
    <row r="3718" spans="1:20" ht="45" x14ac:dyDescent="0.25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2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7">
        <f>E3718/D3718</f>
        <v>1.5575000000000001</v>
      </c>
      <c r="P3718" s="9">
        <f>IF(L3718 = 0, 0, E3718/L3718)</f>
        <v>51.916666666666664</v>
      </c>
      <c r="Q3718" s="5" t="str">
        <f>LEFT(N3718,SEARCH("/",N3718) - 1)</f>
        <v>theater</v>
      </c>
      <c r="R3718" s="5" t="str">
        <f>RIGHT(N3718, LEN(N3718) - SEARCH("/",N3718))</f>
        <v>plays</v>
      </c>
      <c r="S3718" s="16">
        <f>(((J3718/60)/60)/24)+DATE(1970,1,1)+(-8/24)</f>
        <v>42360.554502314808</v>
      </c>
      <c r="T3718" s="16">
        <f>(((I3718/60)/60)/24)+DATE(1970,1,1)+(-8/24)</f>
        <v>42390.554502314808</v>
      </c>
    </row>
    <row r="3719" spans="1:20" ht="45" x14ac:dyDescent="0.25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2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7">
        <f>E3719/D3719</f>
        <v>1.0075000000000001</v>
      </c>
      <c r="P3719" s="9">
        <f>IF(L3719 = 0, 0, E3719/L3719)</f>
        <v>310</v>
      </c>
      <c r="Q3719" s="5" t="str">
        <f>LEFT(N3719,SEARCH("/",N3719) - 1)</f>
        <v>theater</v>
      </c>
      <c r="R3719" s="5" t="str">
        <f>RIGHT(N3719, LEN(N3719) - SEARCH("/",N3719))</f>
        <v>plays</v>
      </c>
      <c r="S3719" s="16">
        <f>(((J3719/60)/60)/24)+DATE(1970,1,1)+(-8/24)</f>
        <v>42102.532974537033</v>
      </c>
      <c r="T3719" s="16">
        <f>(((I3719/60)/60)/24)+DATE(1970,1,1)+(-8/24)</f>
        <v>42133.532974537033</v>
      </c>
    </row>
    <row r="3720" spans="1:20" ht="45" x14ac:dyDescent="0.25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2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7">
        <f>E3720/D3720</f>
        <v>2.3940000000000001</v>
      </c>
      <c r="P3720" s="9">
        <f>IF(L3720 = 0, 0, E3720/L3720)</f>
        <v>26.021739130434781</v>
      </c>
      <c r="Q3720" s="5" t="str">
        <f>LEFT(N3720,SEARCH("/",N3720) - 1)</f>
        <v>theater</v>
      </c>
      <c r="R3720" s="5" t="str">
        <f>RIGHT(N3720, LEN(N3720) - SEARCH("/",N3720))</f>
        <v>plays</v>
      </c>
      <c r="S3720" s="16">
        <f>(((J3720/60)/60)/24)+DATE(1970,1,1)+(-8/24)</f>
        <v>42032.382812499993</v>
      </c>
      <c r="T3720" s="16">
        <f>(((I3720/60)/60)/24)+DATE(1970,1,1)+(-8/24)</f>
        <v>42062.382812499993</v>
      </c>
    </row>
    <row r="3721" spans="1:20" ht="30" x14ac:dyDescent="0.25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2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7">
        <f>E3721/D3721</f>
        <v>2.1</v>
      </c>
      <c r="P3721" s="9">
        <f>IF(L3721 = 0, 0, E3721/L3721)</f>
        <v>105</v>
      </c>
      <c r="Q3721" s="5" t="str">
        <f>LEFT(N3721,SEARCH("/",N3721) - 1)</f>
        <v>theater</v>
      </c>
      <c r="R3721" s="5" t="str">
        <f>RIGHT(N3721, LEN(N3721) - SEARCH("/",N3721))</f>
        <v>plays</v>
      </c>
      <c r="S3721" s="16">
        <f>(((J3721/60)/60)/24)+DATE(1970,1,1)+(-8/24)</f>
        <v>42147.396597222221</v>
      </c>
      <c r="T3721" s="16">
        <f>(((I3721/60)/60)/24)+DATE(1970,1,1)+(-8/24)</f>
        <v>42177.396597222221</v>
      </c>
    </row>
    <row r="3722" spans="1:20" ht="30" x14ac:dyDescent="0.25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2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7">
        <f>E3722/D3722</f>
        <v>1.0451515151515152</v>
      </c>
      <c r="P3722" s="9">
        <f>IF(L3722 = 0, 0, E3722/L3722)</f>
        <v>86.224999999999994</v>
      </c>
      <c r="Q3722" s="5" t="str">
        <f>LEFT(N3722,SEARCH("/",N3722) - 1)</f>
        <v>theater</v>
      </c>
      <c r="R3722" s="5" t="str">
        <f>RIGHT(N3722, LEN(N3722) - SEARCH("/",N3722))</f>
        <v>plays</v>
      </c>
      <c r="S3722" s="16">
        <f>(((J3722/60)/60)/24)+DATE(1970,1,1)+(-8/24)</f>
        <v>42165.659791666665</v>
      </c>
      <c r="T3722" s="16">
        <f>(((I3722/60)/60)/24)+DATE(1970,1,1)+(-8/24)</f>
        <v>42187.659791666665</v>
      </c>
    </row>
    <row r="3723" spans="1:20" ht="60" x14ac:dyDescent="0.25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2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7">
        <f>E3723/D3723</f>
        <v>1.008</v>
      </c>
      <c r="P3723" s="9">
        <f>IF(L3723 = 0, 0, E3723/L3723)</f>
        <v>114.54545454545455</v>
      </c>
      <c r="Q3723" s="5" t="str">
        <f>LEFT(N3723,SEARCH("/",N3723) - 1)</f>
        <v>theater</v>
      </c>
      <c r="R3723" s="5" t="str">
        <f>RIGHT(N3723, LEN(N3723) - SEARCH("/",N3723))</f>
        <v>plays</v>
      </c>
      <c r="S3723" s="16">
        <f>(((J3723/60)/60)/24)+DATE(1970,1,1)+(-8/24)</f>
        <v>41927.602824074071</v>
      </c>
      <c r="T3723" s="16">
        <f>(((I3723/60)/60)/24)+DATE(1970,1,1)+(-8/24)</f>
        <v>41948.644490740735</v>
      </c>
    </row>
    <row r="3724" spans="1:20" ht="60" x14ac:dyDescent="0.25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2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7">
        <f>E3724/D3724</f>
        <v>1.1120000000000001</v>
      </c>
      <c r="P3724" s="9">
        <f>IF(L3724 = 0, 0, E3724/L3724)</f>
        <v>47.657142857142858</v>
      </c>
      <c r="Q3724" s="5" t="str">
        <f>LEFT(N3724,SEARCH("/",N3724) - 1)</f>
        <v>theater</v>
      </c>
      <c r="R3724" s="5" t="str">
        <f>RIGHT(N3724, LEN(N3724) - SEARCH("/",N3724))</f>
        <v>plays</v>
      </c>
      <c r="S3724" s="16">
        <f>(((J3724/60)/60)/24)+DATE(1970,1,1)+(-8/24)</f>
        <v>42381.338506944441</v>
      </c>
      <c r="T3724" s="16">
        <f>(((I3724/60)/60)/24)+DATE(1970,1,1)+(-8/24)</f>
        <v>42411.624305555553</v>
      </c>
    </row>
    <row r="3725" spans="1:20" ht="30" x14ac:dyDescent="0.25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2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7">
        <f>E3725/D3725</f>
        <v>1.0204444444444445</v>
      </c>
      <c r="P3725" s="9">
        <f>IF(L3725 = 0, 0, E3725/L3725)</f>
        <v>72.888888888888886</v>
      </c>
      <c r="Q3725" s="5" t="str">
        <f>LEFT(N3725,SEARCH("/",N3725) - 1)</f>
        <v>theater</v>
      </c>
      <c r="R3725" s="5" t="str">
        <f>RIGHT(N3725, LEN(N3725) - SEARCH("/",N3725))</f>
        <v>plays</v>
      </c>
      <c r="S3725" s="16">
        <f>(((J3725/60)/60)/24)+DATE(1970,1,1)+(-8/24)</f>
        <v>41943.419699074075</v>
      </c>
      <c r="T3725" s="16">
        <f>(((I3725/60)/60)/24)+DATE(1970,1,1)+(-8/24)</f>
        <v>41973.461365740739</v>
      </c>
    </row>
    <row r="3726" spans="1:20" ht="60" x14ac:dyDescent="0.25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2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7">
        <f>E3726/D3726</f>
        <v>1.0254767441860466</v>
      </c>
      <c r="P3726" s="9">
        <f>IF(L3726 = 0, 0, E3726/L3726)</f>
        <v>49.545505617977533</v>
      </c>
      <c r="Q3726" s="5" t="str">
        <f>LEFT(N3726,SEARCH("/",N3726) - 1)</f>
        <v>theater</v>
      </c>
      <c r="R3726" s="5" t="str">
        <f>RIGHT(N3726, LEN(N3726) - SEARCH("/",N3726))</f>
        <v>plays</v>
      </c>
      <c r="S3726" s="16">
        <f>(((J3726/60)/60)/24)+DATE(1970,1,1)+(-8/24)</f>
        <v>42465.158101851855</v>
      </c>
      <c r="T3726" s="16">
        <f>(((I3726/60)/60)/24)+DATE(1970,1,1)+(-8/24)</f>
        <v>42494.624999999993</v>
      </c>
    </row>
    <row r="3727" spans="1:20" ht="60" x14ac:dyDescent="0.25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2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7">
        <f>E3727/D3727</f>
        <v>1.27</v>
      </c>
      <c r="P3727" s="9">
        <f>IF(L3727 = 0, 0, E3727/L3727)</f>
        <v>25.4</v>
      </c>
      <c r="Q3727" s="5" t="str">
        <f>LEFT(N3727,SEARCH("/",N3727) - 1)</f>
        <v>theater</v>
      </c>
      <c r="R3727" s="5" t="str">
        <f>RIGHT(N3727, LEN(N3727) - SEARCH("/",N3727))</f>
        <v>plays</v>
      </c>
      <c r="S3727" s="16">
        <f>(((J3727/60)/60)/24)+DATE(1970,1,1)+(-8/24)</f>
        <v>42401.611886574072</v>
      </c>
      <c r="T3727" s="16">
        <f>(((I3727/60)/60)/24)+DATE(1970,1,1)+(-8/24)</f>
        <v>42418.562499999993</v>
      </c>
    </row>
    <row r="3728" spans="1:20" ht="45" x14ac:dyDescent="0.25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2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7">
        <f>E3728/D3728</f>
        <v>3.3870588235294119</v>
      </c>
      <c r="P3728" s="9">
        <f>IF(L3728 = 0, 0, E3728/L3728)</f>
        <v>62.586956521739133</v>
      </c>
      <c r="Q3728" s="5" t="str">
        <f>LEFT(N3728,SEARCH("/",N3728) - 1)</f>
        <v>theater</v>
      </c>
      <c r="R3728" s="5" t="str">
        <f>RIGHT(N3728, LEN(N3728) - SEARCH("/",N3728))</f>
        <v>plays</v>
      </c>
      <c r="S3728" s="16">
        <f>(((J3728/60)/60)/24)+DATE(1970,1,1)+(-8/24)</f>
        <v>42461.807534722226</v>
      </c>
      <c r="T3728" s="16">
        <f>(((I3728/60)/60)/24)+DATE(1970,1,1)+(-8/24)</f>
        <v>42489.541666666664</v>
      </c>
    </row>
    <row r="3729" spans="1:20" ht="45" x14ac:dyDescent="0.25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2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7">
        <f>E3729/D3729</f>
        <v>1.0075000000000001</v>
      </c>
      <c r="P3729" s="9">
        <f>IF(L3729 = 0, 0, E3729/L3729)</f>
        <v>61.060606060606062</v>
      </c>
      <c r="Q3729" s="5" t="str">
        <f>LEFT(N3729,SEARCH("/",N3729) - 1)</f>
        <v>theater</v>
      </c>
      <c r="R3729" s="5" t="str">
        <f>RIGHT(N3729, LEN(N3729) - SEARCH("/",N3729))</f>
        <v>plays</v>
      </c>
      <c r="S3729" s="16">
        <f>(((J3729/60)/60)/24)+DATE(1970,1,1)+(-8/24)</f>
        <v>42632.014976851853</v>
      </c>
      <c r="T3729" s="16">
        <f>(((I3729/60)/60)/24)+DATE(1970,1,1)+(-8/24)</f>
        <v>42662.871527777774</v>
      </c>
    </row>
    <row r="3730" spans="1:20" ht="45" x14ac:dyDescent="0.25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2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7">
        <f>E3730/D3730</f>
        <v>9.3100000000000002E-2</v>
      </c>
      <c r="P3730" s="9">
        <f>IF(L3730 = 0, 0, E3730/L3730)</f>
        <v>60.064516129032256</v>
      </c>
      <c r="Q3730" s="5" t="str">
        <f>LEFT(N3730,SEARCH("/",N3730) - 1)</f>
        <v>theater</v>
      </c>
      <c r="R3730" s="5" t="str">
        <f>RIGHT(N3730, LEN(N3730) - SEARCH("/",N3730))</f>
        <v>plays</v>
      </c>
      <c r="S3730" s="16">
        <f>(((J3730/60)/60)/24)+DATE(1970,1,1)+(-8/24)</f>
        <v>42204.837685185186</v>
      </c>
      <c r="T3730" s="16">
        <f>(((I3730/60)/60)/24)+DATE(1970,1,1)+(-8/24)</f>
        <v>42234.837685185186</v>
      </c>
    </row>
    <row r="3731" spans="1:20" ht="60" x14ac:dyDescent="0.2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2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7">
        <f>E3731/D3731</f>
        <v>7.2400000000000006E-2</v>
      </c>
      <c r="P3731" s="9">
        <f>IF(L3731 = 0, 0, E3731/L3731)</f>
        <v>72.400000000000006</v>
      </c>
      <c r="Q3731" s="5" t="str">
        <f>LEFT(N3731,SEARCH("/",N3731) - 1)</f>
        <v>theater</v>
      </c>
      <c r="R3731" s="5" t="str">
        <f>RIGHT(N3731, LEN(N3731) - SEARCH("/",N3731))</f>
        <v>plays</v>
      </c>
      <c r="S3731" s="16">
        <f>(((J3731/60)/60)/24)+DATE(1970,1,1)+(-8/24)</f>
        <v>42040.871666666666</v>
      </c>
      <c r="T3731" s="16">
        <f>(((I3731/60)/60)/24)+DATE(1970,1,1)+(-8/24)</f>
        <v>42085.829999999994</v>
      </c>
    </row>
    <row r="3732" spans="1:20" ht="45" x14ac:dyDescent="0.25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2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7">
        <f>E3732/D3732</f>
        <v>0.1</v>
      </c>
      <c r="P3732" s="9">
        <f>IF(L3732 = 0, 0, E3732/L3732)</f>
        <v>100</v>
      </c>
      <c r="Q3732" s="5" t="str">
        <f>LEFT(N3732,SEARCH("/",N3732) - 1)</f>
        <v>theater</v>
      </c>
      <c r="R3732" s="5" t="str">
        <f>RIGHT(N3732, LEN(N3732) - SEARCH("/",N3732))</f>
        <v>plays</v>
      </c>
      <c r="S3732" s="16">
        <f>(((J3732/60)/60)/24)+DATE(1970,1,1)+(-8/24)</f>
        <v>42203.34443287037</v>
      </c>
      <c r="T3732" s="16">
        <f>(((I3732/60)/60)/24)+DATE(1970,1,1)+(-8/24)</f>
        <v>42233.34443287037</v>
      </c>
    </row>
    <row r="3733" spans="1:20" ht="60" x14ac:dyDescent="0.2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2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7">
        <f>E3733/D3733</f>
        <v>0.11272727272727273</v>
      </c>
      <c r="P3733" s="9">
        <f>IF(L3733 = 0, 0, E3733/L3733)</f>
        <v>51.666666666666664</v>
      </c>
      <c r="Q3733" s="5" t="str">
        <f>LEFT(N3733,SEARCH("/",N3733) - 1)</f>
        <v>theater</v>
      </c>
      <c r="R3733" s="5" t="str">
        <f>RIGHT(N3733, LEN(N3733) - SEARCH("/",N3733))</f>
        <v>plays</v>
      </c>
      <c r="S3733" s="16">
        <f>(((J3733/60)/60)/24)+DATE(1970,1,1)+(-8/24)</f>
        <v>41983.419513888883</v>
      </c>
      <c r="T3733" s="16">
        <f>(((I3733/60)/60)/24)+DATE(1970,1,1)+(-8/24)</f>
        <v>42013.807638888888</v>
      </c>
    </row>
    <row r="3734" spans="1:20" ht="45" x14ac:dyDescent="0.25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2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7">
        <f>E3734/D3734</f>
        <v>0.15411764705882353</v>
      </c>
      <c r="P3734" s="9">
        <f>IF(L3734 = 0, 0, E3734/L3734)</f>
        <v>32.75</v>
      </c>
      <c r="Q3734" s="5" t="str">
        <f>LEFT(N3734,SEARCH("/",N3734) - 1)</f>
        <v>theater</v>
      </c>
      <c r="R3734" s="5" t="str">
        <f>RIGHT(N3734, LEN(N3734) - SEARCH("/",N3734))</f>
        <v>plays</v>
      </c>
      <c r="S3734" s="16">
        <f>(((J3734/60)/60)/24)+DATE(1970,1,1)+(-8/24)</f>
        <v>41968.344131944446</v>
      </c>
      <c r="T3734" s="16">
        <f>(((I3734/60)/60)/24)+DATE(1970,1,1)+(-8/24)</f>
        <v>42028.166666666664</v>
      </c>
    </row>
    <row r="3735" spans="1:20" ht="45" x14ac:dyDescent="0.2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2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7">
        <f>E3735/D3735</f>
        <v>0</v>
      </c>
      <c r="P3735" s="9">
        <f>IF(L3735 = 0, 0, E3735/L3735)</f>
        <v>0</v>
      </c>
      <c r="Q3735" s="5" t="str">
        <f>LEFT(N3735,SEARCH("/",N3735) - 1)</f>
        <v>theater</v>
      </c>
      <c r="R3735" s="5" t="str">
        <f>RIGHT(N3735, LEN(N3735) - SEARCH("/",N3735))</f>
        <v>plays</v>
      </c>
      <c r="S3735" s="16">
        <f>(((J3735/60)/60)/24)+DATE(1970,1,1)+(-8/24)</f>
        <v>42102.691064814811</v>
      </c>
      <c r="T3735" s="16">
        <f>(((I3735/60)/60)/24)+DATE(1970,1,1)+(-8/24)</f>
        <v>42112.604166666664</v>
      </c>
    </row>
    <row r="3736" spans="1:20" ht="60" x14ac:dyDescent="0.25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2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7">
        <f>E3736/D3736</f>
        <v>0.28466666666666668</v>
      </c>
      <c r="P3736" s="9">
        <f>IF(L3736 = 0, 0, E3736/L3736)</f>
        <v>61</v>
      </c>
      <c r="Q3736" s="5" t="str">
        <f>LEFT(N3736,SEARCH("/",N3736) - 1)</f>
        <v>theater</v>
      </c>
      <c r="R3736" s="5" t="str">
        <f>RIGHT(N3736, LEN(N3736) - SEARCH("/",N3736))</f>
        <v>plays</v>
      </c>
      <c r="S3736" s="16">
        <f>(((J3736/60)/60)/24)+DATE(1970,1,1)+(-8/24)</f>
        <v>42089.568240740737</v>
      </c>
      <c r="T3736" s="16">
        <f>(((I3736/60)/60)/24)+DATE(1970,1,1)+(-8/24)</f>
        <v>42149.568240740737</v>
      </c>
    </row>
    <row r="3737" spans="1:20" ht="30" x14ac:dyDescent="0.2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2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7">
        <f>E3737/D3737</f>
        <v>0.13333333333333333</v>
      </c>
      <c r="P3737" s="9">
        <f>IF(L3737 = 0, 0, E3737/L3737)</f>
        <v>10</v>
      </c>
      <c r="Q3737" s="5" t="str">
        <f>LEFT(N3737,SEARCH("/",N3737) - 1)</f>
        <v>theater</v>
      </c>
      <c r="R3737" s="5" t="str">
        <f>RIGHT(N3737, LEN(N3737) - SEARCH("/",N3737))</f>
        <v>plays</v>
      </c>
      <c r="S3737" s="16">
        <f>(((J3737/60)/60)/24)+DATE(1970,1,1)+(-8/24)</f>
        <v>42122.359826388885</v>
      </c>
      <c r="T3737" s="16">
        <f>(((I3737/60)/60)/24)+DATE(1970,1,1)+(-8/24)</f>
        <v>42152.359826388885</v>
      </c>
    </row>
    <row r="3738" spans="1:20" ht="45" x14ac:dyDescent="0.25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2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7">
        <f>E3738/D3738</f>
        <v>6.6666666666666671E-3</v>
      </c>
      <c r="P3738" s="9">
        <f>IF(L3738 = 0, 0, E3738/L3738)</f>
        <v>10</v>
      </c>
      <c r="Q3738" s="5" t="str">
        <f>LEFT(N3738,SEARCH("/",N3738) - 1)</f>
        <v>theater</v>
      </c>
      <c r="R3738" s="5" t="str">
        <f>RIGHT(N3738, LEN(N3738) - SEARCH("/",N3738))</f>
        <v>plays</v>
      </c>
      <c r="S3738" s="16">
        <f>(((J3738/60)/60)/24)+DATE(1970,1,1)+(-8/24)</f>
        <v>42048.378391203696</v>
      </c>
      <c r="T3738" s="16">
        <f>(((I3738/60)/60)/24)+DATE(1970,1,1)+(-8/24)</f>
        <v>42086.416666666664</v>
      </c>
    </row>
    <row r="3739" spans="1:20" ht="45" x14ac:dyDescent="0.2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2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7">
        <f>E3739/D3739</f>
        <v>0.21428571428571427</v>
      </c>
      <c r="P3739" s="9">
        <f>IF(L3739 = 0, 0, E3739/L3739)</f>
        <v>37.5</v>
      </c>
      <c r="Q3739" s="5" t="str">
        <f>LEFT(N3739,SEARCH("/",N3739) - 1)</f>
        <v>theater</v>
      </c>
      <c r="R3739" s="5" t="str">
        <f>RIGHT(N3739, LEN(N3739) - SEARCH("/",N3739))</f>
        <v>plays</v>
      </c>
      <c r="S3739" s="16">
        <f>(((J3739/60)/60)/24)+DATE(1970,1,1)+(-8/24)</f>
        <v>42297.357673611106</v>
      </c>
      <c r="T3739" s="16">
        <f>(((I3739/60)/60)/24)+DATE(1970,1,1)+(-8/24)</f>
        <v>42319.957638888889</v>
      </c>
    </row>
    <row r="3740" spans="1:20" ht="45" x14ac:dyDescent="0.25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2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7">
        <f>E3740/D3740</f>
        <v>0.18</v>
      </c>
      <c r="P3740" s="9">
        <f>IF(L3740 = 0, 0, E3740/L3740)</f>
        <v>45</v>
      </c>
      <c r="Q3740" s="5" t="str">
        <f>LEFT(N3740,SEARCH("/",N3740) - 1)</f>
        <v>theater</v>
      </c>
      <c r="R3740" s="5" t="str">
        <f>RIGHT(N3740, LEN(N3740) - SEARCH("/",N3740))</f>
        <v>plays</v>
      </c>
      <c r="S3740" s="16">
        <f>(((J3740/60)/60)/24)+DATE(1970,1,1)+(-8/24)</f>
        <v>41813.605381944442</v>
      </c>
      <c r="T3740" s="16">
        <f>(((I3740/60)/60)/24)+DATE(1970,1,1)+(-8/24)</f>
        <v>41835.583333333328</v>
      </c>
    </row>
    <row r="3741" spans="1:20" ht="60" x14ac:dyDescent="0.2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2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7">
        <f>E3741/D3741</f>
        <v>0.20125000000000001</v>
      </c>
      <c r="P3741" s="9">
        <f>IF(L3741 = 0, 0, E3741/L3741)</f>
        <v>100.625</v>
      </c>
      <c r="Q3741" s="5" t="str">
        <f>LEFT(N3741,SEARCH("/",N3741) - 1)</f>
        <v>theater</v>
      </c>
      <c r="R3741" s="5" t="str">
        <f>RIGHT(N3741, LEN(N3741) - SEARCH("/",N3741))</f>
        <v>plays</v>
      </c>
      <c r="S3741" s="16">
        <f>(((J3741/60)/60)/24)+DATE(1970,1,1)+(-8/24)</f>
        <v>42548.116527777776</v>
      </c>
      <c r="T3741" s="16">
        <f>(((I3741/60)/60)/24)+DATE(1970,1,1)+(-8/24)</f>
        <v>42568.116527777776</v>
      </c>
    </row>
    <row r="3742" spans="1:20" ht="60" x14ac:dyDescent="0.25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2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7">
        <f>E3742/D3742</f>
        <v>0.17899999999999999</v>
      </c>
      <c r="P3742" s="9">
        <f>IF(L3742 = 0, 0, E3742/L3742)</f>
        <v>25.571428571428573</v>
      </c>
      <c r="Q3742" s="5" t="str">
        <f>LEFT(N3742,SEARCH("/",N3742) - 1)</f>
        <v>theater</v>
      </c>
      <c r="R3742" s="5" t="str">
        <f>RIGHT(N3742, LEN(N3742) - SEARCH("/",N3742))</f>
        <v>plays</v>
      </c>
      <c r="S3742" s="16">
        <f>(((J3742/60)/60)/24)+DATE(1970,1,1)+(-8/24)</f>
        <v>41832.756423611107</v>
      </c>
      <c r="T3742" s="16">
        <f>(((I3742/60)/60)/24)+DATE(1970,1,1)+(-8/24)</f>
        <v>41862.745810185181</v>
      </c>
    </row>
    <row r="3743" spans="1:20" ht="45" x14ac:dyDescent="0.2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2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7">
        <f>E3743/D3743</f>
        <v>0</v>
      </c>
      <c r="P3743" s="9">
        <f>IF(L3743 = 0, 0, E3743/L3743)</f>
        <v>0</v>
      </c>
      <c r="Q3743" s="5" t="str">
        <f>LEFT(N3743,SEARCH("/",N3743) - 1)</f>
        <v>theater</v>
      </c>
      <c r="R3743" s="5" t="str">
        <f>RIGHT(N3743, LEN(N3743) - SEARCH("/",N3743))</f>
        <v>plays</v>
      </c>
      <c r="S3743" s="16">
        <f>(((J3743/60)/60)/24)+DATE(1970,1,1)+(-8/24)</f>
        <v>42325.587384259255</v>
      </c>
      <c r="T3743" s="16">
        <f>(((I3743/60)/60)/24)+DATE(1970,1,1)+(-8/24)</f>
        <v>42355.587384259255</v>
      </c>
    </row>
    <row r="3744" spans="1:20" ht="60" x14ac:dyDescent="0.25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2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7">
        <f>E3744/D3744</f>
        <v>0.02</v>
      </c>
      <c r="P3744" s="9">
        <f>IF(L3744 = 0, 0, E3744/L3744)</f>
        <v>25</v>
      </c>
      <c r="Q3744" s="5" t="str">
        <f>LEFT(N3744,SEARCH("/",N3744) - 1)</f>
        <v>theater</v>
      </c>
      <c r="R3744" s="5" t="str">
        <f>RIGHT(N3744, LEN(N3744) - SEARCH("/",N3744))</f>
        <v>plays</v>
      </c>
      <c r="S3744" s="16">
        <f>(((J3744/60)/60)/24)+DATE(1970,1,1)+(-8/24)</f>
        <v>41857.881296296291</v>
      </c>
      <c r="T3744" s="16">
        <f>(((I3744/60)/60)/24)+DATE(1970,1,1)+(-8/24)</f>
        <v>41887.881296296291</v>
      </c>
    </row>
    <row r="3745" spans="1:20" ht="45" x14ac:dyDescent="0.2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2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7">
        <f>E3745/D3745</f>
        <v>0</v>
      </c>
      <c r="P3745" s="9">
        <f>IF(L3745 = 0, 0, E3745/L3745)</f>
        <v>0</v>
      </c>
      <c r="Q3745" s="5" t="str">
        <f>LEFT(N3745,SEARCH("/",N3745) - 1)</f>
        <v>theater</v>
      </c>
      <c r="R3745" s="5" t="str">
        <f>RIGHT(N3745, LEN(N3745) - SEARCH("/",N3745))</f>
        <v>plays</v>
      </c>
      <c r="S3745" s="16">
        <f>(((J3745/60)/60)/24)+DATE(1970,1,1)+(-8/24)</f>
        <v>41793.376898148148</v>
      </c>
      <c r="T3745" s="16">
        <f>(((I3745/60)/60)/24)+DATE(1970,1,1)+(-8/24)</f>
        <v>41823.376898148148</v>
      </c>
    </row>
    <row r="3746" spans="1:20" ht="60" x14ac:dyDescent="0.25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2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7">
        <f>E3746/D3746</f>
        <v>0</v>
      </c>
      <c r="P3746" s="9">
        <f>IF(L3746 = 0, 0, E3746/L3746)</f>
        <v>0</v>
      </c>
      <c r="Q3746" s="5" t="str">
        <f>LEFT(N3746,SEARCH("/",N3746) - 1)</f>
        <v>theater</v>
      </c>
      <c r="R3746" s="5" t="str">
        <f>RIGHT(N3746, LEN(N3746) - SEARCH("/",N3746))</f>
        <v>plays</v>
      </c>
      <c r="S3746" s="16">
        <f>(((J3746/60)/60)/24)+DATE(1970,1,1)+(-8/24)</f>
        <v>41793.480925925927</v>
      </c>
      <c r="T3746" s="16">
        <f>(((I3746/60)/60)/24)+DATE(1970,1,1)+(-8/24)</f>
        <v>41824.832638888889</v>
      </c>
    </row>
    <row r="3747" spans="1:20" ht="45" x14ac:dyDescent="0.2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2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7">
        <f>E3747/D3747</f>
        <v>0.1</v>
      </c>
      <c r="P3747" s="9">
        <f>IF(L3747 = 0, 0, E3747/L3747)</f>
        <v>10</v>
      </c>
      <c r="Q3747" s="5" t="str">
        <f>LEFT(N3747,SEARCH("/",N3747) - 1)</f>
        <v>theater</v>
      </c>
      <c r="R3747" s="5" t="str">
        <f>RIGHT(N3747, LEN(N3747) - SEARCH("/",N3747))</f>
        <v>plays</v>
      </c>
      <c r="S3747" s="16">
        <f>(((J3747/60)/60)/24)+DATE(1970,1,1)+(-8/24)</f>
        <v>41831.364606481482</v>
      </c>
      <c r="T3747" s="16">
        <f>(((I3747/60)/60)/24)+DATE(1970,1,1)+(-8/24)</f>
        <v>41861.364606481482</v>
      </c>
    </row>
    <row r="3748" spans="1:20" ht="30" x14ac:dyDescent="0.25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2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7">
        <f>E3748/D3748</f>
        <v>2.3764705882352941E-2</v>
      </c>
      <c r="P3748" s="9">
        <f>IF(L3748 = 0, 0, E3748/L3748)</f>
        <v>202</v>
      </c>
      <c r="Q3748" s="5" t="str">
        <f>LEFT(N3748,SEARCH("/",N3748) - 1)</f>
        <v>theater</v>
      </c>
      <c r="R3748" s="5" t="str">
        <f>RIGHT(N3748, LEN(N3748) - SEARCH("/",N3748))</f>
        <v>plays</v>
      </c>
      <c r="S3748" s="16">
        <f>(((J3748/60)/60)/24)+DATE(1970,1,1)+(-8/24)</f>
        <v>42621.05600694444</v>
      </c>
      <c r="T3748" s="16">
        <f>(((I3748/60)/60)/24)+DATE(1970,1,1)+(-8/24)</f>
        <v>42651.05600694444</v>
      </c>
    </row>
    <row r="3749" spans="1:20" ht="30" x14ac:dyDescent="0.2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2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7">
        <f>E3749/D3749</f>
        <v>0.01</v>
      </c>
      <c r="P3749" s="9">
        <f>IF(L3749 = 0, 0, E3749/L3749)</f>
        <v>25</v>
      </c>
      <c r="Q3749" s="5" t="str">
        <f>LEFT(N3749,SEARCH("/",N3749) - 1)</f>
        <v>theater</v>
      </c>
      <c r="R3749" s="5" t="str">
        <f>RIGHT(N3749, LEN(N3749) - SEARCH("/",N3749))</f>
        <v>plays</v>
      </c>
      <c r="S3749" s="16">
        <f>(((J3749/60)/60)/24)+DATE(1970,1,1)+(-8/24)</f>
        <v>42163.966388888883</v>
      </c>
      <c r="T3749" s="16">
        <f>(((I3749/60)/60)/24)+DATE(1970,1,1)+(-8/24)</f>
        <v>42190.624305555553</v>
      </c>
    </row>
    <row r="3750" spans="1:20" ht="60" x14ac:dyDescent="0.25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2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7">
        <f>E3750/D3750</f>
        <v>1.0351999999999999</v>
      </c>
      <c r="P3750" s="9">
        <f>IF(L3750 = 0, 0, E3750/L3750)</f>
        <v>99.538461538461533</v>
      </c>
      <c r="Q3750" s="5" t="str">
        <f>LEFT(N3750,SEARCH("/",N3750) - 1)</f>
        <v>theater</v>
      </c>
      <c r="R3750" s="5" t="str">
        <f>RIGHT(N3750, LEN(N3750) - SEARCH("/",N3750))</f>
        <v>musical</v>
      </c>
      <c r="S3750" s="16">
        <f>(((J3750/60)/60)/24)+DATE(1970,1,1)+(-8/24)</f>
        <v>42395.373101851852</v>
      </c>
      <c r="T3750" s="16">
        <f>(((I3750/60)/60)/24)+DATE(1970,1,1)+(-8/24)</f>
        <v>42415.915972222218</v>
      </c>
    </row>
    <row r="3751" spans="1:20" ht="45" x14ac:dyDescent="0.25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2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7">
        <f>E3751/D3751</f>
        <v>1.05</v>
      </c>
      <c r="P3751" s="9">
        <f>IF(L3751 = 0, 0, E3751/L3751)</f>
        <v>75</v>
      </c>
      <c r="Q3751" s="5" t="str">
        <f>LEFT(N3751,SEARCH("/",N3751) - 1)</f>
        <v>theater</v>
      </c>
      <c r="R3751" s="5" t="str">
        <f>RIGHT(N3751, LEN(N3751) - SEARCH("/",N3751))</f>
        <v>musical</v>
      </c>
      <c r="S3751" s="16">
        <f>(((J3751/60)/60)/24)+DATE(1970,1,1)+(-8/24)</f>
        <v>42457.793842592589</v>
      </c>
      <c r="T3751" s="16">
        <f>(((I3751/60)/60)/24)+DATE(1970,1,1)+(-8/24)</f>
        <v>42488.832638888889</v>
      </c>
    </row>
    <row r="3752" spans="1:20" ht="105" x14ac:dyDescent="0.25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2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7">
        <f>E3752/D3752</f>
        <v>1.0044999999999999</v>
      </c>
      <c r="P3752" s="9">
        <f>IF(L3752 = 0, 0, E3752/L3752)</f>
        <v>215.25</v>
      </c>
      <c r="Q3752" s="5" t="str">
        <f>LEFT(N3752,SEARCH("/",N3752) - 1)</f>
        <v>theater</v>
      </c>
      <c r="R3752" s="5" t="str">
        <f>RIGHT(N3752, LEN(N3752) - SEARCH("/",N3752))</f>
        <v>musical</v>
      </c>
      <c r="S3752" s="16">
        <f>(((J3752/60)/60)/24)+DATE(1970,1,1)+(-8/24)</f>
        <v>42016.648240740738</v>
      </c>
      <c r="T3752" s="16">
        <f>(((I3752/60)/60)/24)+DATE(1970,1,1)+(-8/24)</f>
        <v>42044.999305555553</v>
      </c>
    </row>
    <row r="3753" spans="1:20" ht="45" x14ac:dyDescent="0.25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2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7">
        <f>E3753/D3753</f>
        <v>1.3260000000000001</v>
      </c>
      <c r="P3753" s="9">
        <f>IF(L3753 = 0, 0, E3753/L3753)</f>
        <v>120.54545454545455</v>
      </c>
      <c r="Q3753" s="5" t="str">
        <f>LEFT(N3753,SEARCH("/",N3753) - 1)</f>
        <v>theater</v>
      </c>
      <c r="R3753" s="5" t="str">
        <f>RIGHT(N3753, LEN(N3753) - SEARCH("/",N3753))</f>
        <v>musical</v>
      </c>
      <c r="S3753" s="16">
        <f>(((J3753/60)/60)/24)+DATE(1970,1,1)+(-8/24)</f>
        <v>42402.702233796292</v>
      </c>
      <c r="T3753" s="16">
        <f>(((I3753/60)/60)/24)+DATE(1970,1,1)+(-8/24)</f>
        <v>42462.66056712962</v>
      </c>
    </row>
    <row r="3754" spans="1:20" ht="60" x14ac:dyDescent="0.25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2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7">
        <f>E3754/D3754</f>
        <v>1.1299999999999999</v>
      </c>
      <c r="P3754" s="9">
        <f>IF(L3754 = 0, 0, E3754/L3754)</f>
        <v>37.666666666666664</v>
      </c>
      <c r="Q3754" s="5" t="str">
        <f>LEFT(N3754,SEARCH("/",N3754) - 1)</f>
        <v>theater</v>
      </c>
      <c r="R3754" s="5" t="str">
        <f>RIGHT(N3754, LEN(N3754) - SEARCH("/",N3754))</f>
        <v>musical</v>
      </c>
      <c r="S3754" s="16">
        <f>(((J3754/60)/60)/24)+DATE(1970,1,1)+(-8/24)</f>
        <v>42619.469155092585</v>
      </c>
      <c r="T3754" s="16">
        <f>(((I3754/60)/60)/24)+DATE(1970,1,1)+(-8/24)</f>
        <v>42659.541666666664</v>
      </c>
    </row>
    <row r="3755" spans="1:20" ht="60" x14ac:dyDescent="0.25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2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7">
        <f>E3755/D3755</f>
        <v>1.0334000000000001</v>
      </c>
      <c r="P3755" s="9">
        <f>IF(L3755 = 0, 0, E3755/L3755)</f>
        <v>172.23333333333332</v>
      </c>
      <c r="Q3755" s="5" t="str">
        <f>LEFT(N3755,SEARCH("/",N3755) - 1)</f>
        <v>theater</v>
      </c>
      <c r="R3755" s="5" t="str">
        <f>RIGHT(N3755, LEN(N3755) - SEARCH("/",N3755))</f>
        <v>musical</v>
      </c>
      <c r="S3755" s="16">
        <f>(((J3755/60)/60)/24)+DATE(1970,1,1)+(-8/24)</f>
        <v>42128.490740740737</v>
      </c>
      <c r="T3755" s="16">
        <f>(((I3755/60)/60)/24)+DATE(1970,1,1)+(-8/24)</f>
        <v>42157.666666666664</v>
      </c>
    </row>
    <row r="3756" spans="1:20" ht="45" x14ac:dyDescent="0.25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2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7">
        <f>E3756/D3756</f>
        <v>1.2</v>
      </c>
      <c r="P3756" s="9">
        <f>IF(L3756 = 0, 0, E3756/L3756)</f>
        <v>111.11111111111111</v>
      </c>
      <c r="Q3756" s="5" t="str">
        <f>LEFT(N3756,SEARCH("/",N3756) - 1)</f>
        <v>theater</v>
      </c>
      <c r="R3756" s="5" t="str">
        <f>RIGHT(N3756, LEN(N3756) - SEARCH("/",N3756))</f>
        <v>musical</v>
      </c>
      <c r="S3756" s="16">
        <f>(((J3756/60)/60)/24)+DATE(1970,1,1)+(-8/24)</f>
        <v>41808.54788194444</v>
      </c>
      <c r="T3756" s="16">
        <f>(((I3756/60)/60)/24)+DATE(1970,1,1)+(-8/24)</f>
        <v>41845.874305555553</v>
      </c>
    </row>
    <row r="3757" spans="1:20" ht="60" x14ac:dyDescent="0.25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2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7">
        <f>E3757/D3757</f>
        <v>1.2963636363636364</v>
      </c>
      <c r="P3757" s="9">
        <f>IF(L3757 = 0, 0, E3757/L3757)</f>
        <v>25.464285714285715</v>
      </c>
      <c r="Q3757" s="5" t="str">
        <f>LEFT(N3757,SEARCH("/",N3757) - 1)</f>
        <v>theater</v>
      </c>
      <c r="R3757" s="5" t="str">
        <f>RIGHT(N3757, LEN(N3757) - SEARCH("/",N3757))</f>
        <v>musical</v>
      </c>
      <c r="S3757" s="16">
        <f>(((J3757/60)/60)/24)+DATE(1970,1,1)+(-8/24)</f>
        <v>42445.533645833326</v>
      </c>
      <c r="T3757" s="16">
        <f>(((I3757/60)/60)/24)+DATE(1970,1,1)+(-8/24)</f>
        <v>42475.533645833326</v>
      </c>
    </row>
    <row r="3758" spans="1:20" ht="60" x14ac:dyDescent="0.25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2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7">
        <f>E3758/D3758</f>
        <v>1.0111111111111111</v>
      </c>
      <c r="P3758" s="9">
        <f>IF(L3758 = 0, 0, E3758/L3758)</f>
        <v>267.64705882352939</v>
      </c>
      <c r="Q3758" s="5" t="str">
        <f>LEFT(N3758,SEARCH("/",N3758) - 1)</f>
        <v>theater</v>
      </c>
      <c r="R3758" s="5" t="str">
        <f>RIGHT(N3758, LEN(N3758) - SEARCH("/",N3758))</f>
        <v>musical</v>
      </c>
      <c r="S3758" s="16">
        <f>(((J3758/60)/60)/24)+DATE(1970,1,1)+(-8/24)</f>
        <v>41771.481458333328</v>
      </c>
      <c r="T3758" s="16">
        <f>(((I3758/60)/60)/24)+DATE(1970,1,1)+(-8/24)</f>
        <v>41801.481458333328</v>
      </c>
    </row>
    <row r="3759" spans="1:20" ht="45" x14ac:dyDescent="0.25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2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7">
        <f>E3759/D3759</f>
        <v>1.0851428571428572</v>
      </c>
      <c r="P3759" s="9">
        <f>IF(L3759 = 0, 0, E3759/L3759)</f>
        <v>75.959999999999994</v>
      </c>
      <c r="Q3759" s="5" t="str">
        <f>LEFT(N3759,SEARCH("/",N3759) - 1)</f>
        <v>theater</v>
      </c>
      <c r="R3759" s="5" t="str">
        <f>RIGHT(N3759, LEN(N3759) - SEARCH("/",N3759))</f>
        <v>musical</v>
      </c>
      <c r="S3759" s="16">
        <f>(((J3759/60)/60)/24)+DATE(1970,1,1)+(-8/24)</f>
        <v>41954.517534722218</v>
      </c>
      <c r="T3759" s="16">
        <f>(((I3759/60)/60)/24)+DATE(1970,1,1)+(-8/24)</f>
        <v>41974.517534722218</v>
      </c>
    </row>
    <row r="3760" spans="1:20" ht="30" x14ac:dyDescent="0.25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2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7">
        <f>E3760/D3760</f>
        <v>1.0233333333333334</v>
      </c>
      <c r="P3760" s="9">
        <f>IF(L3760 = 0, 0, E3760/L3760)</f>
        <v>59.03846153846154</v>
      </c>
      <c r="Q3760" s="5" t="str">
        <f>LEFT(N3760,SEARCH("/",N3760) - 1)</f>
        <v>theater</v>
      </c>
      <c r="R3760" s="5" t="str">
        <f>RIGHT(N3760, LEN(N3760) - SEARCH("/",N3760))</f>
        <v>musical</v>
      </c>
      <c r="S3760" s="16">
        <f>(((J3760/60)/60)/24)+DATE(1970,1,1)+(-8/24)</f>
        <v>41747.13817129629</v>
      </c>
      <c r="T3760" s="16">
        <f>(((I3760/60)/60)/24)+DATE(1970,1,1)+(-8/24)</f>
        <v>41777.875</v>
      </c>
    </row>
    <row r="3761" spans="1:20" ht="30" x14ac:dyDescent="0.25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2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7">
        <f>E3761/D3761</f>
        <v>1.1024425000000002</v>
      </c>
      <c r="P3761" s="9">
        <f>IF(L3761 = 0, 0, E3761/L3761)</f>
        <v>50.111022727272733</v>
      </c>
      <c r="Q3761" s="5" t="str">
        <f>LEFT(N3761,SEARCH("/",N3761) - 1)</f>
        <v>theater</v>
      </c>
      <c r="R3761" s="5" t="str">
        <f>RIGHT(N3761, LEN(N3761) - SEARCH("/",N3761))</f>
        <v>musical</v>
      </c>
      <c r="S3761" s="16">
        <f>(((J3761/60)/60)/24)+DATE(1970,1,1)+(-8/24)</f>
        <v>42181.774918981479</v>
      </c>
      <c r="T3761" s="16">
        <f>(((I3761/60)/60)/24)+DATE(1970,1,1)+(-8/24)</f>
        <v>42241.774918981479</v>
      </c>
    </row>
    <row r="3762" spans="1:20" ht="60" x14ac:dyDescent="0.25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2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7">
        <f>E3762/D3762</f>
        <v>1.010154</v>
      </c>
      <c r="P3762" s="9">
        <f>IF(L3762 = 0, 0, E3762/L3762)</f>
        <v>55.502967032967035</v>
      </c>
      <c r="Q3762" s="5" t="str">
        <f>LEFT(N3762,SEARCH("/",N3762) - 1)</f>
        <v>theater</v>
      </c>
      <c r="R3762" s="5" t="str">
        <f>RIGHT(N3762, LEN(N3762) - SEARCH("/",N3762))</f>
        <v>musical</v>
      </c>
      <c r="S3762" s="16">
        <f>(((J3762/60)/60)/24)+DATE(1970,1,1)+(-8/24)</f>
        <v>41739.191967592589</v>
      </c>
      <c r="T3762" s="16">
        <f>(((I3762/60)/60)/24)+DATE(1970,1,1)+(-8/24)</f>
        <v>41764.191967592589</v>
      </c>
    </row>
    <row r="3763" spans="1:20" ht="60" x14ac:dyDescent="0.25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2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7">
        <f>E3763/D3763</f>
        <v>1</v>
      </c>
      <c r="P3763" s="9">
        <f>IF(L3763 = 0, 0, E3763/L3763)</f>
        <v>166.66666666666666</v>
      </c>
      <c r="Q3763" s="5" t="str">
        <f>LEFT(N3763,SEARCH("/",N3763) - 1)</f>
        <v>theater</v>
      </c>
      <c r="R3763" s="5" t="str">
        <f>RIGHT(N3763, LEN(N3763) - SEARCH("/",N3763))</f>
        <v>musical</v>
      </c>
      <c r="S3763" s="16">
        <f>(((J3763/60)/60)/24)+DATE(1970,1,1)+(-8/24)</f>
        <v>42173.133530092593</v>
      </c>
      <c r="T3763" s="16">
        <f>(((I3763/60)/60)/24)+DATE(1970,1,1)+(-8/24)</f>
        <v>42226.624999999993</v>
      </c>
    </row>
    <row r="3764" spans="1:20" ht="45" x14ac:dyDescent="0.25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2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7">
        <f>E3764/D3764</f>
        <v>1.0624</v>
      </c>
      <c r="P3764" s="9">
        <f>IF(L3764 = 0, 0, E3764/L3764)</f>
        <v>47.428571428571431</v>
      </c>
      <c r="Q3764" s="5" t="str">
        <f>LEFT(N3764,SEARCH("/",N3764) - 1)</f>
        <v>theater</v>
      </c>
      <c r="R3764" s="5" t="str">
        <f>RIGHT(N3764, LEN(N3764) - SEARCH("/",N3764))</f>
        <v>musical</v>
      </c>
      <c r="S3764" s="16">
        <f>(((J3764/60)/60)/24)+DATE(1970,1,1)+(-8/24)</f>
        <v>42193.480196759258</v>
      </c>
      <c r="T3764" s="16">
        <f>(((I3764/60)/60)/24)+DATE(1970,1,1)+(-8/24)</f>
        <v>42218.480196759258</v>
      </c>
    </row>
    <row r="3765" spans="1:20" ht="30" x14ac:dyDescent="0.25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2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7">
        <f>E3765/D3765</f>
        <v>1</v>
      </c>
      <c r="P3765" s="9">
        <f>IF(L3765 = 0, 0, E3765/L3765)</f>
        <v>64.935064935064929</v>
      </c>
      <c r="Q3765" s="5" t="str">
        <f>LEFT(N3765,SEARCH("/",N3765) - 1)</f>
        <v>theater</v>
      </c>
      <c r="R3765" s="5" t="str">
        <f>RIGHT(N3765, LEN(N3765) - SEARCH("/",N3765))</f>
        <v>musical</v>
      </c>
      <c r="S3765" s="16">
        <f>(((J3765/60)/60)/24)+DATE(1970,1,1)+(-8/24)</f>
        <v>42065.416967592588</v>
      </c>
      <c r="T3765" s="16">
        <f>(((I3765/60)/60)/24)+DATE(1970,1,1)+(-8/24)</f>
        <v>42095.375300925924</v>
      </c>
    </row>
    <row r="3766" spans="1:20" ht="45" x14ac:dyDescent="0.25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2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7">
        <f>E3766/D3766</f>
        <v>1</v>
      </c>
      <c r="P3766" s="9">
        <f>IF(L3766 = 0, 0, E3766/L3766)</f>
        <v>55.555555555555557</v>
      </c>
      <c r="Q3766" s="5" t="str">
        <f>LEFT(N3766,SEARCH("/",N3766) - 1)</f>
        <v>theater</v>
      </c>
      <c r="R3766" s="5" t="str">
        <f>RIGHT(N3766, LEN(N3766) - SEARCH("/",N3766))</f>
        <v>musical</v>
      </c>
      <c r="S3766" s="16">
        <f>(((J3766/60)/60)/24)+DATE(1970,1,1)+(-8/24)</f>
        <v>42499.509629629632</v>
      </c>
      <c r="T3766" s="16">
        <f>(((I3766/60)/60)/24)+DATE(1970,1,1)+(-8/24)</f>
        <v>42518.691666666658</v>
      </c>
    </row>
    <row r="3767" spans="1:20" ht="60" x14ac:dyDescent="0.25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2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7">
        <f>E3767/D3767</f>
        <v>1.1345714285714286</v>
      </c>
      <c r="P3767" s="9">
        <f>IF(L3767 = 0, 0, E3767/L3767)</f>
        <v>74.224299065420567</v>
      </c>
      <c r="Q3767" s="5" t="str">
        <f>LEFT(N3767,SEARCH("/",N3767) - 1)</f>
        <v>theater</v>
      </c>
      <c r="R3767" s="5" t="str">
        <f>RIGHT(N3767, LEN(N3767) - SEARCH("/",N3767))</f>
        <v>musical</v>
      </c>
      <c r="S3767" s="16">
        <f>(((J3767/60)/60)/24)+DATE(1970,1,1)+(-8/24)</f>
        <v>41820.443078703705</v>
      </c>
      <c r="T3767" s="16">
        <f>(((I3767/60)/60)/24)+DATE(1970,1,1)+(-8/24)</f>
        <v>41850.443078703705</v>
      </c>
    </row>
    <row r="3768" spans="1:20" ht="45" x14ac:dyDescent="0.25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2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7">
        <f>E3768/D3768</f>
        <v>1.0265010000000001</v>
      </c>
      <c r="P3768" s="9">
        <f>IF(L3768 = 0, 0, E3768/L3768)</f>
        <v>106.9271875</v>
      </c>
      <c r="Q3768" s="5" t="str">
        <f>LEFT(N3768,SEARCH("/",N3768) - 1)</f>
        <v>theater</v>
      </c>
      <c r="R3768" s="5" t="str">
        <f>RIGHT(N3768, LEN(N3768) - SEARCH("/",N3768))</f>
        <v>musical</v>
      </c>
      <c r="S3768" s="16">
        <f>(((J3768/60)/60)/24)+DATE(1970,1,1)+(-8/24)</f>
        <v>41787.833854166667</v>
      </c>
      <c r="T3768" s="16">
        <f>(((I3768/60)/60)/24)+DATE(1970,1,1)+(-8/24)</f>
        <v>41822.833854166667</v>
      </c>
    </row>
    <row r="3769" spans="1:20" ht="60" x14ac:dyDescent="0.25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2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7">
        <f>E3769/D3769</f>
        <v>1.1675</v>
      </c>
      <c r="P3769" s="9">
        <f>IF(L3769 = 0, 0, E3769/L3769)</f>
        <v>41.696428571428569</v>
      </c>
      <c r="Q3769" s="5" t="str">
        <f>LEFT(N3769,SEARCH("/",N3769) - 1)</f>
        <v>theater</v>
      </c>
      <c r="R3769" s="5" t="str">
        <f>RIGHT(N3769, LEN(N3769) - SEARCH("/",N3769))</f>
        <v>musical</v>
      </c>
      <c r="S3769" s="16">
        <f>(((J3769/60)/60)/24)+DATE(1970,1,1)+(-8/24)</f>
        <v>42049.686307870368</v>
      </c>
      <c r="T3769" s="16">
        <f>(((I3769/60)/60)/24)+DATE(1970,1,1)+(-8/24)</f>
        <v>42063.874305555553</v>
      </c>
    </row>
    <row r="3770" spans="1:20" ht="60" x14ac:dyDescent="0.25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2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7">
        <f>E3770/D3770</f>
        <v>1.0765274999999999</v>
      </c>
      <c r="P3770" s="9">
        <f>IF(L3770 = 0, 0, E3770/L3770)</f>
        <v>74.243275862068955</v>
      </c>
      <c r="Q3770" s="5" t="str">
        <f>LEFT(N3770,SEARCH("/",N3770) - 1)</f>
        <v>theater</v>
      </c>
      <c r="R3770" s="5" t="str">
        <f>RIGHT(N3770, LEN(N3770) - SEARCH("/",N3770))</f>
        <v>musical</v>
      </c>
      <c r="S3770" s="16">
        <f>(((J3770/60)/60)/24)+DATE(1970,1,1)+(-8/24)</f>
        <v>41772.394560185181</v>
      </c>
      <c r="T3770" s="16">
        <f>(((I3770/60)/60)/24)+DATE(1970,1,1)+(-8/24)</f>
        <v>41802.394560185181</v>
      </c>
    </row>
    <row r="3771" spans="1:20" ht="45" x14ac:dyDescent="0.25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2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7">
        <f>E3771/D3771</f>
        <v>1</v>
      </c>
      <c r="P3771" s="9">
        <f>IF(L3771 = 0, 0, E3771/L3771)</f>
        <v>73.333333333333329</v>
      </c>
      <c r="Q3771" s="5" t="str">
        <f>LEFT(N3771,SEARCH("/",N3771) - 1)</f>
        <v>theater</v>
      </c>
      <c r="R3771" s="5" t="str">
        <f>RIGHT(N3771, LEN(N3771) - SEARCH("/",N3771))</f>
        <v>musical</v>
      </c>
      <c r="S3771" s="16">
        <f>(((J3771/60)/60)/24)+DATE(1970,1,1)+(-8/24)</f>
        <v>42445.264803240738</v>
      </c>
      <c r="T3771" s="16">
        <f>(((I3771/60)/60)/24)+DATE(1970,1,1)+(-8/24)</f>
        <v>42475.264803240738</v>
      </c>
    </row>
    <row r="3772" spans="1:20" ht="60" x14ac:dyDescent="0.25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2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7">
        <f>E3772/D3772</f>
        <v>1</v>
      </c>
      <c r="P3772" s="9">
        <f>IF(L3772 = 0, 0, E3772/L3772)</f>
        <v>100</v>
      </c>
      <c r="Q3772" s="5" t="str">
        <f>LEFT(N3772,SEARCH("/",N3772) - 1)</f>
        <v>theater</v>
      </c>
      <c r="R3772" s="5" t="str">
        <f>RIGHT(N3772, LEN(N3772) - SEARCH("/",N3772))</f>
        <v>musical</v>
      </c>
      <c r="S3772" s="16">
        <f>(((J3772/60)/60)/24)+DATE(1970,1,1)+(-8/24)</f>
        <v>42138.597337962965</v>
      </c>
      <c r="T3772" s="16">
        <f>(((I3772/60)/60)/24)+DATE(1970,1,1)+(-8/24)</f>
        <v>42168.597337962965</v>
      </c>
    </row>
    <row r="3773" spans="1:20" ht="30" x14ac:dyDescent="0.25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2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7">
        <f>E3773/D3773</f>
        <v>1.46</v>
      </c>
      <c r="P3773" s="9">
        <f>IF(L3773 = 0, 0, E3773/L3773)</f>
        <v>38.421052631578945</v>
      </c>
      <c r="Q3773" s="5" t="str">
        <f>LEFT(N3773,SEARCH("/",N3773) - 1)</f>
        <v>theater</v>
      </c>
      <c r="R3773" s="5" t="str">
        <f>RIGHT(N3773, LEN(N3773) - SEARCH("/",N3773))</f>
        <v>musical</v>
      </c>
      <c r="S3773" s="16">
        <f>(((J3773/60)/60)/24)+DATE(1970,1,1)+(-8/24)</f>
        <v>42493.52375</v>
      </c>
      <c r="T3773" s="16">
        <f>(((I3773/60)/60)/24)+DATE(1970,1,1)+(-8/24)</f>
        <v>42507.666666666664</v>
      </c>
    </row>
    <row r="3774" spans="1:20" ht="45" x14ac:dyDescent="0.25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2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7">
        <f>E3774/D3774</f>
        <v>1.1020000000000001</v>
      </c>
      <c r="P3774" s="9">
        <f>IF(L3774 = 0, 0, E3774/L3774)</f>
        <v>166.96969696969697</v>
      </c>
      <c r="Q3774" s="5" t="str">
        <f>LEFT(N3774,SEARCH("/",N3774) - 1)</f>
        <v>theater</v>
      </c>
      <c r="R3774" s="5" t="str">
        <f>RIGHT(N3774, LEN(N3774) - SEARCH("/",N3774))</f>
        <v>musical</v>
      </c>
      <c r="S3774" s="16">
        <f>(((J3774/60)/60)/24)+DATE(1970,1,1)+(-8/24)</f>
        <v>42682.283634259256</v>
      </c>
      <c r="T3774" s="16">
        <f>(((I3774/60)/60)/24)+DATE(1970,1,1)+(-8/24)</f>
        <v>42702.916666666664</v>
      </c>
    </row>
    <row r="3775" spans="1:20" ht="30" x14ac:dyDescent="0.25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2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7">
        <f>E3775/D3775</f>
        <v>1.0820000000000001</v>
      </c>
      <c r="P3775" s="9">
        <f>IF(L3775 = 0, 0, E3775/L3775)</f>
        <v>94.912280701754383</v>
      </c>
      <c r="Q3775" s="5" t="str">
        <f>LEFT(N3775,SEARCH("/",N3775) - 1)</f>
        <v>theater</v>
      </c>
      <c r="R3775" s="5" t="str">
        <f>RIGHT(N3775, LEN(N3775) - SEARCH("/",N3775))</f>
        <v>musical</v>
      </c>
      <c r="S3775" s="16">
        <f>(((J3775/60)/60)/24)+DATE(1970,1,1)+(-8/24)</f>
        <v>42655.67184027777</v>
      </c>
      <c r="T3775" s="16">
        <f>(((I3775/60)/60)/24)+DATE(1970,1,1)+(-8/24)</f>
        <v>42688.755555555552</v>
      </c>
    </row>
    <row r="3776" spans="1:20" ht="60" x14ac:dyDescent="0.25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2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7">
        <f>E3776/D3776</f>
        <v>1</v>
      </c>
      <c r="P3776" s="9">
        <f>IF(L3776 = 0, 0, E3776/L3776)</f>
        <v>100</v>
      </c>
      <c r="Q3776" s="5" t="str">
        <f>LEFT(N3776,SEARCH("/",N3776) - 1)</f>
        <v>theater</v>
      </c>
      <c r="R3776" s="5" t="str">
        <f>RIGHT(N3776, LEN(N3776) - SEARCH("/",N3776))</f>
        <v>musical</v>
      </c>
      <c r="S3776" s="16">
        <f>(((J3776/60)/60)/24)+DATE(1970,1,1)+(-8/24)</f>
        <v>42087.458969907406</v>
      </c>
      <c r="T3776" s="16">
        <f>(((I3776/60)/60)/24)+DATE(1970,1,1)+(-8/24)</f>
        <v>42103.458969907406</v>
      </c>
    </row>
    <row r="3777" spans="1:20" ht="45" x14ac:dyDescent="0.25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2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7">
        <f>E3777/D3777</f>
        <v>1.0024999999999999</v>
      </c>
      <c r="P3777" s="9">
        <f>IF(L3777 = 0, 0, E3777/L3777)</f>
        <v>143.21428571428572</v>
      </c>
      <c r="Q3777" s="5" t="str">
        <f>LEFT(N3777,SEARCH("/",N3777) - 1)</f>
        <v>theater</v>
      </c>
      <c r="R3777" s="5" t="str">
        <f>RIGHT(N3777, LEN(N3777) - SEARCH("/",N3777))</f>
        <v>musical</v>
      </c>
      <c r="S3777" s="16">
        <f>(((J3777/60)/60)/24)+DATE(1970,1,1)+(-8/24)</f>
        <v>42075.609293981477</v>
      </c>
      <c r="T3777" s="16">
        <f>(((I3777/60)/60)/24)+DATE(1970,1,1)+(-8/24)</f>
        <v>42102.833333333336</v>
      </c>
    </row>
    <row r="3778" spans="1:20" ht="60" x14ac:dyDescent="0.25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2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7">
        <f>E3778/D3778</f>
        <v>1.0671250000000001</v>
      </c>
      <c r="P3778" s="9">
        <f>IF(L3778 = 0, 0, E3778/L3778)</f>
        <v>90.819148936170208</v>
      </c>
      <c r="Q3778" s="5" t="str">
        <f>LEFT(N3778,SEARCH("/",N3778) - 1)</f>
        <v>theater</v>
      </c>
      <c r="R3778" s="5" t="str">
        <f>RIGHT(N3778, LEN(N3778) - SEARCH("/",N3778))</f>
        <v>musical</v>
      </c>
      <c r="S3778" s="16">
        <f>(((J3778/60)/60)/24)+DATE(1970,1,1)+(-8/24)</f>
        <v>41814.034467592588</v>
      </c>
      <c r="T3778" s="16">
        <f>(((I3778/60)/60)/24)+DATE(1970,1,1)+(-8/24)</f>
        <v>41851.708333333328</v>
      </c>
    </row>
    <row r="3779" spans="1:20" ht="45" x14ac:dyDescent="0.25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2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7">
        <f>E3779/D3779</f>
        <v>1.4319999999999999</v>
      </c>
      <c r="P3779" s="9">
        <f>IF(L3779 = 0, 0, E3779/L3779)</f>
        <v>48.542372881355931</v>
      </c>
      <c r="Q3779" s="5" t="str">
        <f>LEFT(N3779,SEARCH("/",N3779) - 1)</f>
        <v>theater</v>
      </c>
      <c r="R3779" s="5" t="str">
        <f>RIGHT(N3779, LEN(N3779) - SEARCH("/",N3779))</f>
        <v>musical</v>
      </c>
      <c r="S3779" s="16">
        <f>(((J3779/60)/60)/24)+DATE(1970,1,1)+(-8/24)</f>
        <v>41886.778020833335</v>
      </c>
      <c r="T3779" s="16">
        <f>(((I3779/60)/60)/24)+DATE(1970,1,1)+(-8/24)</f>
        <v>41908.833333333328</v>
      </c>
    </row>
    <row r="3780" spans="1:20" ht="30" x14ac:dyDescent="0.25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2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7">
        <f>E3780/D3780</f>
        <v>1.0504166666666668</v>
      </c>
      <c r="P3780" s="9">
        <f>IF(L3780 = 0, 0, E3780/L3780)</f>
        <v>70.027777777777771</v>
      </c>
      <c r="Q3780" s="5" t="str">
        <f>LEFT(N3780,SEARCH("/",N3780) - 1)</f>
        <v>theater</v>
      </c>
      <c r="R3780" s="5" t="str">
        <f>RIGHT(N3780, LEN(N3780) - SEARCH("/",N3780))</f>
        <v>musical</v>
      </c>
      <c r="S3780" s="16">
        <f>(((J3780/60)/60)/24)+DATE(1970,1,1)+(-8/24)</f>
        <v>41989.485879629625</v>
      </c>
      <c r="T3780" s="16">
        <f>(((I3780/60)/60)/24)+DATE(1970,1,1)+(-8/24)</f>
        <v>42049.485879629625</v>
      </c>
    </row>
    <row r="3781" spans="1:20" ht="30" x14ac:dyDescent="0.25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2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7">
        <f>E3781/D3781</f>
        <v>1.0398000000000001</v>
      </c>
      <c r="P3781" s="9">
        <f>IF(L3781 = 0, 0, E3781/L3781)</f>
        <v>135.62608695652173</v>
      </c>
      <c r="Q3781" s="5" t="str">
        <f>LEFT(N3781,SEARCH("/",N3781) - 1)</f>
        <v>theater</v>
      </c>
      <c r="R3781" s="5" t="str">
        <f>RIGHT(N3781, LEN(N3781) - SEARCH("/",N3781))</f>
        <v>musical</v>
      </c>
      <c r="S3781" s="16">
        <f>(((J3781/60)/60)/24)+DATE(1970,1,1)+(-8/24)</f>
        <v>42425.402083333327</v>
      </c>
      <c r="T3781" s="16">
        <f>(((I3781/60)/60)/24)+DATE(1970,1,1)+(-8/24)</f>
        <v>42455.36041666667</v>
      </c>
    </row>
    <row r="3782" spans="1:20" ht="45" x14ac:dyDescent="0.25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2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7">
        <f>E3782/D3782</f>
        <v>1.2</v>
      </c>
      <c r="P3782" s="9">
        <f>IF(L3782 = 0, 0, E3782/L3782)</f>
        <v>100</v>
      </c>
      <c r="Q3782" s="5" t="str">
        <f>LEFT(N3782,SEARCH("/",N3782) - 1)</f>
        <v>theater</v>
      </c>
      <c r="R3782" s="5" t="str">
        <f>RIGHT(N3782, LEN(N3782) - SEARCH("/",N3782))</f>
        <v>musical</v>
      </c>
      <c r="S3782" s="16">
        <f>(((J3782/60)/60)/24)+DATE(1970,1,1)+(-8/24)</f>
        <v>42165.886400462965</v>
      </c>
      <c r="T3782" s="16">
        <f>(((I3782/60)/60)/24)+DATE(1970,1,1)+(-8/24)</f>
        <v>42198.504166666658</v>
      </c>
    </row>
    <row r="3783" spans="1:20" ht="60" x14ac:dyDescent="0.25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2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7">
        <f>E3783/D3783</f>
        <v>1.0966666666666667</v>
      </c>
      <c r="P3783" s="9">
        <f>IF(L3783 = 0, 0, E3783/L3783)</f>
        <v>94.90384615384616</v>
      </c>
      <c r="Q3783" s="5" t="str">
        <f>LEFT(N3783,SEARCH("/",N3783) - 1)</f>
        <v>theater</v>
      </c>
      <c r="R3783" s="5" t="str">
        <f>RIGHT(N3783, LEN(N3783) - SEARCH("/",N3783))</f>
        <v>musical</v>
      </c>
      <c r="S3783" s="16">
        <f>(((J3783/60)/60)/24)+DATE(1970,1,1)+(-8/24)</f>
        <v>41865.549594907403</v>
      </c>
      <c r="T3783" s="16">
        <f>(((I3783/60)/60)/24)+DATE(1970,1,1)+(-8/24)</f>
        <v>41890.549594907403</v>
      </c>
    </row>
    <row r="3784" spans="1:20" ht="60" x14ac:dyDescent="0.25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2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7">
        <f>E3784/D3784</f>
        <v>1.0175000000000001</v>
      </c>
      <c r="P3784" s="9">
        <f>IF(L3784 = 0, 0, E3784/L3784)</f>
        <v>75.370370370370367</v>
      </c>
      <c r="Q3784" s="5" t="str">
        <f>LEFT(N3784,SEARCH("/",N3784) - 1)</f>
        <v>theater</v>
      </c>
      <c r="R3784" s="5" t="str">
        <f>RIGHT(N3784, LEN(N3784) - SEARCH("/",N3784))</f>
        <v>musical</v>
      </c>
      <c r="S3784" s="16">
        <f>(((J3784/60)/60)/24)+DATE(1970,1,1)+(-8/24)</f>
        <v>42546.528900462967</v>
      </c>
      <c r="T3784" s="16">
        <f>(((I3784/60)/60)/24)+DATE(1970,1,1)+(-8/24)</f>
        <v>42575.624999999993</v>
      </c>
    </row>
    <row r="3785" spans="1:20" ht="45" x14ac:dyDescent="0.25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2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7">
        <f>E3785/D3785</f>
        <v>1.2891666666666666</v>
      </c>
      <c r="P3785" s="9">
        <f>IF(L3785 = 0, 0, E3785/L3785)</f>
        <v>64.458333333333329</v>
      </c>
      <c r="Q3785" s="5" t="str">
        <f>LEFT(N3785,SEARCH("/",N3785) - 1)</f>
        <v>theater</v>
      </c>
      <c r="R3785" s="5" t="str">
        <f>RIGHT(N3785, LEN(N3785) - SEARCH("/",N3785))</f>
        <v>musical</v>
      </c>
      <c r="S3785" s="16">
        <f>(((J3785/60)/60)/24)+DATE(1970,1,1)+(-8/24)</f>
        <v>42419.806944444441</v>
      </c>
      <c r="T3785" s="16">
        <f>(((I3785/60)/60)/24)+DATE(1970,1,1)+(-8/24)</f>
        <v>42444.333333333336</v>
      </c>
    </row>
    <row r="3786" spans="1:20" ht="60" x14ac:dyDescent="0.25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2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7">
        <f>E3786/D3786</f>
        <v>1.1499999999999999</v>
      </c>
      <c r="P3786" s="9">
        <f>IF(L3786 = 0, 0, E3786/L3786)</f>
        <v>115</v>
      </c>
      <c r="Q3786" s="5" t="str">
        <f>LEFT(N3786,SEARCH("/",N3786) - 1)</f>
        <v>theater</v>
      </c>
      <c r="R3786" s="5" t="str">
        <f>RIGHT(N3786, LEN(N3786) - SEARCH("/",N3786))</f>
        <v>musical</v>
      </c>
      <c r="S3786" s="16">
        <f>(((J3786/60)/60)/24)+DATE(1970,1,1)+(-8/24)</f>
        <v>42531.647361111107</v>
      </c>
      <c r="T3786" s="16">
        <f>(((I3786/60)/60)/24)+DATE(1970,1,1)+(-8/24)</f>
        <v>42561.647361111107</v>
      </c>
    </row>
    <row r="3787" spans="1:20" ht="60" x14ac:dyDescent="0.25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2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7">
        <f>E3787/D3787</f>
        <v>1.5075000000000001</v>
      </c>
      <c r="P3787" s="9">
        <f>IF(L3787 = 0, 0, E3787/L3787)</f>
        <v>100.5</v>
      </c>
      <c r="Q3787" s="5" t="str">
        <f>LEFT(N3787,SEARCH("/",N3787) - 1)</f>
        <v>theater</v>
      </c>
      <c r="R3787" s="5" t="str">
        <f>RIGHT(N3787, LEN(N3787) - SEARCH("/",N3787))</f>
        <v>musical</v>
      </c>
      <c r="S3787" s="16">
        <f>(((J3787/60)/60)/24)+DATE(1970,1,1)+(-8/24)</f>
        <v>42548.305196759255</v>
      </c>
      <c r="T3787" s="16">
        <f>(((I3787/60)/60)/24)+DATE(1970,1,1)+(-8/24)</f>
        <v>42584.085416666661</v>
      </c>
    </row>
    <row r="3788" spans="1:20" ht="45" x14ac:dyDescent="0.25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2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7">
        <f>E3788/D3788</f>
        <v>1.1096666666666666</v>
      </c>
      <c r="P3788" s="9">
        <f>IF(L3788 = 0, 0, E3788/L3788)</f>
        <v>93.774647887323937</v>
      </c>
      <c r="Q3788" s="5" t="str">
        <f>LEFT(N3788,SEARCH("/",N3788) - 1)</f>
        <v>theater</v>
      </c>
      <c r="R3788" s="5" t="str">
        <f>RIGHT(N3788, LEN(N3788) - SEARCH("/",N3788))</f>
        <v>musical</v>
      </c>
      <c r="S3788" s="16">
        <f>(((J3788/60)/60)/24)+DATE(1970,1,1)+(-8/24)</f>
        <v>42486.704571759255</v>
      </c>
      <c r="T3788" s="16">
        <f>(((I3788/60)/60)/24)+DATE(1970,1,1)+(-8/24)</f>
        <v>42516.704571759255</v>
      </c>
    </row>
    <row r="3789" spans="1:20" ht="45" x14ac:dyDescent="0.25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2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7">
        <f>E3789/D3789</f>
        <v>1.0028571428571429</v>
      </c>
      <c r="P3789" s="9">
        <f>IF(L3789 = 0, 0, E3789/L3789)</f>
        <v>35.1</v>
      </c>
      <c r="Q3789" s="5" t="str">
        <f>LEFT(N3789,SEARCH("/",N3789) - 1)</f>
        <v>theater</v>
      </c>
      <c r="R3789" s="5" t="str">
        <f>RIGHT(N3789, LEN(N3789) - SEARCH("/",N3789))</f>
        <v>musical</v>
      </c>
      <c r="S3789" s="16">
        <f>(((J3789/60)/60)/24)+DATE(1970,1,1)+(-8/24)</f>
        <v>42167.201458333329</v>
      </c>
      <c r="T3789" s="16">
        <f>(((I3789/60)/60)/24)+DATE(1970,1,1)+(-8/24)</f>
        <v>42195.832638888889</v>
      </c>
    </row>
    <row r="3790" spans="1:20" ht="75" x14ac:dyDescent="0.25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2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7">
        <f>E3790/D3790</f>
        <v>6.6666666666666671E-3</v>
      </c>
      <c r="P3790" s="9">
        <f>IF(L3790 = 0, 0, E3790/L3790)</f>
        <v>500</v>
      </c>
      <c r="Q3790" s="5" t="str">
        <f>LEFT(N3790,SEARCH("/",N3790) - 1)</f>
        <v>theater</v>
      </c>
      <c r="R3790" s="5" t="str">
        <f>RIGHT(N3790, LEN(N3790) - SEARCH("/",N3790))</f>
        <v>musical</v>
      </c>
      <c r="S3790" s="16">
        <f>(((J3790/60)/60)/24)+DATE(1970,1,1)+(-8/24)</f>
        <v>42333.362488425926</v>
      </c>
      <c r="T3790" s="16">
        <f>(((I3790/60)/60)/24)+DATE(1970,1,1)+(-8/24)</f>
        <v>42361.345833333333</v>
      </c>
    </row>
    <row r="3791" spans="1:20" ht="45" x14ac:dyDescent="0.2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2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7">
        <f>E3791/D3791</f>
        <v>3.267605633802817E-2</v>
      </c>
      <c r="P3791" s="9">
        <f>IF(L3791 = 0, 0, E3791/L3791)</f>
        <v>29</v>
      </c>
      <c r="Q3791" s="5" t="str">
        <f>LEFT(N3791,SEARCH("/",N3791) - 1)</f>
        <v>theater</v>
      </c>
      <c r="R3791" s="5" t="str">
        <f>RIGHT(N3791, LEN(N3791) - SEARCH("/",N3791))</f>
        <v>musical</v>
      </c>
      <c r="S3791" s="16">
        <f>(((J3791/60)/60)/24)+DATE(1970,1,1)+(-8/24)</f>
        <v>42138.465486111112</v>
      </c>
      <c r="T3791" s="16">
        <f>(((I3791/60)/60)/24)+DATE(1970,1,1)+(-8/24)</f>
        <v>42170.465486111112</v>
      </c>
    </row>
    <row r="3792" spans="1:20" ht="60" x14ac:dyDescent="0.25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2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7">
        <f>E3792/D3792</f>
        <v>0</v>
      </c>
      <c r="P3792" s="9">
        <f>IF(L3792 = 0, 0, E3792/L3792)</f>
        <v>0</v>
      </c>
      <c r="Q3792" s="5" t="str">
        <f>LEFT(N3792,SEARCH("/",N3792) - 1)</f>
        <v>theater</v>
      </c>
      <c r="R3792" s="5" t="str">
        <f>RIGHT(N3792, LEN(N3792) - SEARCH("/",N3792))</f>
        <v>musical</v>
      </c>
      <c r="S3792" s="16">
        <f>(((J3792/60)/60)/24)+DATE(1970,1,1)+(-8/24)</f>
        <v>42666.333599537036</v>
      </c>
      <c r="T3792" s="16">
        <f>(((I3792/60)/60)/24)+DATE(1970,1,1)+(-8/24)</f>
        <v>42696.3752662037</v>
      </c>
    </row>
    <row r="3793" spans="1:20" ht="30" x14ac:dyDescent="0.2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2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7">
        <f>E3793/D3793</f>
        <v>0</v>
      </c>
      <c r="P3793" s="9">
        <f>IF(L3793 = 0, 0, E3793/L3793)</f>
        <v>0</v>
      </c>
      <c r="Q3793" s="5" t="str">
        <f>LEFT(N3793,SEARCH("/",N3793) - 1)</f>
        <v>theater</v>
      </c>
      <c r="R3793" s="5" t="str">
        <f>RIGHT(N3793, LEN(N3793) - SEARCH("/",N3793))</f>
        <v>musical</v>
      </c>
      <c r="S3793" s="16">
        <f>(((J3793/60)/60)/24)+DATE(1970,1,1)+(-8/24)</f>
        <v>41766.3587037037</v>
      </c>
      <c r="T3793" s="16">
        <f>(((I3793/60)/60)/24)+DATE(1970,1,1)+(-8/24)</f>
        <v>41826.3587037037</v>
      </c>
    </row>
    <row r="3794" spans="1:20" ht="30" x14ac:dyDescent="0.25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2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7">
        <f>E3794/D3794</f>
        <v>2.8E-3</v>
      </c>
      <c r="P3794" s="9">
        <f>IF(L3794 = 0, 0, E3794/L3794)</f>
        <v>17.5</v>
      </c>
      <c r="Q3794" s="5" t="str">
        <f>LEFT(N3794,SEARCH("/",N3794) - 1)</f>
        <v>theater</v>
      </c>
      <c r="R3794" s="5" t="str">
        <f>RIGHT(N3794, LEN(N3794) - SEARCH("/",N3794))</f>
        <v>musical</v>
      </c>
      <c r="S3794" s="16">
        <f>(((J3794/60)/60)/24)+DATE(1970,1,1)+(-8/24)</f>
        <v>42170.113680555551</v>
      </c>
      <c r="T3794" s="16">
        <f>(((I3794/60)/60)/24)+DATE(1970,1,1)+(-8/24)</f>
        <v>42200.113680555551</v>
      </c>
    </row>
    <row r="3795" spans="1:20" ht="60" x14ac:dyDescent="0.2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2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7">
        <f>E3795/D3795</f>
        <v>0.59657142857142853</v>
      </c>
      <c r="P3795" s="9">
        <f>IF(L3795 = 0, 0, E3795/L3795)</f>
        <v>174</v>
      </c>
      <c r="Q3795" s="5" t="str">
        <f>LEFT(N3795,SEARCH("/",N3795) - 1)</f>
        <v>theater</v>
      </c>
      <c r="R3795" s="5" t="str">
        <f>RIGHT(N3795, LEN(N3795) - SEARCH("/",N3795))</f>
        <v>musical</v>
      </c>
      <c r="S3795" s="16">
        <f>(((J3795/60)/60)/24)+DATE(1970,1,1)+(-8/24)</f>
        <v>41968.60565972222</v>
      </c>
      <c r="T3795" s="16">
        <f>(((I3795/60)/60)/24)+DATE(1970,1,1)+(-8/24)</f>
        <v>41989.60565972222</v>
      </c>
    </row>
    <row r="3796" spans="1:20" ht="60" x14ac:dyDescent="0.25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2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7">
        <f>E3796/D3796</f>
        <v>0.01</v>
      </c>
      <c r="P3796" s="9">
        <f>IF(L3796 = 0, 0, E3796/L3796)</f>
        <v>50</v>
      </c>
      <c r="Q3796" s="5" t="str">
        <f>LEFT(N3796,SEARCH("/",N3796) - 1)</f>
        <v>theater</v>
      </c>
      <c r="R3796" s="5" t="str">
        <f>RIGHT(N3796, LEN(N3796) - SEARCH("/",N3796))</f>
        <v>musical</v>
      </c>
      <c r="S3796" s="16">
        <f>(((J3796/60)/60)/24)+DATE(1970,1,1)+(-8/24)</f>
        <v>42132.247152777774</v>
      </c>
      <c r="T3796" s="16">
        <f>(((I3796/60)/60)/24)+DATE(1970,1,1)+(-8/24)</f>
        <v>42162.247152777774</v>
      </c>
    </row>
    <row r="3797" spans="1:20" ht="45" x14ac:dyDescent="0.2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2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7">
        <f>E3797/D3797</f>
        <v>1.6666666666666666E-2</v>
      </c>
      <c r="P3797" s="9">
        <f>IF(L3797 = 0, 0, E3797/L3797)</f>
        <v>5</v>
      </c>
      <c r="Q3797" s="5" t="str">
        <f>LEFT(N3797,SEARCH("/",N3797) - 1)</f>
        <v>theater</v>
      </c>
      <c r="R3797" s="5" t="str">
        <f>RIGHT(N3797, LEN(N3797) - SEARCH("/",N3797))</f>
        <v>musical</v>
      </c>
      <c r="S3797" s="16">
        <f>(((J3797/60)/60)/24)+DATE(1970,1,1)+(-8/24)</f>
        <v>42201.102893518517</v>
      </c>
      <c r="T3797" s="16">
        <f>(((I3797/60)/60)/24)+DATE(1970,1,1)+(-8/24)</f>
        <v>42244.604166666664</v>
      </c>
    </row>
    <row r="3798" spans="1:20" ht="60" x14ac:dyDescent="0.25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2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7">
        <f>E3798/D3798</f>
        <v>4.4444444444444447E-5</v>
      </c>
      <c r="P3798" s="9">
        <f>IF(L3798 = 0, 0, E3798/L3798)</f>
        <v>1</v>
      </c>
      <c r="Q3798" s="5" t="str">
        <f>LEFT(N3798,SEARCH("/",N3798) - 1)</f>
        <v>theater</v>
      </c>
      <c r="R3798" s="5" t="str">
        <f>RIGHT(N3798, LEN(N3798) - SEARCH("/",N3798))</f>
        <v>musical</v>
      </c>
      <c r="S3798" s="16">
        <f>(((J3798/60)/60)/24)+DATE(1970,1,1)+(-8/24)</f>
        <v>42688.696250000001</v>
      </c>
      <c r="T3798" s="16">
        <f>(((I3798/60)/60)/24)+DATE(1970,1,1)+(-8/24)</f>
        <v>42748.696250000001</v>
      </c>
    </row>
    <row r="3799" spans="1:20" ht="60" x14ac:dyDescent="0.2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2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7">
        <f>E3799/D3799</f>
        <v>0.89666666666666661</v>
      </c>
      <c r="P3799" s="9">
        <f>IF(L3799 = 0, 0, E3799/L3799)</f>
        <v>145.40540540540542</v>
      </c>
      <c r="Q3799" s="5" t="str">
        <f>LEFT(N3799,SEARCH("/",N3799) - 1)</f>
        <v>theater</v>
      </c>
      <c r="R3799" s="5" t="str">
        <f>RIGHT(N3799, LEN(N3799) - SEARCH("/",N3799))</f>
        <v>musical</v>
      </c>
      <c r="S3799" s="16">
        <f>(((J3799/60)/60)/24)+DATE(1970,1,1)+(-8/24)</f>
        <v>42084.548206018517</v>
      </c>
      <c r="T3799" s="16">
        <f>(((I3799/60)/60)/24)+DATE(1970,1,1)+(-8/24)</f>
        <v>42114.548206018517</v>
      </c>
    </row>
    <row r="3800" spans="1:20" ht="60" x14ac:dyDescent="0.25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2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7">
        <f>E3800/D3800</f>
        <v>1.4642857142857143E-2</v>
      </c>
      <c r="P3800" s="9">
        <f>IF(L3800 = 0, 0, E3800/L3800)</f>
        <v>205</v>
      </c>
      <c r="Q3800" s="5" t="str">
        <f>LEFT(N3800,SEARCH("/",N3800) - 1)</f>
        <v>theater</v>
      </c>
      <c r="R3800" s="5" t="str">
        <f>RIGHT(N3800, LEN(N3800) - SEARCH("/",N3800))</f>
        <v>musical</v>
      </c>
      <c r="S3800" s="16">
        <f>(((J3800/60)/60)/24)+DATE(1970,1,1)+(-8/24)</f>
        <v>41831.389444444445</v>
      </c>
      <c r="T3800" s="16">
        <f>(((I3800/60)/60)/24)+DATE(1970,1,1)+(-8/24)</f>
        <v>41861.389444444445</v>
      </c>
    </row>
    <row r="3801" spans="1:20" ht="45" x14ac:dyDescent="0.2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2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7">
        <f>E3801/D3801</f>
        <v>4.02E-2</v>
      </c>
      <c r="P3801" s="9">
        <f>IF(L3801 = 0, 0, E3801/L3801)</f>
        <v>100.5</v>
      </c>
      <c r="Q3801" s="5" t="str">
        <f>LEFT(N3801,SEARCH("/",N3801) - 1)</f>
        <v>theater</v>
      </c>
      <c r="R3801" s="5" t="str">
        <f>RIGHT(N3801, LEN(N3801) - SEARCH("/",N3801))</f>
        <v>musical</v>
      </c>
      <c r="S3801" s="16">
        <f>(((J3801/60)/60)/24)+DATE(1970,1,1)+(-8/24)</f>
        <v>42410.597719907404</v>
      </c>
      <c r="T3801" s="16">
        <f>(((I3801/60)/60)/24)+DATE(1970,1,1)+(-8/24)</f>
        <v>42440.597719907404</v>
      </c>
    </row>
    <row r="3802" spans="1:20" ht="60" x14ac:dyDescent="0.25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2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7">
        <f>E3802/D3802</f>
        <v>4.0045454545454544E-2</v>
      </c>
      <c r="P3802" s="9">
        <f>IF(L3802 = 0, 0, E3802/L3802)</f>
        <v>55.0625</v>
      </c>
      <c r="Q3802" s="5" t="str">
        <f>LEFT(N3802,SEARCH("/",N3802) - 1)</f>
        <v>theater</v>
      </c>
      <c r="R3802" s="5" t="str">
        <f>RIGHT(N3802, LEN(N3802) - SEARCH("/",N3802))</f>
        <v>musical</v>
      </c>
      <c r="S3802" s="16">
        <f>(((J3802/60)/60)/24)+DATE(1970,1,1)+(-8/24)</f>
        <v>41982.403738425921</v>
      </c>
      <c r="T3802" s="16">
        <f>(((I3802/60)/60)/24)+DATE(1970,1,1)+(-8/24)</f>
        <v>42014.874305555553</v>
      </c>
    </row>
    <row r="3803" spans="1:20" ht="45" x14ac:dyDescent="0.2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2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7">
        <f>E3803/D3803</f>
        <v>8.5199999999999998E-2</v>
      </c>
      <c r="P3803" s="9">
        <f>IF(L3803 = 0, 0, E3803/L3803)</f>
        <v>47.333333333333336</v>
      </c>
      <c r="Q3803" s="5" t="str">
        <f>LEFT(N3803,SEARCH("/",N3803) - 1)</f>
        <v>theater</v>
      </c>
      <c r="R3803" s="5" t="str">
        <f>RIGHT(N3803, LEN(N3803) - SEARCH("/",N3803))</f>
        <v>musical</v>
      </c>
      <c r="S3803" s="16">
        <f>(((J3803/60)/60)/24)+DATE(1970,1,1)+(-8/24)</f>
        <v>41975.342777777776</v>
      </c>
      <c r="T3803" s="16">
        <f>(((I3803/60)/60)/24)+DATE(1970,1,1)+(-8/24)</f>
        <v>42006.342777777776</v>
      </c>
    </row>
    <row r="3804" spans="1:20" ht="45" x14ac:dyDescent="0.25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2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7">
        <f>E3804/D3804</f>
        <v>0</v>
      </c>
      <c r="P3804" s="9">
        <f>IF(L3804 = 0, 0, E3804/L3804)</f>
        <v>0</v>
      </c>
      <c r="Q3804" s="5" t="str">
        <f>LEFT(N3804,SEARCH("/",N3804) - 1)</f>
        <v>theater</v>
      </c>
      <c r="R3804" s="5" t="str">
        <f>RIGHT(N3804, LEN(N3804) - SEARCH("/",N3804))</f>
        <v>musical</v>
      </c>
      <c r="S3804" s="16">
        <f>(((J3804/60)/60)/24)+DATE(1970,1,1)+(-8/24)</f>
        <v>42268.792893518512</v>
      </c>
      <c r="T3804" s="16">
        <f>(((I3804/60)/60)/24)+DATE(1970,1,1)+(-8/24)</f>
        <v>42298.792893518512</v>
      </c>
    </row>
    <row r="3805" spans="1:20" ht="30" x14ac:dyDescent="0.2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2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7">
        <f>E3805/D3805</f>
        <v>0.19650000000000001</v>
      </c>
      <c r="P3805" s="9">
        <f>IF(L3805 = 0, 0, E3805/L3805)</f>
        <v>58.95</v>
      </c>
      <c r="Q3805" s="5" t="str">
        <f>LEFT(N3805,SEARCH("/",N3805) - 1)</f>
        <v>theater</v>
      </c>
      <c r="R3805" s="5" t="str">
        <f>RIGHT(N3805, LEN(N3805) - SEARCH("/",N3805))</f>
        <v>musical</v>
      </c>
      <c r="S3805" s="16">
        <f>(((J3805/60)/60)/24)+DATE(1970,1,1)+(-8/24)</f>
        <v>42403.638518518514</v>
      </c>
      <c r="T3805" s="16">
        <f>(((I3805/60)/60)/24)+DATE(1970,1,1)+(-8/24)</f>
        <v>42433.638518518514</v>
      </c>
    </row>
    <row r="3806" spans="1:20" ht="60" x14ac:dyDescent="0.25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2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7">
        <f>E3806/D3806</f>
        <v>0</v>
      </c>
      <c r="P3806" s="9">
        <f>IF(L3806 = 0, 0, E3806/L3806)</f>
        <v>0</v>
      </c>
      <c r="Q3806" s="5" t="str">
        <f>LEFT(N3806,SEARCH("/",N3806) - 1)</f>
        <v>theater</v>
      </c>
      <c r="R3806" s="5" t="str">
        <f>RIGHT(N3806, LEN(N3806) - SEARCH("/",N3806))</f>
        <v>musical</v>
      </c>
      <c r="S3806" s="16">
        <f>(((J3806/60)/60)/24)+DATE(1970,1,1)+(-8/24)</f>
        <v>42526.676203703704</v>
      </c>
      <c r="T3806" s="16">
        <f>(((I3806/60)/60)/24)+DATE(1970,1,1)+(-8/24)</f>
        <v>42581.958333333336</v>
      </c>
    </row>
    <row r="3807" spans="1:20" ht="45" x14ac:dyDescent="0.2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2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7">
        <f>E3807/D3807</f>
        <v>2.0000000000000002E-5</v>
      </c>
      <c r="P3807" s="9">
        <f>IF(L3807 = 0, 0, E3807/L3807)</f>
        <v>1.5</v>
      </c>
      <c r="Q3807" s="5" t="str">
        <f>LEFT(N3807,SEARCH("/",N3807) - 1)</f>
        <v>theater</v>
      </c>
      <c r="R3807" s="5" t="str">
        <f>RIGHT(N3807, LEN(N3807) - SEARCH("/",N3807))</f>
        <v>musical</v>
      </c>
      <c r="S3807" s="16">
        <f>(((J3807/60)/60)/24)+DATE(1970,1,1)+(-8/24)</f>
        <v>41849.553703703699</v>
      </c>
      <c r="T3807" s="16">
        <f>(((I3807/60)/60)/24)+DATE(1970,1,1)+(-8/24)</f>
        <v>41909.553703703699</v>
      </c>
    </row>
    <row r="3808" spans="1:20" ht="60" x14ac:dyDescent="0.25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2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7">
        <f>E3808/D3808</f>
        <v>6.6666666666666664E-4</v>
      </c>
      <c r="P3808" s="9">
        <f>IF(L3808 = 0, 0, E3808/L3808)</f>
        <v>5</v>
      </c>
      <c r="Q3808" s="5" t="str">
        <f>LEFT(N3808,SEARCH("/",N3808) - 1)</f>
        <v>theater</v>
      </c>
      <c r="R3808" s="5" t="str">
        <f>RIGHT(N3808, LEN(N3808) - SEARCH("/",N3808))</f>
        <v>musical</v>
      </c>
      <c r="S3808" s="16">
        <f>(((J3808/60)/60)/24)+DATE(1970,1,1)+(-8/24)</f>
        <v>41798.925706018512</v>
      </c>
      <c r="T3808" s="16">
        <f>(((I3808/60)/60)/24)+DATE(1970,1,1)+(-8/24)</f>
        <v>41818.925706018512</v>
      </c>
    </row>
    <row r="3809" spans="1:20" ht="60" x14ac:dyDescent="0.2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2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7">
        <f>E3809/D3809</f>
        <v>0.30333333333333334</v>
      </c>
      <c r="P3809" s="9">
        <f>IF(L3809 = 0, 0, E3809/L3809)</f>
        <v>50.555555555555557</v>
      </c>
      <c r="Q3809" s="5" t="str">
        <f>LEFT(N3809,SEARCH("/",N3809) - 1)</f>
        <v>theater</v>
      </c>
      <c r="R3809" s="5" t="str">
        <f>RIGHT(N3809, LEN(N3809) - SEARCH("/",N3809))</f>
        <v>musical</v>
      </c>
      <c r="S3809" s="16">
        <f>(((J3809/60)/60)/24)+DATE(1970,1,1)+(-8/24)</f>
        <v>42090.575682870367</v>
      </c>
      <c r="T3809" s="16">
        <f>(((I3809/60)/60)/24)+DATE(1970,1,1)+(-8/24)</f>
        <v>42097.575682870367</v>
      </c>
    </row>
    <row r="3810" spans="1:20" ht="45" x14ac:dyDescent="0.25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2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7">
        <f>E3810/D3810</f>
        <v>1</v>
      </c>
      <c r="P3810" s="9">
        <f>IF(L3810 = 0, 0, E3810/L3810)</f>
        <v>41.666666666666664</v>
      </c>
      <c r="Q3810" s="5" t="str">
        <f>LEFT(N3810,SEARCH("/",N3810) - 1)</f>
        <v>theater</v>
      </c>
      <c r="R3810" s="5" t="str">
        <f>RIGHT(N3810, LEN(N3810) - SEARCH("/",N3810))</f>
        <v>plays</v>
      </c>
      <c r="S3810" s="16">
        <f>(((J3810/60)/60)/24)+DATE(1970,1,1)+(-8/24)</f>
        <v>42059.12059027778</v>
      </c>
      <c r="T3810" s="16">
        <f>(((I3810/60)/60)/24)+DATE(1970,1,1)+(-8/24)</f>
        <v>42119.078923611109</v>
      </c>
    </row>
    <row r="3811" spans="1:20" ht="60" x14ac:dyDescent="0.25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2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7">
        <f>E3811/D3811</f>
        <v>1.0125</v>
      </c>
      <c r="P3811" s="9">
        <f>IF(L3811 = 0, 0, E3811/L3811)</f>
        <v>53.289473684210527</v>
      </c>
      <c r="Q3811" s="5" t="str">
        <f>LEFT(N3811,SEARCH("/",N3811) - 1)</f>
        <v>theater</v>
      </c>
      <c r="R3811" s="5" t="str">
        <f>RIGHT(N3811, LEN(N3811) - SEARCH("/",N3811))</f>
        <v>plays</v>
      </c>
      <c r="S3811" s="16">
        <f>(((J3811/60)/60)/24)+DATE(1970,1,1)+(-8/24)</f>
        <v>41800.193368055552</v>
      </c>
      <c r="T3811" s="16">
        <f>(((I3811/60)/60)/24)+DATE(1970,1,1)+(-8/24)</f>
        <v>41850.625</v>
      </c>
    </row>
    <row r="3812" spans="1:20" ht="60" x14ac:dyDescent="0.25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2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7">
        <f>E3812/D3812</f>
        <v>1.2173333333333334</v>
      </c>
      <c r="P3812" s="9">
        <f>IF(L3812 = 0, 0, E3812/L3812)</f>
        <v>70.230769230769226</v>
      </c>
      <c r="Q3812" s="5" t="str">
        <f>LEFT(N3812,SEARCH("/",N3812) - 1)</f>
        <v>theater</v>
      </c>
      <c r="R3812" s="5" t="str">
        <f>RIGHT(N3812, LEN(N3812) - SEARCH("/",N3812))</f>
        <v>plays</v>
      </c>
      <c r="S3812" s="16">
        <f>(((J3812/60)/60)/24)+DATE(1970,1,1)+(-8/24)</f>
        <v>42054.515717592592</v>
      </c>
      <c r="T3812" s="16">
        <f>(((I3812/60)/60)/24)+DATE(1970,1,1)+(-8/24)</f>
        <v>42084.474050925921</v>
      </c>
    </row>
    <row r="3813" spans="1:20" ht="60" x14ac:dyDescent="0.25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2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7">
        <f>E3813/D3813</f>
        <v>3.3</v>
      </c>
      <c r="P3813" s="9">
        <f>IF(L3813 = 0, 0, E3813/L3813)</f>
        <v>43.421052631578945</v>
      </c>
      <c r="Q3813" s="5" t="str">
        <f>LEFT(N3813,SEARCH("/",N3813) - 1)</f>
        <v>theater</v>
      </c>
      <c r="R3813" s="5" t="str">
        <f>RIGHT(N3813, LEN(N3813) - SEARCH("/",N3813))</f>
        <v>plays</v>
      </c>
      <c r="S3813" s="16">
        <f>(((J3813/60)/60)/24)+DATE(1970,1,1)+(-8/24)</f>
        <v>42487.293668981474</v>
      </c>
      <c r="T3813" s="16">
        <f>(((I3813/60)/60)/24)+DATE(1970,1,1)+(-8/24)</f>
        <v>42521.124999999993</v>
      </c>
    </row>
    <row r="3814" spans="1:20" ht="60" x14ac:dyDescent="0.25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2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7">
        <f>E3814/D3814</f>
        <v>1.0954999999999999</v>
      </c>
      <c r="P3814" s="9">
        <f>IF(L3814 = 0, 0, E3814/L3814)</f>
        <v>199.18181818181819</v>
      </c>
      <c r="Q3814" s="5" t="str">
        <f>LEFT(N3814,SEARCH("/",N3814) - 1)</f>
        <v>theater</v>
      </c>
      <c r="R3814" s="5" t="str">
        <f>RIGHT(N3814, LEN(N3814) - SEARCH("/",N3814))</f>
        <v>plays</v>
      </c>
      <c r="S3814" s="16">
        <f>(((J3814/60)/60)/24)+DATE(1970,1,1)+(-8/24)</f>
        <v>42109.417916666665</v>
      </c>
      <c r="T3814" s="16">
        <f>(((I3814/60)/60)/24)+DATE(1970,1,1)+(-8/24)</f>
        <v>42155.832638888889</v>
      </c>
    </row>
    <row r="3815" spans="1:20" ht="60" x14ac:dyDescent="0.25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2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7">
        <f>E3815/D3815</f>
        <v>1.0095190476190474</v>
      </c>
      <c r="P3815" s="9">
        <f>IF(L3815 = 0, 0, E3815/L3815)</f>
        <v>78.518148148148143</v>
      </c>
      <c r="Q3815" s="5" t="str">
        <f>LEFT(N3815,SEARCH("/",N3815) - 1)</f>
        <v>theater</v>
      </c>
      <c r="R3815" s="5" t="str">
        <f>RIGHT(N3815, LEN(N3815) - SEARCH("/",N3815))</f>
        <v>plays</v>
      </c>
      <c r="S3815" s="16">
        <f>(((J3815/60)/60)/24)+DATE(1970,1,1)+(-8/24)</f>
        <v>42496.942372685182</v>
      </c>
      <c r="T3815" s="16">
        <f>(((I3815/60)/60)/24)+DATE(1970,1,1)+(-8/24)</f>
        <v>42535.571527777771</v>
      </c>
    </row>
    <row r="3816" spans="1:20" ht="60" x14ac:dyDescent="0.25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2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7">
        <f>E3816/D3816</f>
        <v>1.4013333333333333</v>
      </c>
      <c r="P3816" s="9">
        <f>IF(L3816 = 0, 0, E3816/L3816)</f>
        <v>61.823529411764703</v>
      </c>
      <c r="Q3816" s="5" t="str">
        <f>LEFT(N3816,SEARCH("/",N3816) - 1)</f>
        <v>theater</v>
      </c>
      <c r="R3816" s="5" t="str">
        <f>RIGHT(N3816, LEN(N3816) - SEARCH("/",N3816))</f>
        <v>plays</v>
      </c>
      <c r="S3816" s="16">
        <f>(((J3816/60)/60)/24)+DATE(1970,1,1)+(-8/24)</f>
        <v>42058.570740740739</v>
      </c>
      <c r="T3816" s="16">
        <f>(((I3816/60)/60)/24)+DATE(1970,1,1)+(-8/24)</f>
        <v>42094.832638888889</v>
      </c>
    </row>
    <row r="3817" spans="1:20" ht="30" x14ac:dyDescent="0.25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2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7">
        <f>E3817/D3817</f>
        <v>1.0000100000000001</v>
      </c>
      <c r="P3817" s="9">
        <f>IF(L3817 = 0, 0, E3817/L3817)</f>
        <v>50.000500000000002</v>
      </c>
      <c r="Q3817" s="5" t="str">
        <f>LEFT(N3817,SEARCH("/",N3817) - 1)</f>
        <v>theater</v>
      </c>
      <c r="R3817" s="5" t="str">
        <f>RIGHT(N3817, LEN(N3817) - SEARCH("/",N3817))</f>
        <v>plays</v>
      </c>
      <c r="S3817" s="16">
        <f>(((J3817/60)/60)/24)+DATE(1970,1,1)+(-8/24)</f>
        <v>42206.926585648143</v>
      </c>
      <c r="T3817" s="16">
        <f>(((I3817/60)/60)/24)+DATE(1970,1,1)+(-8/24)</f>
        <v>42236.624999999993</v>
      </c>
    </row>
    <row r="3818" spans="1:20" ht="60" x14ac:dyDescent="0.25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2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7">
        <f>E3818/D3818</f>
        <v>1.19238</v>
      </c>
      <c r="P3818" s="9">
        <f>IF(L3818 = 0, 0, E3818/L3818)</f>
        <v>48.339729729729726</v>
      </c>
      <c r="Q3818" s="5" t="str">
        <f>LEFT(N3818,SEARCH("/",N3818) - 1)</f>
        <v>theater</v>
      </c>
      <c r="R3818" s="5" t="str">
        <f>RIGHT(N3818, LEN(N3818) - SEARCH("/",N3818))</f>
        <v>plays</v>
      </c>
      <c r="S3818" s="16">
        <f>(((J3818/60)/60)/24)+DATE(1970,1,1)+(-8/24)</f>
        <v>41807.356747685182</v>
      </c>
      <c r="T3818" s="16">
        <f>(((I3818/60)/60)/24)+DATE(1970,1,1)+(-8/24)</f>
        <v>41837.356747685182</v>
      </c>
    </row>
    <row r="3819" spans="1:20" ht="60" x14ac:dyDescent="0.25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2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7">
        <f>E3819/D3819</f>
        <v>1.0725</v>
      </c>
      <c r="P3819" s="9">
        <f>IF(L3819 = 0, 0, E3819/L3819)</f>
        <v>107.25</v>
      </c>
      <c r="Q3819" s="5" t="str">
        <f>LEFT(N3819,SEARCH("/",N3819) - 1)</f>
        <v>theater</v>
      </c>
      <c r="R3819" s="5" t="str">
        <f>RIGHT(N3819, LEN(N3819) - SEARCH("/",N3819))</f>
        <v>plays</v>
      </c>
      <c r="S3819" s="16">
        <f>(((J3819/60)/60)/24)+DATE(1970,1,1)+(-8/24)</f>
        <v>42284.363611111105</v>
      </c>
      <c r="T3819" s="16">
        <f>(((I3819/60)/60)/24)+DATE(1970,1,1)+(-8/24)</f>
        <v>42300.832638888889</v>
      </c>
    </row>
    <row r="3820" spans="1:20" ht="45" x14ac:dyDescent="0.25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2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7">
        <f>E3820/D3820</f>
        <v>2.2799999999999998</v>
      </c>
      <c r="P3820" s="9">
        <f>IF(L3820 = 0, 0, E3820/L3820)</f>
        <v>57</v>
      </c>
      <c r="Q3820" s="5" t="str">
        <f>LEFT(N3820,SEARCH("/",N3820) - 1)</f>
        <v>theater</v>
      </c>
      <c r="R3820" s="5" t="str">
        <f>RIGHT(N3820, LEN(N3820) - SEARCH("/",N3820))</f>
        <v>plays</v>
      </c>
      <c r="S3820" s="16">
        <f>(((J3820/60)/60)/24)+DATE(1970,1,1)+(-8/24)</f>
        <v>42045.509050925924</v>
      </c>
      <c r="T3820" s="16">
        <f>(((I3820/60)/60)/24)+DATE(1970,1,1)+(-8/24)</f>
        <v>42075.467384259253</v>
      </c>
    </row>
    <row r="3821" spans="1:20" ht="45" x14ac:dyDescent="0.25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2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7">
        <f>E3821/D3821</f>
        <v>1.0640000000000001</v>
      </c>
      <c r="P3821" s="9">
        <f>IF(L3821 = 0, 0, E3821/L3821)</f>
        <v>40.92307692307692</v>
      </c>
      <c r="Q3821" s="5" t="str">
        <f>LEFT(N3821,SEARCH("/",N3821) - 1)</f>
        <v>theater</v>
      </c>
      <c r="R3821" s="5" t="str">
        <f>RIGHT(N3821, LEN(N3821) - SEARCH("/",N3821))</f>
        <v>plays</v>
      </c>
      <c r="S3821" s="16">
        <f>(((J3821/60)/60)/24)+DATE(1970,1,1)+(-8/24)</f>
        <v>42183.876203703701</v>
      </c>
      <c r="T3821" s="16">
        <f>(((I3821/60)/60)/24)+DATE(1970,1,1)+(-8/24)</f>
        <v>42202.543055555558</v>
      </c>
    </row>
    <row r="3822" spans="1:20" ht="45" x14ac:dyDescent="0.25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2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7">
        <f>E3822/D3822</f>
        <v>1.4333333333333333</v>
      </c>
      <c r="P3822" s="9">
        <f>IF(L3822 = 0, 0, E3822/L3822)</f>
        <v>21.5</v>
      </c>
      <c r="Q3822" s="5" t="str">
        <f>LEFT(N3822,SEARCH("/",N3822) - 1)</f>
        <v>theater</v>
      </c>
      <c r="R3822" s="5" t="str">
        <f>RIGHT(N3822, LEN(N3822) - SEARCH("/",N3822))</f>
        <v>plays</v>
      </c>
      <c r="S3822" s="16">
        <f>(((J3822/60)/60)/24)+DATE(1970,1,1)+(-8/24)</f>
        <v>42160.318483796298</v>
      </c>
      <c r="T3822" s="16">
        <f>(((I3822/60)/60)/24)+DATE(1970,1,1)+(-8/24)</f>
        <v>42190.318483796298</v>
      </c>
    </row>
    <row r="3823" spans="1:20" ht="60" x14ac:dyDescent="0.25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2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7">
        <f>E3823/D3823</f>
        <v>1.0454285714285714</v>
      </c>
      <c r="P3823" s="9">
        <f>IF(L3823 = 0, 0, E3823/L3823)</f>
        <v>79.543478260869563</v>
      </c>
      <c r="Q3823" s="5" t="str">
        <f>LEFT(N3823,SEARCH("/",N3823) - 1)</f>
        <v>theater</v>
      </c>
      <c r="R3823" s="5" t="str">
        <f>RIGHT(N3823, LEN(N3823) - SEARCH("/",N3823))</f>
        <v>plays</v>
      </c>
      <c r="S3823" s="16">
        <f>(((J3823/60)/60)/24)+DATE(1970,1,1)+(-8/24)</f>
        <v>42340.847303240742</v>
      </c>
      <c r="T3823" s="16">
        <f>(((I3823/60)/60)/24)+DATE(1970,1,1)+(-8/24)</f>
        <v>42372.847303240742</v>
      </c>
    </row>
    <row r="3824" spans="1:20" ht="60" x14ac:dyDescent="0.25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2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7">
        <f>E3824/D3824</f>
        <v>1.1002000000000001</v>
      </c>
      <c r="P3824" s="9">
        <f>IF(L3824 = 0, 0, E3824/L3824)</f>
        <v>72.381578947368425</v>
      </c>
      <c r="Q3824" s="5" t="str">
        <f>LEFT(N3824,SEARCH("/",N3824) - 1)</f>
        <v>theater</v>
      </c>
      <c r="R3824" s="5" t="str">
        <f>RIGHT(N3824, LEN(N3824) - SEARCH("/",N3824))</f>
        <v>plays</v>
      </c>
      <c r="S3824" s="16">
        <f>(((J3824/60)/60)/24)+DATE(1970,1,1)+(-8/24)</f>
        <v>42329.504826388882</v>
      </c>
      <c r="T3824" s="16">
        <f>(((I3824/60)/60)/24)+DATE(1970,1,1)+(-8/24)</f>
        <v>42388.624305555553</v>
      </c>
    </row>
    <row r="3825" spans="1:20" ht="60" x14ac:dyDescent="0.25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2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7">
        <f>E3825/D3825</f>
        <v>1.06</v>
      </c>
      <c r="P3825" s="9">
        <f>IF(L3825 = 0, 0, E3825/L3825)</f>
        <v>64.634146341463421</v>
      </c>
      <c r="Q3825" s="5" t="str">
        <f>LEFT(N3825,SEARCH("/",N3825) - 1)</f>
        <v>theater</v>
      </c>
      <c r="R3825" s="5" t="str">
        <f>RIGHT(N3825, LEN(N3825) - SEARCH("/",N3825))</f>
        <v>plays</v>
      </c>
      <c r="S3825" s="16">
        <f>(((J3825/60)/60)/24)+DATE(1970,1,1)+(-8/24)</f>
        <v>42170.576898148145</v>
      </c>
      <c r="T3825" s="16">
        <f>(((I3825/60)/60)/24)+DATE(1970,1,1)+(-8/24)</f>
        <v>42204.832638888889</v>
      </c>
    </row>
    <row r="3826" spans="1:20" ht="60" x14ac:dyDescent="0.25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2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7">
        <f>E3826/D3826</f>
        <v>1.08</v>
      </c>
      <c r="P3826" s="9">
        <f>IF(L3826 = 0, 0, E3826/L3826)</f>
        <v>38.571428571428569</v>
      </c>
      <c r="Q3826" s="5" t="str">
        <f>LEFT(N3826,SEARCH("/",N3826) - 1)</f>
        <v>theater</v>
      </c>
      <c r="R3826" s="5" t="str">
        <f>RIGHT(N3826, LEN(N3826) - SEARCH("/",N3826))</f>
        <v>plays</v>
      </c>
      <c r="S3826" s="16">
        <f>(((J3826/60)/60)/24)+DATE(1970,1,1)+(-8/24)</f>
        <v>42571.292858796289</v>
      </c>
      <c r="T3826" s="16">
        <f>(((I3826/60)/60)/24)+DATE(1970,1,1)+(-8/24)</f>
        <v>42583.236805555549</v>
      </c>
    </row>
    <row r="3827" spans="1:20" ht="60" x14ac:dyDescent="0.25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2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7">
        <f>E3827/D3827</f>
        <v>1.0542</v>
      </c>
      <c r="P3827" s="9">
        <f>IF(L3827 = 0, 0, E3827/L3827)</f>
        <v>107.57142857142857</v>
      </c>
      <c r="Q3827" s="5" t="str">
        <f>LEFT(N3827,SEARCH("/",N3827) - 1)</f>
        <v>theater</v>
      </c>
      <c r="R3827" s="5" t="str">
        <f>RIGHT(N3827, LEN(N3827) - SEARCH("/",N3827))</f>
        <v>plays</v>
      </c>
      <c r="S3827" s="16">
        <f>(((J3827/60)/60)/24)+DATE(1970,1,1)+(-8/24)</f>
        <v>42150.736273148148</v>
      </c>
      <c r="T3827" s="16">
        <f>(((I3827/60)/60)/24)+DATE(1970,1,1)+(-8/24)</f>
        <v>42171.736273148148</v>
      </c>
    </row>
    <row r="3828" spans="1:20" ht="45" x14ac:dyDescent="0.25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2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7">
        <f>E3828/D3828</f>
        <v>1.1916666666666667</v>
      </c>
      <c r="P3828" s="9">
        <f>IF(L3828 = 0, 0, E3828/L3828)</f>
        <v>27.5</v>
      </c>
      <c r="Q3828" s="5" t="str">
        <f>LEFT(N3828,SEARCH("/",N3828) - 1)</f>
        <v>theater</v>
      </c>
      <c r="R3828" s="5" t="str">
        <f>RIGHT(N3828, LEN(N3828) - SEARCH("/",N3828))</f>
        <v>plays</v>
      </c>
      <c r="S3828" s="16">
        <f>(((J3828/60)/60)/24)+DATE(1970,1,1)+(-8/24)</f>
        <v>42101.090208333328</v>
      </c>
      <c r="T3828" s="16">
        <f>(((I3828/60)/60)/24)+DATE(1970,1,1)+(-8/24)</f>
        <v>42131.090208333328</v>
      </c>
    </row>
    <row r="3829" spans="1:20" ht="60" x14ac:dyDescent="0.25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2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7">
        <f>E3829/D3829</f>
        <v>1.5266666666666666</v>
      </c>
      <c r="P3829" s="9">
        <f>IF(L3829 = 0, 0, E3829/L3829)</f>
        <v>70.461538461538467</v>
      </c>
      <c r="Q3829" s="5" t="str">
        <f>LEFT(N3829,SEARCH("/",N3829) - 1)</f>
        <v>theater</v>
      </c>
      <c r="R3829" s="5" t="str">
        <f>RIGHT(N3829, LEN(N3829) - SEARCH("/",N3829))</f>
        <v>plays</v>
      </c>
      <c r="S3829" s="16">
        <f>(((J3829/60)/60)/24)+DATE(1970,1,1)+(-8/24)</f>
        <v>42034.594918981478</v>
      </c>
      <c r="T3829" s="16">
        <f>(((I3829/60)/60)/24)+DATE(1970,1,1)+(-8/24)</f>
        <v>42089.666666666664</v>
      </c>
    </row>
    <row r="3830" spans="1:20" ht="60" x14ac:dyDescent="0.25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2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7">
        <f>E3830/D3830</f>
        <v>1</v>
      </c>
      <c r="P3830" s="9">
        <f>IF(L3830 = 0, 0, E3830/L3830)</f>
        <v>178.57142857142858</v>
      </c>
      <c r="Q3830" s="5" t="str">
        <f>LEFT(N3830,SEARCH("/",N3830) - 1)</f>
        <v>theater</v>
      </c>
      <c r="R3830" s="5" t="str">
        <f>RIGHT(N3830, LEN(N3830) - SEARCH("/",N3830))</f>
        <v>plays</v>
      </c>
      <c r="S3830" s="16">
        <f>(((J3830/60)/60)/24)+DATE(1970,1,1)+(-8/24)</f>
        <v>41944.194293981483</v>
      </c>
      <c r="T3830" s="16">
        <f>(((I3830/60)/60)/24)+DATE(1970,1,1)+(-8/24)</f>
        <v>42004.235960648148</v>
      </c>
    </row>
    <row r="3831" spans="1:20" ht="60" x14ac:dyDescent="0.25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2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7">
        <f>E3831/D3831</f>
        <v>1.002</v>
      </c>
      <c r="P3831" s="9">
        <f>IF(L3831 = 0, 0, E3831/L3831)</f>
        <v>62.625</v>
      </c>
      <c r="Q3831" s="5" t="str">
        <f>LEFT(N3831,SEARCH("/",N3831) - 1)</f>
        <v>theater</v>
      </c>
      <c r="R3831" s="5" t="str">
        <f>RIGHT(N3831, LEN(N3831) - SEARCH("/",N3831))</f>
        <v>plays</v>
      </c>
      <c r="S3831" s="16">
        <f>(((J3831/60)/60)/24)+DATE(1970,1,1)+(-8/24)</f>
        <v>42593.532071759262</v>
      </c>
      <c r="T3831" s="16">
        <f>(((I3831/60)/60)/24)+DATE(1970,1,1)+(-8/24)</f>
        <v>42613.532071759262</v>
      </c>
    </row>
    <row r="3832" spans="1:20" ht="45" x14ac:dyDescent="0.25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2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7">
        <f>E3832/D3832</f>
        <v>2.25</v>
      </c>
      <c r="P3832" s="9">
        <f>IF(L3832 = 0, 0, E3832/L3832)</f>
        <v>75</v>
      </c>
      <c r="Q3832" s="5" t="str">
        <f>LEFT(N3832,SEARCH("/",N3832) - 1)</f>
        <v>theater</v>
      </c>
      <c r="R3832" s="5" t="str">
        <f>RIGHT(N3832, LEN(N3832) - SEARCH("/",N3832))</f>
        <v>plays</v>
      </c>
      <c r="S3832" s="16">
        <f>(((J3832/60)/60)/24)+DATE(1970,1,1)+(-8/24)</f>
        <v>42503.407534722217</v>
      </c>
      <c r="T3832" s="16">
        <f>(((I3832/60)/60)/24)+DATE(1970,1,1)+(-8/24)</f>
        <v>42517.407534722217</v>
      </c>
    </row>
    <row r="3833" spans="1:20" ht="60" x14ac:dyDescent="0.25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2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7">
        <f>E3833/D3833</f>
        <v>1.0602199999999999</v>
      </c>
      <c r="P3833" s="9">
        <f>IF(L3833 = 0, 0, E3833/L3833)</f>
        <v>58.901111111111113</v>
      </c>
      <c r="Q3833" s="5" t="str">
        <f>LEFT(N3833,SEARCH("/",N3833) - 1)</f>
        <v>theater</v>
      </c>
      <c r="R3833" s="5" t="str">
        <f>RIGHT(N3833, LEN(N3833) - SEARCH("/",N3833))</f>
        <v>plays</v>
      </c>
      <c r="S3833" s="16">
        <f>(((J3833/60)/60)/24)+DATE(1970,1,1)+(-8/24)</f>
        <v>41927.515567129631</v>
      </c>
      <c r="T3833" s="16">
        <f>(((I3833/60)/60)/24)+DATE(1970,1,1)+(-8/24)</f>
        <v>41948.557233796295</v>
      </c>
    </row>
    <row r="3834" spans="1:20" ht="60" x14ac:dyDescent="0.25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2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7">
        <f>E3834/D3834</f>
        <v>1.0466666666666666</v>
      </c>
      <c r="P3834" s="9">
        <f>IF(L3834 = 0, 0, E3834/L3834)</f>
        <v>139.55555555555554</v>
      </c>
      <c r="Q3834" s="5" t="str">
        <f>LEFT(N3834,SEARCH("/",N3834) - 1)</f>
        <v>theater</v>
      </c>
      <c r="R3834" s="5" t="str">
        <f>RIGHT(N3834, LEN(N3834) - SEARCH("/",N3834))</f>
        <v>plays</v>
      </c>
      <c r="S3834" s="16">
        <f>(((J3834/60)/60)/24)+DATE(1970,1,1)+(-8/24)</f>
        <v>42374.781655092585</v>
      </c>
      <c r="T3834" s="16">
        <f>(((I3834/60)/60)/24)+DATE(1970,1,1)+(-8/24)</f>
        <v>42419.781655092585</v>
      </c>
    </row>
    <row r="3835" spans="1:20" ht="60" x14ac:dyDescent="0.25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2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7">
        <f>E3835/D3835</f>
        <v>1.1666666666666667</v>
      </c>
      <c r="P3835" s="9">
        <f>IF(L3835 = 0, 0, E3835/L3835)</f>
        <v>70</v>
      </c>
      <c r="Q3835" s="5" t="str">
        <f>LEFT(N3835,SEARCH("/",N3835) - 1)</f>
        <v>theater</v>
      </c>
      <c r="R3835" s="5" t="str">
        <f>RIGHT(N3835, LEN(N3835) - SEARCH("/",N3835))</f>
        <v>plays</v>
      </c>
      <c r="S3835" s="16">
        <f>(((J3835/60)/60)/24)+DATE(1970,1,1)+(-8/24)</f>
        <v>41963.53902777777</v>
      </c>
      <c r="T3835" s="16">
        <f>(((I3835/60)/60)/24)+DATE(1970,1,1)+(-8/24)</f>
        <v>41974.464583333327</v>
      </c>
    </row>
    <row r="3836" spans="1:20" ht="60" x14ac:dyDescent="0.25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2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7">
        <f>E3836/D3836</f>
        <v>1.0903333333333334</v>
      </c>
      <c r="P3836" s="9">
        <f>IF(L3836 = 0, 0, E3836/L3836)</f>
        <v>57.385964912280699</v>
      </c>
      <c r="Q3836" s="5" t="str">
        <f>LEFT(N3836,SEARCH("/",N3836) - 1)</f>
        <v>theater</v>
      </c>
      <c r="R3836" s="5" t="str">
        <f>RIGHT(N3836, LEN(N3836) - SEARCH("/",N3836))</f>
        <v>plays</v>
      </c>
      <c r="S3836" s="16">
        <f>(((J3836/60)/60)/24)+DATE(1970,1,1)+(-8/24)</f>
        <v>42143.111886574072</v>
      </c>
      <c r="T3836" s="16">
        <f>(((I3836/60)/60)/24)+DATE(1970,1,1)+(-8/24)</f>
        <v>42173.111886574072</v>
      </c>
    </row>
    <row r="3837" spans="1:20" ht="60" x14ac:dyDescent="0.25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2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7">
        <f>E3837/D3837</f>
        <v>1.6</v>
      </c>
      <c r="P3837" s="9">
        <f>IF(L3837 = 0, 0, E3837/L3837)</f>
        <v>40</v>
      </c>
      <c r="Q3837" s="5" t="str">
        <f>LEFT(N3837,SEARCH("/",N3837) - 1)</f>
        <v>theater</v>
      </c>
      <c r="R3837" s="5" t="str">
        <f>RIGHT(N3837, LEN(N3837) - SEARCH("/",N3837))</f>
        <v>plays</v>
      </c>
      <c r="S3837" s="16">
        <f>(((J3837/60)/60)/24)+DATE(1970,1,1)+(-8/24)</f>
        <v>42460.608888888884</v>
      </c>
      <c r="T3837" s="16">
        <f>(((I3837/60)/60)/24)+DATE(1970,1,1)+(-8/24)</f>
        <v>42481.608888888884</v>
      </c>
    </row>
    <row r="3838" spans="1:20" ht="45" x14ac:dyDescent="0.25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2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7">
        <f>E3838/D3838</f>
        <v>1.125</v>
      </c>
      <c r="P3838" s="9">
        <f>IF(L3838 = 0, 0, E3838/L3838)</f>
        <v>64.285714285714292</v>
      </c>
      <c r="Q3838" s="5" t="str">
        <f>LEFT(N3838,SEARCH("/",N3838) - 1)</f>
        <v>theater</v>
      </c>
      <c r="R3838" s="5" t="str">
        <f>RIGHT(N3838, LEN(N3838) - SEARCH("/",N3838))</f>
        <v>plays</v>
      </c>
      <c r="S3838" s="16">
        <f>(((J3838/60)/60)/24)+DATE(1970,1,1)+(-8/24)</f>
        <v>42553.593194444438</v>
      </c>
      <c r="T3838" s="16">
        <f>(((I3838/60)/60)/24)+DATE(1970,1,1)+(-8/24)</f>
        <v>42584.839583333327</v>
      </c>
    </row>
    <row r="3839" spans="1:20" ht="30" x14ac:dyDescent="0.25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2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7">
        <f>E3839/D3839</f>
        <v>1.0209999999999999</v>
      </c>
      <c r="P3839" s="9">
        <f>IF(L3839 = 0, 0, E3839/L3839)</f>
        <v>120.11764705882354</v>
      </c>
      <c r="Q3839" s="5" t="str">
        <f>LEFT(N3839,SEARCH("/",N3839) - 1)</f>
        <v>theater</v>
      </c>
      <c r="R3839" s="5" t="str">
        <f>RIGHT(N3839, LEN(N3839) - SEARCH("/",N3839))</f>
        <v>plays</v>
      </c>
      <c r="S3839" s="16">
        <f>(((J3839/60)/60)/24)+DATE(1970,1,1)+(-8/24)</f>
        <v>42152.432384259257</v>
      </c>
      <c r="T3839" s="16">
        <f>(((I3839/60)/60)/24)+DATE(1970,1,1)+(-8/24)</f>
        <v>42188.432384259257</v>
      </c>
    </row>
    <row r="3840" spans="1:20" ht="60" x14ac:dyDescent="0.25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2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7">
        <f>E3840/D3840</f>
        <v>1.00824</v>
      </c>
      <c r="P3840" s="9">
        <f>IF(L3840 = 0, 0, E3840/L3840)</f>
        <v>1008.24</v>
      </c>
      <c r="Q3840" s="5" t="str">
        <f>LEFT(N3840,SEARCH("/",N3840) - 1)</f>
        <v>theater</v>
      </c>
      <c r="R3840" s="5" t="str">
        <f>RIGHT(N3840, LEN(N3840) - SEARCH("/",N3840))</f>
        <v>plays</v>
      </c>
      <c r="S3840" s="16">
        <f>(((J3840/60)/60)/24)+DATE(1970,1,1)+(-8/24)</f>
        <v>42116.377418981479</v>
      </c>
      <c r="T3840" s="16">
        <f>(((I3840/60)/60)/24)+DATE(1970,1,1)+(-8/24)</f>
        <v>42146.377418981479</v>
      </c>
    </row>
    <row r="3841" spans="1:20" ht="60" x14ac:dyDescent="0.25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2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7">
        <f>E3841/D3841</f>
        <v>1.0125</v>
      </c>
      <c r="P3841" s="9">
        <f>IF(L3841 = 0, 0, E3841/L3841)</f>
        <v>63.28125</v>
      </c>
      <c r="Q3841" s="5" t="str">
        <f>LEFT(N3841,SEARCH("/",N3841) - 1)</f>
        <v>theater</v>
      </c>
      <c r="R3841" s="5" t="str">
        <f>RIGHT(N3841, LEN(N3841) - SEARCH("/",N3841))</f>
        <v>plays</v>
      </c>
      <c r="S3841" s="16">
        <f>(((J3841/60)/60)/24)+DATE(1970,1,1)+(-8/24)</f>
        <v>42154.809305555551</v>
      </c>
      <c r="T3841" s="16">
        <f>(((I3841/60)/60)/24)+DATE(1970,1,1)+(-8/24)</f>
        <v>42214.809305555551</v>
      </c>
    </row>
    <row r="3842" spans="1:20" ht="45" x14ac:dyDescent="0.25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2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7">
        <f>E3842/D3842</f>
        <v>65</v>
      </c>
      <c r="P3842" s="9">
        <f>IF(L3842 = 0, 0, E3842/L3842)</f>
        <v>21.666666666666668</v>
      </c>
      <c r="Q3842" s="5" t="str">
        <f>LEFT(N3842,SEARCH("/",N3842) - 1)</f>
        <v>theater</v>
      </c>
      <c r="R3842" s="5" t="str">
        <f>RIGHT(N3842, LEN(N3842) - SEARCH("/",N3842))</f>
        <v>plays</v>
      </c>
      <c r="S3842" s="16">
        <f>(((J3842/60)/60)/24)+DATE(1970,1,1)+(-8/24)</f>
        <v>42432.368391203701</v>
      </c>
      <c r="T3842" s="16">
        <f>(((I3842/60)/60)/24)+DATE(1970,1,1)+(-8/24)</f>
        <v>42457.32672453703</v>
      </c>
    </row>
    <row r="3843" spans="1:20" ht="60" x14ac:dyDescent="0.2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2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7">
        <f>E3843/D3843</f>
        <v>8.72E-2</v>
      </c>
      <c r="P3843" s="9">
        <f>IF(L3843 = 0, 0, E3843/L3843)</f>
        <v>25.647058823529413</v>
      </c>
      <c r="Q3843" s="5" t="str">
        <f>LEFT(N3843,SEARCH("/",N3843) - 1)</f>
        <v>theater</v>
      </c>
      <c r="R3843" s="5" t="str">
        <f>RIGHT(N3843, LEN(N3843) - SEARCH("/",N3843))</f>
        <v>plays</v>
      </c>
      <c r="S3843" s="16">
        <f>(((J3843/60)/60)/24)+DATE(1970,1,1)+(-8/24)</f>
        <v>41780.45239583333</v>
      </c>
      <c r="T3843" s="16">
        <f>(((I3843/60)/60)/24)+DATE(1970,1,1)+(-8/24)</f>
        <v>41840.45239583333</v>
      </c>
    </row>
    <row r="3844" spans="1:20" ht="60" x14ac:dyDescent="0.25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2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7">
        <f>E3844/D3844</f>
        <v>0.21940000000000001</v>
      </c>
      <c r="P3844" s="9">
        <f>IF(L3844 = 0, 0, E3844/L3844)</f>
        <v>47.695652173913047</v>
      </c>
      <c r="Q3844" s="5" t="str">
        <f>LEFT(N3844,SEARCH("/",N3844) - 1)</f>
        <v>theater</v>
      </c>
      <c r="R3844" s="5" t="str">
        <f>RIGHT(N3844, LEN(N3844) - SEARCH("/",N3844))</f>
        <v>plays</v>
      </c>
      <c r="S3844" s="16">
        <f>(((J3844/60)/60)/24)+DATE(1970,1,1)+(-8/24)</f>
        <v>41740.160324074073</v>
      </c>
      <c r="T3844" s="16">
        <f>(((I3844/60)/60)/24)+DATE(1970,1,1)+(-8/24)</f>
        <v>41770.160324074073</v>
      </c>
    </row>
    <row r="3845" spans="1:20" ht="60" x14ac:dyDescent="0.2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2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7">
        <f>E3845/D3845</f>
        <v>0.21299999999999999</v>
      </c>
      <c r="P3845" s="9">
        <f>IF(L3845 = 0, 0, E3845/L3845)</f>
        <v>56.05263157894737</v>
      </c>
      <c r="Q3845" s="5" t="str">
        <f>LEFT(N3845,SEARCH("/",N3845) - 1)</f>
        <v>theater</v>
      </c>
      <c r="R3845" s="5" t="str">
        <f>RIGHT(N3845, LEN(N3845) - SEARCH("/",N3845))</f>
        <v>plays</v>
      </c>
      <c r="S3845" s="16">
        <f>(((J3845/60)/60)/24)+DATE(1970,1,1)+(-8/24)</f>
        <v>41765.739166666666</v>
      </c>
      <c r="T3845" s="16">
        <f>(((I3845/60)/60)/24)+DATE(1970,1,1)+(-8/24)</f>
        <v>41790.739166666666</v>
      </c>
    </row>
    <row r="3846" spans="1:20" ht="60" x14ac:dyDescent="0.25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2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7">
        <f>E3846/D3846</f>
        <v>0.41489795918367345</v>
      </c>
      <c r="P3846" s="9">
        <f>IF(L3846 = 0, 0, E3846/L3846)</f>
        <v>81.319999999999993</v>
      </c>
      <c r="Q3846" s="5" t="str">
        <f>LEFT(N3846,SEARCH("/",N3846) - 1)</f>
        <v>theater</v>
      </c>
      <c r="R3846" s="5" t="str">
        <f>RIGHT(N3846, LEN(N3846) - SEARCH("/",N3846))</f>
        <v>plays</v>
      </c>
      <c r="S3846" s="16">
        <f>(((J3846/60)/60)/24)+DATE(1970,1,1)+(-8/24)</f>
        <v>41766.283958333333</v>
      </c>
      <c r="T3846" s="16">
        <f>(((I3846/60)/60)/24)+DATE(1970,1,1)+(-8/24)</f>
        <v>41792.957638888889</v>
      </c>
    </row>
    <row r="3847" spans="1:20" ht="60" x14ac:dyDescent="0.2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2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7">
        <f>E3847/D3847</f>
        <v>2.1049999999999999E-2</v>
      </c>
      <c r="P3847" s="9">
        <f>IF(L3847 = 0, 0, E3847/L3847)</f>
        <v>70.166666666666671</v>
      </c>
      <c r="Q3847" s="5" t="str">
        <f>LEFT(N3847,SEARCH("/",N3847) - 1)</f>
        <v>theater</v>
      </c>
      <c r="R3847" s="5" t="str">
        <f>RIGHT(N3847, LEN(N3847) - SEARCH("/",N3847))</f>
        <v>plays</v>
      </c>
      <c r="S3847" s="16">
        <f>(((J3847/60)/60)/24)+DATE(1970,1,1)+(-8/24)</f>
        <v>42248.293680555551</v>
      </c>
      <c r="T3847" s="16">
        <f>(((I3847/60)/60)/24)+DATE(1970,1,1)+(-8/24)</f>
        <v>42278.293680555551</v>
      </c>
    </row>
    <row r="3848" spans="1:20" ht="45" x14ac:dyDescent="0.25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2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7">
        <f>E3848/D3848</f>
        <v>2.7E-2</v>
      </c>
      <c r="P3848" s="9">
        <f>IF(L3848 = 0, 0, E3848/L3848)</f>
        <v>23.625</v>
      </c>
      <c r="Q3848" s="5" t="str">
        <f>LEFT(N3848,SEARCH("/",N3848) - 1)</f>
        <v>theater</v>
      </c>
      <c r="R3848" s="5" t="str">
        <f>RIGHT(N3848, LEN(N3848) - SEARCH("/",N3848))</f>
        <v>plays</v>
      </c>
      <c r="S3848" s="16">
        <f>(((J3848/60)/60)/24)+DATE(1970,1,1)+(-8/24)</f>
        <v>41884.88821759259</v>
      </c>
      <c r="T3848" s="16">
        <f>(((I3848/60)/60)/24)+DATE(1970,1,1)+(-8/24)</f>
        <v>41915.957638888889</v>
      </c>
    </row>
    <row r="3849" spans="1:20" ht="45" x14ac:dyDescent="0.2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2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7">
        <f>E3849/D3849</f>
        <v>0.16161904761904761</v>
      </c>
      <c r="P3849" s="9">
        <f>IF(L3849 = 0, 0, E3849/L3849)</f>
        <v>188.55555555555554</v>
      </c>
      <c r="Q3849" s="5" t="str">
        <f>LEFT(N3849,SEARCH("/",N3849) - 1)</f>
        <v>theater</v>
      </c>
      <c r="R3849" s="5" t="str">
        <f>RIGHT(N3849, LEN(N3849) - SEARCH("/",N3849))</f>
        <v>plays</v>
      </c>
      <c r="S3849" s="16">
        <f>(((J3849/60)/60)/24)+DATE(1970,1,1)+(-8/24)</f>
        <v>42158.891099537032</v>
      </c>
      <c r="T3849" s="16">
        <f>(((I3849/60)/60)/24)+DATE(1970,1,1)+(-8/24)</f>
        <v>42203.891099537032</v>
      </c>
    </row>
    <row r="3850" spans="1:20" ht="60" x14ac:dyDescent="0.25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2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7">
        <f>E3850/D3850</f>
        <v>0.16376923076923078</v>
      </c>
      <c r="P3850" s="9">
        <f>IF(L3850 = 0, 0, E3850/L3850)</f>
        <v>49.511627906976742</v>
      </c>
      <c r="Q3850" s="5" t="str">
        <f>LEFT(N3850,SEARCH("/",N3850) - 1)</f>
        <v>theater</v>
      </c>
      <c r="R3850" s="5" t="str">
        <f>RIGHT(N3850, LEN(N3850) - SEARCH("/",N3850))</f>
        <v>plays</v>
      </c>
      <c r="S3850" s="16">
        <f>(((J3850/60)/60)/24)+DATE(1970,1,1)+(-8/24)</f>
        <v>42265.483668981477</v>
      </c>
      <c r="T3850" s="16">
        <f>(((I3850/60)/60)/24)+DATE(1970,1,1)+(-8/24)</f>
        <v>42295.483668981477</v>
      </c>
    </row>
    <row r="3851" spans="1:20" ht="75" x14ac:dyDescent="0.2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2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7">
        <f>E3851/D3851</f>
        <v>7.0433333333333334E-2</v>
      </c>
      <c r="P3851" s="9">
        <f>IF(L3851 = 0, 0, E3851/L3851)</f>
        <v>75.464285714285708</v>
      </c>
      <c r="Q3851" s="5" t="str">
        <f>LEFT(N3851,SEARCH("/",N3851) - 1)</f>
        <v>theater</v>
      </c>
      <c r="R3851" s="5" t="str">
        <f>RIGHT(N3851, LEN(N3851) - SEARCH("/",N3851))</f>
        <v>plays</v>
      </c>
      <c r="S3851" s="16">
        <f>(((J3851/60)/60)/24)+DATE(1970,1,1)+(-8/24)</f>
        <v>42136.433842592589</v>
      </c>
      <c r="T3851" s="16">
        <f>(((I3851/60)/60)/24)+DATE(1970,1,1)+(-8/24)</f>
        <v>42166.433842592589</v>
      </c>
    </row>
    <row r="3852" spans="1:20" ht="30" x14ac:dyDescent="0.25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2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7">
        <f>E3852/D3852</f>
        <v>3.7999999999999999E-2</v>
      </c>
      <c r="P3852" s="9">
        <f>IF(L3852 = 0, 0, E3852/L3852)</f>
        <v>9.5</v>
      </c>
      <c r="Q3852" s="5" t="str">
        <f>LEFT(N3852,SEARCH("/",N3852) - 1)</f>
        <v>theater</v>
      </c>
      <c r="R3852" s="5" t="str">
        <f>RIGHT(N3852, LEN(N3852) - SEARCH("/",N3852))</f>
        <v>plays</v>
      </c>
      <c r="S3852" s="16">
        <f>(((J3852/60)/60)/24)+DATE(1970,1,1)+(-8/24)</f>
        <v>41974.791006944441</v>
      </c>
      <c r="T3852" s="16">
        <f>(((I3852/60)/60)/24)+DATE(1970,1,1)+(-8/24)</f>
        <v>42004.791006944441</v>
      </c>
    </row>
    <row r="3853" spans="1:20" ht="45" x14ac:dyDescent="0.2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2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7">
        <f>E3853/D3853</f>
        <v>0.34079999999999999</v>
      </c>
      <c r="P3853" s="9">
        <f>IF(L3853 = 0, 0, E3853/L3853)</f>
        <v>35.5</v>
      </c>
      <c r="Q3853" s="5" t="str">
        <f>LEFT(N3853,SEARCH("/",N3853) - 1)</f>
        <v>theater</v>
      </c>
      <c r="R3853" s="5" t="str">
        <f>RIGHT(N3853, LEN(N3853) - SEARCH("/",N3853))</f>
        <v>plays</v>
      </c>
      <c r="S3853" s="16">
        <f>(((J3853/60)/60)/24)+DATE(1970,1,1)+(-8/24)</f>
        <v>42172.10623842592</v>
      </c>
      <c r="T3853" s="16">
        <f>(((I3853/60)/60)/24)+DATE(1970,1,1)+(-8/24)</f>
        <v>42202.10623842592</v>
      </c>
    </row>
    <row r="3854" spans="1:20" ht="45" x14ac:dyDescent="0.25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2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7">
        <f>E3854/D3854</f>
        <v>2E-3</v>
      </c>
      <c r="P3854" s="9">
        <f>IF(L3854 = 0, 0, E3854/L3854)</f>
        <v>10</v>
      </c>
      <c r="Q3854" s="5" t="str">
        <f>LEFT(N3854,SEARCH("/",N3854) - 1)</f>
        <v>theater</v>
      </c>
      <c r="R3854" s="5" t="str">
        <f>RIGHT(N3854, LEN(N3854) - SEARCH("/",N3854))</f>
        <v>plays</v>
      </c>
      <c r="S3854" s="16">
        <f>(((J3854/60)/60)/24)+DATE(1970,1,1)+(-8/24)</f>
        <v>42064.857361111113</v>
      </c>
      <c r="T3854" s="16">
        <f>(((I3854/60)/60)/24)+DATE(1970,1,1)+(-8/24)</f>
        <v>42089.815694444442</v>
      </c>
    </row>
    <row r="3855" spans="1:20" ht="45" x14ac:dyDescent="0.2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2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7">
        <f>E3855/D3855</f>
        <v>2.5999999999999998E-4</v>
      </c>
      <c r="P3855" s="9">
        <f>IF(L3855 = 0, 0, E3855/L3855)</f>
        <v>13</v>
      </c>
      <c r="Q3855" s="5" t="str">
        <f>LEFT(N3855,SEARCH("/",N3855) - 1)</f>
        <v>theater</v>
      </c>
      <c r="R3855" s="5" t="str">
        <f>RIGHT(N3855, LEN(N3855) - SEARCH("/",N3855))</f>
        <v>plays</v>
      </c>
      <c r="S3855" s="16">
        <f>(((J3855/60)/60)/24)+DATE(1970,1,1)+(-8/24)</f>
        <v>41848.506689814814</v>
      </c>
      <c r="T3855" s="16">
        <f>(((I3855/60)/60)/24)+DATE(1970,1,1)+(-8/24)</f>
        <v>41883.506689814814</v>
      </c>
    </row>
    <row r="3856" spans="1:20" ht="30" x14ac:dyDescent="0.25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2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7">
        <f>E3856/D3856</f>
        <v>0.16254545454545455</v>
      </c>
      <c r="P3856" s="9">
        <f>IF(L3856 = 0, 0, E3856/L3856)</f>
        <v>89.4</v>
      </c>
      <c r="Q3856" s="5" t="str">
        <f>LEFT(N3856,SEARCH("/",N3856) - 1)</f>
        <v>theater</v>
      </c>
      <c r="R3856" s="5" t="str">
        <f>RIGHT(N3856, LEN(N3856) - SEARCH("/",N3856))</f>
        <v>plays</v>
      </c>
      <c r="S3856" s="16">
        <f>(((J3856/60)/60)/24)+DATE(1970,1,1)+(-8/24)</f>
        <v>42103.55159722222</v>
      </c>
      <c r="T3856" s="16">
        <f>(((I3856/60)/60)/24)+DATE(1970,1,1)+(-8/24)</f>
        <v>42133.55159722222</v>
      </c>
    </row>
    <row r="3857" spans="1:20" ht="75" x14ac:dyDescent="0.2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2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7">
        <f>E3857/D3857</f>
        <v>2.5000000000000001E-2</v>
      </c>
      <c r="P3857" s="9">
        <f>IF(L3857 = 0, 0, E3857/L3857)</f>
        <v>25</v>
      </c>
      <c r="Q3857" s="5" t="str">
        <f>LEFT(N3857,SEARCH("/",N3857) - 1)</f>
        <v>theater</v>
      </c>
      <c r="R3857" s="5" t="str">
        <f>RIGHT(N3857, LEN(N3857) - SEARCH("/",N3857))</f>
        <v>plays</v>
      </c>
      <c r="S3857" s="16">
        <f>(((J3857/60)/60)/24)+DATE(1970,1,1)+(-8/24)</f>
        <v>42059.637395833335</v>
      </c>
      <c r="T3857" s="16">
        <f>(((I3857/60)/60)/24)+DATE(1970,1,1)+(-8/24)</f>
        <v>42089.595729166664</v>
      </c>
    </row>
    <row r="3858" spans="1:20" ht="60" x14ac:dyDescent="0.25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2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7">
        <f>E3858/D3858</f>
        <v>2.0000000000000001E-4</v>
      </c>
      <c r="P3858" s="9">
        <f>IF(L3858 = 0, 0, E3858/L3858)</f>
        <v>1</v>
      </c>
      <c r="Q3858" s="5" t="str">
        <f>LEFT(N3858,SEARCH("/",N3858) - 1)</f>
        <v>theater</v>
      </c>
      <c r="R3858" s="5" t="str">
        <f>RIGHT(N3858, LEN(N3858) - SEARCH("/",N3858))</f>
        <v>plays</v>
      </c>
      <c r="S3858" s="16">
        <f>(((J3858/60)/60)/24)+DATE(1970,1,1)+(-8/24)</f>
        <v>42041.409756944442</v>
      </c>
      <c r="T3858" s="16">
        <f>(((I3858/60)/60)/24)+DATE(1970,1,1)+(-8/24)</f>
        <v>42071.368090277778</v>
      </c>
    </row>
    <row r="3859" spans="1:20" ht="60" x14ac:dyDescent="0.2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2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7">
        <f>E3859/D3859</f>
        <v>5.1999999999999998E-2</v>
      </c>
      <c r="P3859" s="9">
        <f>IF(L3859 = 0, 0, E3859/L3859)</f>
        <v>65</v>
      </c>
      <c r="Q3859" s="5" t="str">
        <f>LEFT(N3859,SEARCH("/",N3859) - 1)</f>
        <v>theater</v>
      </c>
      <c r="R3859" s="5" t="str">
        <f>RIGHT(N3859, LEN(N3859) - SEARCH("/",N3859))</f>
        <v>plays</v>
      </c>
      <c r="S3859" s="16">
        <f>(((J3859/60)/60)/24)+DATE(1970,1,1)+(-8/24)</f>
        <v>41829.403819444444</v>
      </c>
      <c r="T3859" s="16">
        <f>(((I3859/60)/60)/24)+DATE(1970,1,1)+(-8/24)</f>
        <v>41852.383333333331</v>
      </c>
    </row>
    <row r="3860" spans="1:20" ht="60" x14ac:dyDescent="0.25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2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7">
        <f>E3860/D3860</f>
        <v>0.02</v>
      </c>
      <c r="P3860" s="9">
        <f>IF(L3860 = 0, 0, E3860/L3860)</f>
        <v>10</v>
      </c>
      <c r="Q3860" s="5" t="str">
        <f>LEFT(N3860,SEARCH("/",N3860) - 1)</f>
        <v>theater</v>
      </c>
      <c r="R3860" s="5" t="str">
        <f>RIGHT(N3860, LEN(N3860) - SEARCH("/",N3860))</f>
        <v>plays</v>
      </c>
      <c r="S3860" s="16">
        <f>(((J3860/60)/60)/24)+DATE(1970,1,1)+(-8/24)</f>
        <v>42128.097731481481</v>
      </c>
      <c r="T3860" s="16">
        <f>(((I3860/60)/60)/24)+DATE(1970,1,1)+(-8/24)</f>
        <v>42146.541666666664</v>
      </c>
    </row>
    <row r="3861" spans="1:20" ht="45" x14ac:dyDescent="0.2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2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7">
        <f>E3861/D3861</f>
        <v>4.0000000000000002E-4</v>
      </c>
      <c r="P3861" s="9">
        <f>IF(L3861 = 0, 0, E3861/L3861)</f>
        <v>1</v>
      </c>
      <c r="Q3861" s="5" t="str">
        <f>LEFT(N3861,SEARCH("/",N3861) - 1)</f>
        <v>theater</v>
      </c>
      <c r="R3861" s="5" t="str">
        <f>RIGHT(N3861, LEN(N3861) - SEARCH("/",N3861))</f>
        <v>plays</v>
      </c>
      <c r="S3861" s="16">
        <f>(((J3861/60)/60)/24)+DATE(1970,1,1)+(-8/24)</f>
        <v>41789.560266203705</v>
      </c>
      <c r="T3861" s="16">
        <f>(((I3861/60)/60)/24)+DATE(1970,1,1)+(-8/24)</f>
        <v>41815.541666666664</v>
      </c>
    </row>
    <row r="3862" spans="1:20" ht="60" x14ac:dyDescent="0.25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2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7">
        <f>E3862/D3862</f>
        <v>0.17666666666666667</v>
      </c>
      <c r="P3862" s="9">
        <f>IF(L3862 = 0, 0, E3862/L3862)</f>
        <v>81.538461538461533</v>
      </c>
      <c r="Q3862" s="5" t="str">
        <f>LEFT(N3862,SEARCH("/",N3862) - 1)</f>
        <v>theater</v>
      </c>
      <c r="R3862" s="5" t="str">
        <f>RIGHT(N3862, LEN(N3862) - SEARCH("/",N3862))</f>
        <v>plays</v>
      </c>
      <c r="S3862" s="16">
        <f>(((J3862/60)/60)/24)+DATE(1970,1,1)+(-8/24)</f>
        <v>41833.327662037031</v>
      </c>
      <c r="T3862" s="16">
        <f>(((I3862/60)/60)/24)+DATE(1970,1,1)+(-8/24)</f>
        <v>41863.327662037031</v>
      </c>
    </row>
    <row r="3863" spans="1:20" x14ac:dyDescent="0.25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2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7">
        <f>E3863/D3863</f>
        <v>0.05</v>
      </c>
      <c r="P3863" s="9">
        <f>IF(L3863 = 0, 0, E3863/L3863)</f>
        <v>100</v>
      </c>
      <c r="Q3863" s="5" t="str">
        <f>LEFT(N3863,SEARCH("/",N3863) - 1)</f>
        <v>theater</v>
      </c>
      <c r="R3863" s="5" t="str">
        <f>RIGHT(N3863, LEN(N3863) - SEARCH("/",N3863))</f>
        <v>plays</v>
      </c>
      <c r="S3863" s="16">
        <f>(((J3863/60)/60)/24)+DATE(1970,1,1)+(-8/24)</f>
        <v>41914.256678240738</v>
      </c>
      <c r="T3863" s="16">
        <f>(((I3863/60)/60)/24)+DATE(1970,1,1)+(-8/24)</f>
        <v>41955.574305555558</v>
      </c>
    </row>
    <row r="3864" spans="1:20" ht="30" x14ac:dyDescent="0.25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2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7">
        <f>E3864/D3864</f>
        <v>1.3333333333333334E-4</v>
      </c>
      <c r="P3864" s="9">
        <f>IF(L3864 = 0, 0, E3864/L3864)</f>
        <v>1</v>
      </c>
      <c r="Q3864" s="5" t="str">
        <f>LEFT(N3864,SEARCH("/",N3864) - 1)</f>
        <v>theater</v>
      </c>
      <c r="R3864" s="5" t="str">
        <f>RIGHT(N3864, LEN(N3864) - SEARCH("/",N3864))</f>
        <v>plays</v>
      </c>
      <c r="S3864" s="16">
        <f>(((J3864/60)/60)/24)+DATE(1970,1,1)+(-8/24)</f>
        <v>42610.927731481475</v>
      </c>
      <c r="T3864" s="16">
        <f>(((I3864/60)/60)/24)+DATE(1970,1,1)+(-8/24)</f>
        <v>42625.374305555553</v>
      </c>
    </row>
    <row r="3865" spans="1:20" ht="60" x14ac:dyDescent="0.2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2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7">
        <f>E3865/D3865</f>
        <v>0</v>
      </c>
      <c r="P3865" s="9">
        <f>IF(L3865 = 0, 0, E3865/L3865)</f>
        <v>0</v>
      </c>
      <c r="Q3865" s="5" t="str">
        <f>LEFT(N3865,SEARCH("/",N3865) - 1)</f>
        <v>theater</v>
      </c>
      <c r="R3865" s="5" t="str">
        <f>RIGHT(N3865, LEN(N3865) - SEARCH("/",N3865))</f>
        <v>plays</v>
      </c>
      <c r="S3865" s="16">
        <f>(((J3865/60)/60)/24)+DATE(1970,1,1)+(-8/24)</f>
        <v>42253.299826388888</v>
      </c>
      <c r="T3865" s="16">
        <f>(((I3865/60)/60)/24)+DATE(1970,1,1)+(-8/24)</f>
        <v>42313.341493055552</v>
      </c>
    </row>
    <row r="3866" spans="1:20" ht="60" x14ac:dyDescent="0.25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2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7">
        <f>E3866/D3866</f>
        <v>1.2E-2</v>
      </c>
      <c r="P3866" s="9">
        <f>IF(L3866 = 0, 0, E3866/L3866)</f>
        <v>20</v>
      </c>
      <c r="Q3866" s="5" t="str">
        <f>LEFT(N3866,SEARCH("/",N3866) - 1)</f>
        <v>theater</v>
      </c>
      <c r="R3866" s="5" t="str">
        <f>RIGHT(N3866, LEN(N3866) - SEARCH("/",N3866))</f>
        <v>plays</v>
      </c>
      <c r="S3866" s="16">
        <f>(((J3866/60)/60)/24)+DATE(1970,1,1)+(-8/24)</f>
        <v>42295.558495370373</v>
      </c>
      <c r="T3866" s="16">
        <f>(((I3866/60)/60)/24)+DATE(1970,1,1)+(-8/24)</f>
        <v>42325.60016203703</v>
      </c>
    </row>
    <row r="3867" spans="1:20" ht="45" x14ac:dyDescent="0.2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2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7">
        <f>E3867/D3867</f>
        <v>0.26937422295897223</v>
      </c>
      <c r="P3867" s="9">
        <f>IF(L3867 = 0, 0, E3867/L3867)</f>
        <v>46.428571428571431</v>
      </c>
      <c r="Q3867" s="5" t="str">
        <f>LEFT(N3867,SEARCH("/",N3867) - 1)</f>
        <v>theater</v>
      </c>
      <c r="R3867" s="5" t="str">
        <f>RIGHT(N3867, LEN(N3867) - SEARCH("/",N3867))</f>
        <v>plays</v>
      </c>
      <c r="S3867" s="16">
        <f>(((J3867/60)/60)/24)+DATE(1970,1,1)+(-8/24)</f>
        <v>41841.31826388889</v>
      </c>
      <c r="T3867" s="16">
        <f>(((I3867/60)/60)/24)+DATE(1970,1,1)+(-8/24)</f>
        <v>41880.895833333328</v>
      </c>
    </row>
    <row r="3868" spans="1:20" ht="30" x14ac:dyDescent="0.25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2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7">
        <f>E3868/D3868</f>
        <v>5.4999999999999997E-3</v>
      </c>
      <c r="P3868" s="9">
        <f>IF(L3868 = 0, 0, E3868/L3868)</f>
        <v>5.5</v>
      </c>
      <c r="Q3868" s="5" t="str">
        <f>LEFT(N3868,SEARCH("/",N3868) - 1)</f>
        <v>theater</v>
      </c>
      <c r="R3868" s="5" t="str">
        <f>RIGHT(N3868, LEN(N3868) - SEARCH("/",N3868))</f>
        <v>plays</v>
      </c>
      <c r="S3868" s="16">
        <f>(((J3868/60)/60)/24)+DATE(1970,1,1)+(-8/24)</f>
        <v>42402.613668981481</v>
      </c>
      <c r="T3868" s="16">
        <f>(((I3868/60)/60)/24)+DATE(1970,1,1)+(-8/24)</f>
        <v>42451.811805555553</v>
      </c>
    </row>
    <row r="3869" spans="1:20" ht="45" x14ac:dyDescent="0.2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2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7">
        <f>E3869/D3869</f>
        <v>0.1255</v>
      </c>
      <c r="P3869" s="9">
        <f>IF(L3869 = 0, 0, E3869/L3869)</f>
        <v>50.2</v>
      </c>
      <c r="Q3869" s="5" t="str">
        <f>LEFT(N3869,SEARCH("/",N3869) - 1)</f>
        <v>theater</v>
      </c>
      <c r="R3869" s="5" t="str">
        <f>RIGHT(N3869, LEN(N3869) - SEARCH("/",N3869))</f>
        <v>plays</v>
      </c>
      <c r="S3869" s="16">
        <f>(((J3869/60)/60)/24)+DATE(1970,1,1)+(-8/24)</f>
        <v>42509.480775462966</v>
      </c>
      <c r="T3869" s="16">
        <f>(((I3869/60)/60)/24)+DATE(1970,1,1)+(-8/24)</f>
        <v>42539.480775462966</v>
      </c>
    </row>
    <row r="3870" spans="1:20" ht="30" x14ac:dyDescent="0.25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2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7">
        <f>E3870/D3870</f>
        <v>2E-3</v>
      </c>
      <c r="P3870" s="9">
        <f>IF(L3870 = 0, 0, E3870/L3870)</f>
        <v>10</v>
      </c>
      <c r="Q3870" s="5" t="str">
        <f>LEFT(N3870,SEARCH("/",N3870) - 1)</f>
        <v>theater</v>
      </c>
      <c r="R3870" s="5" t="str">
        <f>RIGHT(N3870, LEN(N3870) - SEARCH("/",N3870))</f>
        <v>musical</v>
      </c>
      <c r="S3870" s="16">
        <f>(((J3870/60)/60)/24)+DATE(1970,1,1)+(-8/24)</f>
        <v>41865.326446759253</v>
      </c>
      <c r="T3870" s="16">
        <f>(((I3870/60)/60)/24)+DATE(1970,1,1)+(-8/24)</f>
        <v>41890.326446759253</v>
      </c>
    </row>
    <row r="3871" spans="1:20" ht="30" x14ac:dyDescent="0.2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2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7">
        <f>E3871/D3871</f>
        <v>3.44748684310884E-2</v>
      </c>
      <c r="P3871" s="9">
        <f>IF(L3871 = 0, 0, E3871/L3871)</f>
        <v>30.133333333333333</v>
      </c>
      <c r="Q3871" s="5" t="str">
        <f>LEFT(N3871,SEARCH("/",N3871) - 1)</f>
        <v>theater</v>
      </c>
      <c r="R3871" s="5" t="str">
        <f>RIGHT(N3871, LEN(N3871) - SEARCH("/",N3871))</f>
        <v>musical</v>
      </c>
      <c r="S3871" s="16">
        <f>(((J3871/60)/60)/24)+DATE(1970,1,1)+(-8/24)</f>
        <v>42047.391111111108</v>
      </c>
      <c r="T3871" s="16">
        <f>(((I3871/60)/60)/24)+DATE(1970,1,1)+(-8/24)</f>
        <v>42076.799305555549</v>
      </c>
    </row>
    <row r="3872" spans="1:20" ht="60" x14ac:dyDescent="0.25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2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7">
        <f>E3872/D3872</f>
        <v>0.15</v>
      </c>
      <c r="P3872" s="9">
        <f>IF(L3872 = 0, 0, E3872/L3872)</f>
        <v>150</v>
      </c>
      <c r="Q3872" s="5" t="str">
        <f>LEFT(N3872,SEARCH("/",N3872) - 1)</f>
        <v>theater</v>
      </c>
      <c r="R3872" s="5" t="str">
        <f>RIGHT(N3872, LEN(N3872) - SEARCH("/",N3872))</f>
        <v>musical</v>
      </c>
      <c r="S3872" s="16">
        <f>(((J3872/60)/60)/24)+DATE(1970,1,1)+(-8/24)</f>
        <v>41792.838865740734</v>
      </c>
      <c r="T3872" s="16">
        <f>(((I3872/60)/60)/24)+DATE(1970,1,1)+(-8/24)</f>
        <v>41822.838865740734</v>
      </c>
    </row>
    <row r="3873" spans="1:20" ht="45" x14ac:dyDescent="0.2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2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7">
        <f>E3873/D3873</f>
        <v>2.6666666666666668E-2</v>
      </c>
      <c r="P3873" s="9">
        <f>IF(L3873 = 0, 0, E3873/L3873)</f>
        <v>13.333333333333334</v>
      </c>
      <c r="Q3873" s="5" t="str">
        <f>LEFT(N3873,SEARCH("/",N3873) - 1)</f>
        <v>theater</v>
      </c>
      <c r="R3873" s="5" t="str">
        <f>RIGHT(N3873, LEN(N3873) - SEARCH("/",N3873))</f>
        <v>musical</v>
      </c>
      <c r="S3873" s="16">
        <f>(((J3873/60)/60)/24)+DATE(1970,1,1)+(-8/24)</f>
        <v>42763.447337962956</v>
      </c>
      <c r="T3873" s="16">
        <f>(((I3873/60)/60)/24)+DATE(1970,1,1)+(-8/24)</f>
        <v>42823.405671296299</v>
      </c>
    </row>
    <row r="3874" spans="1:20" ht="60" x14ac:dyDescent="0.25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2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7">
        <f>E3874/D3874</f>
        <v>0</v>
      </c>
      <c r="P3874" s="9">
        <f>IF(L3874 = 0, 0, E3874/L3874)</f>
        <v>0</v>
      </c>
      <c r="Q3874" s="5" t="str">
        <f>LEFT(N3874,SEARCH("/",N3874) - 1)</f>
        <v>theater</v>
      </c>
      <c r="R3874" s="5" t="str">
        <f>RIGHT(N3874, LEN(N3874) - SEARCH("/",N3874))</f>
        <v>musical</v>
      </c>
      <c r="S3874" s="16">
        <f>(((J3874/60)/60)/24)+DATE(1970,1,1)+(-8/24)</f>
        <v>42179.8124537037</v>
      </c>
      <c r="T3874" s="16">
        <f>(((I3874/60)/60)/24)+DATE(1970,1,1)+(-8/24)</f>
        <v>42229.8124537037</v>
      </c>
    </row>
    <row r="3875" spans="1:20" ht="60" x14ac:dyDescent="0.2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2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7">
        <f>E3875/D3875</f>
        <v>0</v>
      </c>
      <c r="P3875" s="9">
        <f>IF(L3875 = 0, 0, E3875/L3875)</f>
        <v>0</v>
      </c>
      <c r="Q3875" s="5" t="str">
        <f>LEFT(N3875,SEARCH("/",N3875) - 1)</f>
        <v>theater</v>
      </c>
      <c r="R3875" s="5" t="str">
        <f>RIGHT(N3875, LEN(N3875) - SEARCH("/",N3875))</f>
        <v>musical</v>
      </c>
      <c r="S3875" s="16">
        <f>(((J3875/60)/60)/24)+DATE(1970,1,1)+(-8/24)</f>
        <v>42255.362673611111</v>
      </c>
      <c r="T3875" s="16">
        <f>(((I3875/60)/60)/24)+DATE(1970,1,1)+(-8/24)</f>
        <v>42285.362673611111</v>
      </c>
    </row>
    <row r="3876" spans="1:20" ht="60" x14ac:dyDescent="0.25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2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7">
        <f>E3876/D3876</f>
        <v>0</v>
      </c>
      <c r="P3876" s="9">
        <f>IF(L3876 = 0, 0, E3876/L3876)</f>
        <v>0</v>
      </c>
      <c r="Q3876" s="5" t="str">
        <f>LEFT(N3876,SEARCH("/",N3876) - 1)</f>
        <v>theater</v>
      </c>
      <c r="R3876" s="5" t="str">
        <f>RIGHT(N3876, LEN(N3876) - SEARCH("/",N3876))</f>
        <v>musical</v>
      </c>
      <c r="S3876" s="16">
        <f>(((J3876/60)/60)/24)+DATE(1970,1,1)+(-8/24)</f>
        <v>42006.683124999996</v>
      </c>
      <c r="T3876" s="16">
        <f>(((I3876/60)/60)/24)+DATE(1970,1,1)+(-8/24)</f>
        <v>42027.708333333336</v>
      </c>
    </row>
    <row r="3877" spans="1:20" ht="45" x14ac:dyDescent="0.2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2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7">
        <f>E3877/D3877</f>
        <v>0</v>
      </c>
      <c r="P3877" s="9">
        <f>IF(L3877 = 0, 0, E3877/L3877)</f>
        <v>0</v>
      </c>
      <c r="Q3877" s="5" t="str">
        <f>LEFT(N3877,SEARCH("/",N3877) - 1)</f>
        <v>theater</v>
      </c>
      <c r="R3877" s="5" t="str">
        <f>RIGHT(N3877, LEN(N3877) - SEARCH("/",N3877))</f>
        <v>musical</v>
      </c>
      <c r="S3877" s="16">
        <f>(((J3877/60)/60)/24)+DATE(1970,1,1)+(-8/24)</f>
        <v>42615.013483796291</v>
      </c>
      <c r="T3877" s="16">
        <f>(((I3877/60)/60)/24)+DATE(1970,1,1)+(-8/24)</f>
        <v>42616.083333333336</v>
      </c>
    </row>
    <row r="3878" spans="1:20" ht="60" x14ac:dyDescent="0.25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2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7">
        <f>E3878/D3878</f>
        <v>0.52794871794871789</v>
      </c>
      <c r="P3878" s="9">
        <f>IF(L3878 = 0, 0, E3878/L3878)</f>
        <v>44.760869565217391</v>
      </c>
      <c r="Q3878" s="5" t="str">
        <f>LEFT(N3878,SEARCH("/",N3878) - 1)</f>
        <v>theater</v>
      </c>
      <c r="R3878" s="5" t="str">
        <f>RIGHT(N3878, LEN(N3878) - SEARCH("/",N3878))</f>
        <v>musical</v>
      </c>
      <c r="S3878" s="16">
        <f>(((J3878/60)/60)/24)+DATE(1970,1,1)+(-8/24)</f>
        <v>42372.290833333333</v>
      </c>
      <c r="T3878" s="16">
        <f>(((I3878/60)/60)/24)+DATE(1970,1,1)+(-8/24)</f>
        <v>42402.290833333333</v>
      </c>
    </row>
    <row r="3879" spans="1:20" ht="60" x14ac:dyDescent="0.2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2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7">
        <f>E3879/D3879</f>
        <v>4.9639999999999997E-2</v>
      </c>
      <c r="P3879" s="9">
        <f>IF(L3879 = 0, 0, E3879/L3879)</f>
        <v>88.642857142857139</v>
      </c>
      <c r="Q3879" s="5" t="str">
        <f>LEFT(N3879,SEARCH("/",N3879) - 1)</f>
        <v>theater</v>
      </c>
      <c r="R3879" s="5" t="str">
        <f>RIGHT(N3879, LEN(N3879) - SEARCH("/",N3879))</f>
        <v>musical</v>
      </c>
      <c r="S3879" s="16">
        <f>(((J3879/60)/60)/24)+DATE(1970,1,1)+(-8/24)</f>
        <v>42682.344351851854</v>
      </c>
      <c r="T3879" s="16">
        <f>(((I3879/60)/60)/24)+DATE(1970,1,1)+(-8/24)</f>
        <v>42712.344351851854</v>
      </c>
    </row>
    <row r="3880" spans="1:20" ht="45" x14ac:dyDescent="0.25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2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7">
        <f>E3880/D3880</f>
        <v>5.5555555555555556E-4</v>
      </c>
      <c r="P3880" s="9">
        <f>IF(L3880 = 0, 0, E3880/L3880)</f>
        <v>10</v>
      </c>
      <c r="Q3880" s="5" t="str">
        <f>LEFT(N3880,SEARCH("/",N3880) - 1)</f>
        <v>theater</v>
      </c>
      <c r="R3880" s="5" t="str">
        <f>RIGHT(N3880, LEN(N3880) - SEARCH("/",N3880))</f>
        <v>musical</v>
      </c>
      <c r="S3880" s="16">
        <f>(((J3880/60)/60)/24)+DATE(1970,1,1)+(-8/24)</f>
        <v>42154.485486111109</v>
      </c>
      <c r="T3880" s="16">
        <f>(((I3880/60)/60)/24)+DATE(1970,1,1)+(-8/24)</f>
        <v>42184.832638888889</v>
      </c>
    </row>
    <row r="3881" spans="1:20" ht="45" x14ac:dyDescent="0.2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2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7">
        <f>E3881/D3881</f>
        <v>0</v>
      </c>
      <c r="P3881" s="9">
        <f>IF(L3881 = 0, 0, E3881/L3881)</f>
        <v>0</v>
      </c>
      <c r="Q3881" s="5" t="str">
        <f>LEFT(N3881,SEARCH("/",N3881) - 1)</f>
        <v>theater</v>
      </c>
      <c r="R3881" s="5" t="str">
        <f>RIGHT(N3881, LEN(N3881) - SEARCH("/",N3881))</f>
        <v>musical</v>
      </c>
      <c r="S3881" s="16">
        <f>(((J3881/60)/60)/24)+DATE(1970,1,1)+(-8/24)</f>
        <v>41999.527731481481</v>
      </c>
      <c r="T3881" s="16">
        <f>(((I3881/60)/60)/24)+DATE(1970,1,1)+(-8/24)</f>
        <v>42029.527731481481</v>
      </c>
    </row>
    <row r="3882" spans="1:20" ht="60" x14ac:dyDescent="0.25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2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7">
        <f>E3882/D3882</f>
        <v>0.13066666666666665</v>
      </c>
      <c r="P3882" s="9">
        <f>IF(L3882 = 0, 0, E3882/L3882)</f>
        <v>57.647058823529413</v>
      </c>
      <c r="Q3882" s="5" t="str">
        <f>LEFT(N3882,SEARCH("/",N3882) - 1)</f>
        <v>theater</v>
      </c>
      <c r="R3882" s="5" t="str">
        <f>RIGHT(N3882, LEN(N3882) - SEARCH("/",N3882))</f>
        <v>musical</v>
      </c>
      <c r="S3882" s="16">
        <f>(((J3882/60)/60)/24)+DATE(1970,1,1)+(-8/24)</f>
        <v>41815.481712962959</v>
      </c>
      <c r="T3882" s="16">
        <f>(((I3882/60)/60)/24)+DATE(1970,1,1)+(-8/24)</f>
        <v>41850.625</v>
      </c>
    </row>
    <row r="3883" spans="1:20" ht="30" x14ac:dyDescent="0.2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2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7">
        <f>E3883/D3883</f>
        <v>0.05</v>
      </c>
      <c r="P3883" s="9">
        <f>IF(L3883 = 0, 0, E3883/L3883)</f>
        <v>25</v>
      </c>
      <c r="Q3883" s="5" t="str">
        <f>LEFT(N3883,SEARCH("/",N3883) - 1)</f>
        <v>theater</v>
      </c>
      <c r="R3883" s="5" t="str">
        <f>RIGHT(N3883, LEN(N3883) - SEARCH("/",N3883))</f>
        <v>musical</v>
      </c>
      <c r="S3883" s="16">
        <f>(((J3883/60)/60)/24)+DATE(1970,1,1)+(-8/24)</f>
        <v>42755.685173611106</v>
      </c>
      <c r="T3883" s="16">
        <f>(((I3883/60)/60)/24)+DATE(1970,1,1)+(-8/24)</f>
        <v>42785.685173611106</v>
      </c>
    </row>
    <row r="3884" spans="1:20" ht="60" x14ac:dyDescent="0.25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2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7">
        <f>E3884/D3884</f>
        <v>0</v>
      </c>
      <c r="P3884" s="9">
        <f>IF(L3884 = 0, 0, E3884/L3884)</f>
        <v>0</v>
      </c>
      <c r="Q3884" s="5" t="str">
        <f>LEFT(N3884,SEARCH("/",N3884) - 1)</f>
        <v>theater</v>
      </c>
      <c r="R3884" s="5" t="str">
        <f>RIGHT(N3884, LEN(N3884) - SEARCH("/",N3884))</f>
        <v>musical</v>
      </c>
      <c r="S3884" s="16">
        <f>(((J3884/60)/60)/24)+DATE(1970,1,1)+(-8/24)</f>
        <v>42373.65011574074</v>
      </c>
      <c r="T3884" s="16">
        <f>(((I3884/60)/60)/24)+DATE(1970,1,1)+(-8/24)</f>
        <v>42400.627083333333</v>
      </c>
    </row>
    <row r="3885" spans="1:20" ht="60" x14ac:dyDescent="0.2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2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7">
        <f>E3885/D3885</f>
        <v>0</v>
      </c>
      <c r="P3885" s="9">
        <f>IF(L3885 = 0, 0, E3885/L3885)</f>
        <v>0</v>
      </c>
      <c r="Q3885" s="5" t="str">
        <f>LEFT(N3885,SEARCH("/",N3885) - 1)</f>
        <v>theater</v>
      </c>
      <c r="R3885" s="5" t="str">
        <f>RIGHT(N3885, LEN(N3885) - SEARCH("/",N3885))</f>
        <v>musical</v>
      </c>
      <c r="S3885" s="16">
        <f>(((J3885/60)/60)/24)+DATE(1970,1,1)+(-8/24)</f>
        <v>41854.269317129627</v>
      </c>
      <c r="T3885" s="16">
        <f>(((I3885/60)/60)/24)+DATE(1970,1,1)+(-8/24)</f>
        <v>41884.269317129627</v>
      </c>
    </row>
    <row r="3886" spans="1:20" ht="45" x14ac:dyDescent="0.25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2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7">
        <f>E3886/D3886</f>
        <v>0</v>
      </c>
      <c r="P3886" s="9">
        <f>IF(L3886 = 0, 0, E3886/L3886)</f>
        <v>0</v>
      </c>
      <c r="Q3886" s="5" t="str">
        <f>LEFT(N3886,SEARCH("/",N3886) - 1)</f>
        <v>theater</v>
      </c>
      <c r="R3886" s="5" t="str">
        <f>RIGHT(N3886, LEN(N3886) - SEARCH("/",N3886))</f>
        <v>musical</v>
      </c>
      <c r="S3886" s="16">
        <f>(((J3886/60)/60)/24)+DATE(1970,1,1)+(-8/24)</f>
        <v>42065.458240740736</v>
      </c>
      <c r="T3886" s="16">
        <f>(((I3886/60)/60)/24)+DATE(1970,1,1)+(-8/24)</f>
        <v>42090.416574074072</v>
      </c>
    </row>
    <row r="3887" spans="1:20" ht="45" x14ac:dyDescent="0.2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2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7">
        <f>E3887/D3887</f>
        <v>0</v>
      </c>
      <c r="P3887" s="9">
        <f>IF(L3887 = 0, 0, E3887/L3887)</f>
        <v>0</v>
      </c>
      <c r="Q3887" s="5" t="str">
        <f>LEFT(N3887,SEARCH("/",N3887) - 1)</f>
        <v>theater</v>
      </c>
      <c r="R3887" s="5" t="str">
        <f>RIGHT(N3887, LEN(N3887) - SEARCH("/",N3887))</f>
        <v>musical</v>
      </c>
      <c r="S3887" s="16">
        <f>(((J3887/60)/60)/24)+DATE(1970,1,1)+(-8/24)</f>
        <v>42469.617951388886</v>
      </c>
      <c r="T3887" s="16">
        <f>(((I3887/60)/60)/24)+DATE(1970,1,1)+(-8/24)</f>
        <v>42499.617951388886</v>
      </c>
    </row>
    <row r="3888" spans="1:20" x14ac:dyDescent="0.25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2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7">
        <f>E3888/D3888</f>
        <v>0</v>
      </c>
      <c r="P3888" s="9">
        <f>IF(L3888 = 0, 0, E3888/L3888)</f>
        <v>0</v>
      </c>
      <c r="Q3888" s="5" t="str">
        <f>LEFT(N3888,SEARCH("/",N3888) - 1)</f>
        <v>theater</v>
      </c>
      <c r="R3888" s="5" t="str">
        <f>RIGHT(N3888, LEN(N3888) - SEARCH("/",N3888))</f>
        <v>musical</v>
      </c>
      <c r="S3888" s="16">
        <f>(((J3888/60)/60)/24)+DATE(1970,1,1)+(-8/24)</f>
        <v>41953.894699074073</v>
      </c>
      <c r="T3888" s="16">
        <f>(((I3888/60)/60)/24)+DATE(1970,1,1)+(-8/24)</f>
        <v>41983.894699074073</v>
      </c>
    </row>
    <row r="3889" spans="1:20" ht="60" x14ac:dyDescent="0.2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2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7">
        <f>E3889/D3889</f>
        <v>1.7500000000000002E-2</v>
      </c>
      <c r="P3889" s="9">
        <f>IF(L3889 = 0, 0, E3889/L3889)</f>
        <v>17.5</v>
      </c>
      <c r="Q3889" s="5" t="str">
        <f>LEFT(N3889,SEARCH("/",N3889) - 1)</f>
        <v>theater</v>
      </c>
      <c r="R3889" s="5" t="str">
        <f>RIGHT(N3889, LEN(N3889) - SEARCH("/",N3889))</f>
        <v>musical</v>
      </c>
      <c r="S3889" s="16">
        <f>(((J3889/60)/60)/24)+DATE(1970,1,1)+(-8/24)</f>
        <v>42079.524641203701</v>
      </c>
      <c r="T3889" s="16">
        <f>(((I3889/60)/60)/24)+DATE(1970,1,1)+(-8/24)</f>
        <v>42125.583333333336</v>
      </c>
    </row>
    <row r="3890" spans="1:20" ht="60" x14ac:dyDescent="0.25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2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7">
        <f>E3890/D3890</f>
        <v>0.27100000000000002</v>
      </c>
      <c r="P3890" s="9">
        <f>IF(L3890 = 0, 0, E3890/L3890)</f>
        <v>38.714285714285715</v>
      </c>
      <c r="Q3890" s="5" t="str">
        <f>LEFT(N3890,SEARCH("/",N3890) - 1)</f>
        <v>theater</v>
      </c>
      <c r="R3890" s="5" t="str">
        <f>RIGHT(N3890, LEN(N3890) - SEARCH("/",N3890))</f>
        <v>plays</v>
      </c>
      <c r="S3890" s="16">
        <f>(((J3890/60)/60)/24)+DATE(1970,1,1)+(-8/24)</f>
        <v>42762.212476851848</v>
      </c>
      <c r="T3890" s="16">
        <f>(((I3890/60)/60)/24)+DATE(1970,1,1)+(-8/24)</f>
        <v>42792.212476851848</v>
      </c>
    </row>
    <row r="3891" spans="1:20" ht="45" x14ac:dyDescent="0.2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2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7">
        <f>E3891/D3891</f>
        <v>1.4749999999999999E-2</v>
      </c>
      <c r="P3891" s="9">
        <f>IF(L3891 = 0, 0, E3891/L3891)</f>
        <v>13.111111111111111</v>
      </c>
      <c r="Q3891" s="5" t="str">
        <f>LEFT(N3891,SEARCH("/",N3891) - 1)</f>
        <v>theater</v>
      </c>
      <c r="R3891" s="5" t="str">
        <f>RIGHT(N3891, LEN(N3891) - SEARCH("/",N3891))</f>
        <v>plays</v>
      </c>
      <c r="S3891" s="16">
        <f>(((J3891/60)/60)/24)+DATE(1970,1,1)+(-8/24)</f>
        <v>41976.671643518515</v>
      </c>
      <c r="T3891" s="16">
        <f>(((I3891/60)/60)/24)+DATE(1970,1,1)+(-8/24)</f>
        <v>42008.643055555549</v>
      </c>
    </row>
    <row r="3892" spans="1:20" ht="60" x14ac:dyDescent="0.25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2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7">
        <f>E3892/D3892</f>
        <v>0.16826666666666668</v>
      </c>
      <c r="P3892" s="9">
        <f>IF(L3892 = 0, 0, E3892/L3892)</f>
        <v>315.5</v>
      </c>
      <c r="Q3892" s="5" t="str">
        <f>LEFT(N3892,SEARCH("/",N3892) - 1)</f>
        <v>theater</v>
      </c>
      <c r="R3892" s="5" t="str">
        <f>RIGHT(N3892, LEN(N3892) - SEARCH("/",N3892))</f>
        <v>plays</v>
      </c>
      <c r="S3892" s="16">
        <f>(((J3892/60)/60)/24)+DATE(1970,1,1)+(-8/24)</f>
        <v>42171.42527777778</v>
      </c>
      <c r="T3892" s="16">
        <f>(((I3892/60)/60)/24)+DATE(1970,1,1)+(-8/24)</f>
        <v>42231.42527777778</v>
      </c>
    </row>
    <row r="3893" spans="1:20" ht="30" x14ac:dyDescent="0.2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2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7">
        <f>E3893/D3893</f>
        <v>0.32500000000000001</v>
      </c>
      <c r="P3893" s="9">
        <f>IF(L3893 = 0, 0, E3893/L3893)</f>
        <v>37.142857142857146</v>
      </c>
      <c r="Q3893" s="5" t="str">
        <f>LEFT(N3893,SEARCH("/",N3893) - 1)</f>
        <v>theater</v>
      </c>
      <c r="R3893" s="5" t="str">
        <f>RIGHT(N3893, LEN(N3893) - SEARCH("/",N3893))</f>
        <v>plays</v>
      </c>
      <c r="S3893" s="16">
        <f>(((J3893/60)/60)/24)+DATE(1970,1,1)+(-8/24)</f>
        <v>42055.799120370364</v>
      </c>
      <c r="T3893" s="16">
        <f>(((I3893/60)/60)/24)+DATE(1970,1,1)+(-8/24)</f>
        <v>42085.874305555553</v>
      </c>
    </row>
    <row r="3894" spans="1:20" ht="60" x14ac:dyDescent="0.25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2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7">
        <f>E3894/D3894</f>
        <v>0</v>
      </c>
      <c r="P3894" s="9">
        <f>IF(L3894 = 0, 0, E3894/L3894)</f>
        <v>0</v>
      </c>
      <c r="Q3894" s="5" t="str">
        <f>LEFT(N3894,SEARCH("/",N3894) - 1)</f>
        <v>theater</v>
      </c>
      <c r="R3894" s="5" t="str">
        <f>RIGHT(N3894, LEN(N3894) - SEARCH("/",N3894))</f>
        <v>plays</v>
      </c>
      <c r="S3894" s="16">
        <f>(((J3894/60)/60)/24)+DATE(1970,1,1)+(-8/24)</f>
        <v>41867.31894675926</v>
      </c>
      <c r="T3894" s="16">
        <f>(((I3894/60)/60)/24)+DATE(1970,1,1)+(-8/24)</f>
        <v>41874.958333333328</v>
      </c>
    </row>
    <row r="3895" spans="1:20" ht="60" x14ac:dyDescent="0.2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2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7">
        <f>E3895/D3895</f>
        <v>0.2155</v>
      </c>
      <c r="P3895" s="9">
        <f>IF(L3895 = 0, 0, E3895/L3895)</f>
        <v>128.27380952380952</v>
      </c>
      <c r="Q3895" s="5" t="str">
        <f>LEFT(N3895,SEARCH("/",N3895) - 1)</f>
        <v>theater</v>
      </c>
      <c r="R3895" s="5" t="str">
        <f>RIGHT(N3895, LEN(N3895) - SEARCH("/",N3895))</f>
        <v>plays</v>
      </c>
      <c r="S3895" s="16">
        <f>(((J3895/60)/60)/24)+DATE(1970,1,1)+(-8/24)</f>
        <v>41779.324537037035</v>
      </c>
      <c r="T3895" s="16">
        <f>(((I3895/60)/60)/24)+DATE(1970,1,1)+(-8/24)</f>
        <v>41820.916666666664</v>
      </c>
    </row>
    <row r="3896" spans="1:20" ht="60" x14ac:dyDescent="0.25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2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7">
        <f>E3896/D3896</f>
        <v>3.4666666666666665E-2</v>
      </c>
      <c r="P3896" s="9">
        <f>IF(L3896 = 0, 0, E3896/L3896)</f>
        <v>47.272727272727273</v>
      </c>
      <c r="Q3896" s="5" t="str">
        <f>LEFT(N3896,SEARCH("/",N3896) - 1)</f>
        <v>theater</v>
      </c>
      <c r="R3896" s="5" t="str">
        <f>RIGHT(N3896, LEN(N3896) - SEARCH("/",N3896))</f>
        <v>plays</v>
      </c>
      <c r="S3896" s="16">
        <f>(((J3896/60)/60)/24)+DATE(1970,1,1)+(-8/24)</f>
        <v>42679.625138888885</v>
      </c>
      <c r="T3896" s="16">
        <f>(((I3896/60)/60)/24)+DATE(1970,1,1)+(-8/24)</f>
        <v>42709.874305555553</v>
      </c>
    </row>
    <row r="3897" spans="1:20" ht="60" x14ac:dyDescent="0.2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2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7">
        <f>E3897/D3897</f>
        <v>0.05</v>
      </c>
      <c r="P3897" s="9">
        <f>IF(L3897 = 0, 0, E3897/L3897)</f>
        <v>50</v>
      </c>
      <c r="Q3897" s="5" t="str">
        <f>LEFT(N3897,SEARCH("/",N3897) - 1)</f>
        <v>theater</v>
      </c>
      <c r="R3897" s="5" t="str">
        <f>RIGHT(N3897, LEN(N3897) - SEARCH("/",N3897))</f>
        <v>plays</v>
      </c>
      <c r="S3897" s="16">
        <f>(((J3897/60)/60)/24)+DATE(1970,1,1)+(-8/24)</f>
        <v>42031.916875000003</v>
      </c>
      <c r="T3897" s="16">
        <f>(((I3897/60)/60)/24)+DATE(1970,1,1)+(-8/24)</f>
        <v>42062.916875000003</v>
      </c>
    </row>
    <row r="3898" spans="1:20" ht="60" x14ac:dyDescent="0.25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2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7">
        <f>E3898/D3898</f>
        <v>0.10625</v>
      </c>
      <c r="P3898" s="9">
        <f>IF(L3898 = 0, 0, E3898/L3898)</f>
        <v>42.5</v>
      </c>
      <c r="Q3898" s="5" t="str">
        <f>LEFT(N3898,SEARCH("/",N3898) - 1)</f>
        <v>theater</v>
      </c>
      <c r="R3898" s="5" t="str">
        <f>RIGHT(N3898, LEN(N3898) - SEARCH("/",N3898))</f>
        <v>plays</v>
      </c>
      <c r="S3898" s="16">
        <f>(((J3898/60)/60)/24)+DATE(1970,1,1)+(-8/24)</f>
        <v>41792.858541666668</v>
      </c>
      <c r="T3898" s="16">
        <f>(((I3898/60)/60)/24)+DATE(1970,1,1)+(-8/24)</f>
        <v>41806.858541666668</v>
      </c>
    </row>
    <row r="3899" spans="1:20" ht="60" x14ac:dyDescent="0.2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2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7">
        <f>E3899/D3899</f>
        <v>0.17599999999999999</v>
      </c>
      <c r="P3899" s="9">
        <f>IF(L3899 = 0, 0, E3899/L3899)</f>
        <v>44</v>
      </c>
      <c r="Q3899" s="5" t="str">
        <f>LEFT(N3899,SEARCH("/",N3899) - 1)</f>
        <v>theater</v>
      </c>
      <c r="R3899" s="5" t="str">
        <f>RIGHT(N3899, LEN(N3899) - SEARCH("/",N3899))</f>
        <v>plays</v>
      </c>
      <c r="S3899" s="16">
        <f>(((J3899/60)/60)/24)+DATE(1970,1,1)+(-8/24)</f>
        <v>41982.540312499994</v>
      </c>
      <c r="T3899" s="16">
        <f>(((I3899/60)/60)/24)+DATE(1970,1,1)+(-8/24)</f>
        <v>42012.540312499994</v>
      </c>
    </row>
    <row r="3900" spans="1:20" ht="60" x14ac:dyDescent="0.25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2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7">
        <f>E3900/D3900</f>
        <v>0.3256</v>
      </c>
      <c r="P3900" s="9">
        <f>IF(L3900 = 0, 0, E3900/L3900)</f>
        <v>50.875</v>
      </c>
      <c r="Q3900" s="5" t="str">
        <f>LEFT(N3900,SEARCH("/",N3900) - 1)</f>
        <v>theater</v>
      </c>
      <c r="R3900" s="5" t="str">
        <f>RIGHT(N3900, LEN(N3900) - SEARCH("/",N3900))</f>
        <v>plays</v>
      </c>
      <c r="S3900" s="16">
        <f>(((J3900/60)/60)/24)+DATE(1970,1,1)+(-8/24)</f>
        <v>42193.148958333331</v>
      </c>
      <c r="T3900" s="16">
        <f>(((I3900/60)/60)/24)+DATE(1970,1,1)+(-8/24)</f>
        <v>42233.333333333336</v>
      </c>
    </row>
    <row r="3901" spans="1:20" ht="45" x14ac:dyDescent="0.2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2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7">
        <f>E3901/D3901</f>
        <v>1.2500000000000001E-2</v>
      </c>
      <c r="P3901" s="9">
        <f>IF(L3901 = 0, 0, E3901/L3901)</f>
        <v>62.5</v>
      </c>
      <c r="Q3901" s="5" t="str">
        <f>LEFT(N3901,SEARCH("/",N3901) - 1)</f>
        <v>theater</v>
      </c>
      <c r="R3901" s="5" t="str">
        <f>RIGHT(N3901, LEN(N3901) - SEARCH("/",N3901))</f>
        <v>plays</v>
      </c>
      <c r="S3901" s="16">
        <f>(((J3901/60)/60)/24)+DATE(1970,1,1)+(-8/24)</f>
        <v>41843.441678240735</v>
      </c>
      <c r="T3901" s="16">
        <f>(((I3901/60)/60)/24)+DATE(1970,1,1)+(-8/24)</f>
        <v>41863.441678240735</v>
      </c>
    </row>
    <row r="3902" spans="1:20" ht="45" x14ac:dyDescent="0.25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2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7">
        <f>E3902/D3902</f>
        <v>5.3999999999999999E-2</v>
      </c>
      <c r="P3902" s="9">
        <f>IF(L3902 = 0, 0, E3902/L3902)</f>
        <v>27</v>
      </c>
      <c r="Q3902" s="5" t="str">
        <f>LEFT(N3902,SEARCH("/",N3902) - 1)</f>
        <v>theater</v>
      </c>
      <c r="R3902" s="5" t="str">
        <f>RIGHT(N3902, LEN(N3902) - SEARCH("/",N3902))</f>
        <v>plays</v>
      </c>
      <c r="S3902" s="16">
        <f>(((J3902/60)/60)/24)+DATE(1970,1,1)+(-8/24)</f>
        <v>42135.759155092594</v>
      </c>
      <c r="T3902" s="16">
        <f>(((I3902/60)/60)/24)+DATE(1970,1,1)+(-8/24)</f>
        <v>42165.759155092594</v>
      </c>
    </row>
    <row r="3903" spans="1:20" ht="60" x14ac:dyDescent="0.2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2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7">
        <f>E3903/D3903</f>
        <v>8.3333333333333332E-3</v>
      </c>
      <c r="P3903" s="9">
        <f>IF(L3903 = 0, 0, E3903/L3903)</f>
        <v>25</v>
      </c>
      <c r="Q3903" s="5" t="str">
        <f>LEFT(N3903,SEARCH("/",N3903) - 1)</f>
        <v>theater</v>
      </c>
      <c r="R3903" s="5" t="str">
        <f>RIGHT(N3903, LEN(N3903) - SEARCH("/",N3903))</f>
        <v>plays</v>
      </c>
      <c r="S3903" s="16">
        <f>(((J3903/60)/60)/24)+DATE(1970,1,1)+(-8/24)</f>
        <v>42317.493043981485</v>
      </c>
      <c r="T3903" s="16">
        <f>(((I3903/60)/60)/24)+DATE(1970,1,1)+(-8/24)</f>
        <v>42357.493043981485</v>
      </c>
    </row>
    <row r="3904" spans="1:20" ht="60" x14ac:dyDescent="0.25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2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7">
        <f>E3904/D3904</f>
        <v>0.48833333333333334</v>
      </c>
      <c r="P3904" s="9">
        <f>IF(L3904 = 0, 0, E3904/L3904)</f>
        <v>47.258064516129032</v>
      </c>
      <c r="Q3904" s="5" t="str">
        <f>LEFT(N3904,SEARCH("/",N3904) - 1)</f>
        <v>theater</v>
      </c>
      <c r="R3904" s="5" t="str">
        <f>RIGHT(N3904, LEN(N3904) - SEARCH("/",N3904))</f>
        <v>plays</v>
      </c>
      <c r="S3904" s="16">
        <f>(((J3904/60)/60)/24)+DATE(1970,1,1)+(-8/24)</f>
        <v>42663.134745370371</v>
      </c>
      <c r="T3904" s="16">
        <f>(((I3904/60)/60)/24)+DATE(1970,1,1)+(-8/24)</f>
        <v>42688.176412037035</v>
      </c>
    </row>
    <row r="3905" spans="1:20" ht="60" x14ac:dyDescent="0.2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2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7">
        <f>E3905/D3905</f>
        <v>0</v>
      </c>
      <c r="P3905" s="9">
        <f>IF(L3905 = 0, 0, E3905/L3905)</f>
        <v>0</v>
      </c>
      <c r="Q3905" s="5" t="str">
        <f>LEFT(N3905,SEARCH("/",N3905) - 1)</f>
        <v>theater</v>
      </c>
      <c r="R3905" s="5" t="str">
        <f>RIGHT(N3905, LEN(N3905) - SEARCH("/",N3905))</f>
        <v>plays</v>
      </c>
      <c r="S3905" s="16">
        <f>(((J3905/60)/60)/24)+DATE(1970,1,1)+(-8/24)</f>
        <v>42185.677835648145</v>
      </c>
      <c r="T3905" s="16">
        <f>(((I3905/60)/60)/24)+DATE(1970,1,1)+(-8/24)</f>
        <v>42230.484722222223</v>
      </c>
    </row>
    <row r="3906" spans="1:20" ht="30" x14ac:dyDescent="0.25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2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7">
        <f>E3906/D3906</f>
        <v>2.9999999999999997E-4</v>
      </c>
      <c r="P3906" s="9">
        <f>IF(L3906 = 0, 0, E3906/L3906)</f>
        <v>1.5</v>
      </c>
      <c r="Q3906" s="5" t="str">
        <f>LEFT(N3906,SEARCH("/",N3906) - 1)</f>
        <v>theater</v>
      </c>
      <c r="R3906" s="5" t="str">
        <f>RIGHT(N3906, LEN(N3906) - SEARCH("/",N3906))</f>
        <v>plays</v>
      </c>
      <c r="S3906" s="16">
        <f>(((J3906/60)/60)/24)+DATE(1970,1,1)+(-8/24)</f>
        <v>42094.895833333336</v>
      </c>
      <c r="T3906" s="16">
        <f>(((I3906/60)/60)/24)+DATE(1970,1,1)+(-8/24)</f>
        <v>42108.87777777778</v>
      </c>
    </row>
    <row r="3907" spans="1:20" ht="60" x14ac:dyDescent="0.2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2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7">
        <f>E3907/D3907</f>
        <v>0.11533333333333333</v>
      </c>
      <c r="P3907" s="9">
        <f>IF(L3907 = 0, 0, E3907/L3907)</f>
        <v>24.714285714285715</v>
      </c>
      <c r="Q3907" s="5" t="str">
        <f>LEFT(N3907,SEARCH("/",N3907) - 1)</f>
        <v>theater</v>
      </c>
      <c r="R3907" s="5" t="str">
        <f>RIGHT(N3907, LEN(N3907) - SEARCH("/",N3907))</f>
        <v>plays</v>
      </c>
      <c r="S3907" s="16">
        <f>(((J3907/60)/60)/24)+DATE(1970,1,1)+(-8/24)</f>
        <v>42124.290543981479</v>
      </c>
      <c r="T3907" s="16">
        <f>(((I3907/60)/60)/24)+DATE(1970,1,1)+(-8/24)</f>
        <v>42166.624999999993</v>
      </c>
    </row>
    <row r="3908" spans="1:20" ht="45" x14ac:dyDescent="0.25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2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7">
        <f>E3908/D3908</f>
        <v>0.67333333333333334</v>
      </c>
      <c r="P3908" s="9">
        <f>IF(L3908 = 0, 0, E3908/L3908)</f>
        <v>63.125</v>
      </c>
      <c r="Q3908" s="5" t="str">
        <f>LEFT(N3908,SEARCH("/",N3908) - 1)</f>
        <v>theater</v>
      </c>
      <c r="R3908" s="5" t="str">
        <f>RIGHT(N3908, LEN(N3908) - SEARCH("/",N3908))</f>
        <v>plays</v>
      </c>
      <c r="S3908" s="16">
        <f>(((J3908/60)/60)/24)+DATE(1970,1,1)+(-8/24)</f>
        <v>42143.584409722222</v>
      </c>
      <c r="T3908" s="16">
        <f>(((I3908/60)/60)/24)+DATE(1970,1,1)+(-8/24)</f>
        <v>42181.225694444445</v>
      </c>
    </row>
    <row r="3909" spans="1:20" ht="45" x14ac:dyDescent="0.2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2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7">
        <f>E3909/D3909</f>
        <v>0.153</v>
      </c>
      <c r="P3909" s="9">
        <f>IF(L3909 = 0, 0, E3909/L3909)</f>
        <v>38.25</v>
      </c>
      <c r="Q3909" s="5" t="str">
        <f>LEFT(N3909,SEARCH("/",N3909) - 1)</f>
        <v>theater</v>
      </c>
      <c r="R3909" s="5" t="str">
        <f>RIGHT(N3909, LEN(N3909) - SEARCH("/",N3909))</f>
        <v>plays</v>
      </c>
      <c r="S3909" s="16">
        <f>(((J3909/60)/60)/24)+DATE(1970,1,1)+(-8/24)</f>
        <v>41906.486180555556</v>
      </c>
      <c r="T3909" s="16">
        <f>(((I3909/60)/60)/24)+DATE(1970,1,1)+(-8/24)</f>
        <v>41938.505555555552</v>
      </c>
    </row>
    <row r="3910" spans="1:20" ht="60" x14ac:dyDescent="0.25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2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7">
        <f>E3910/D3910</f>
        <v>8.666666666666667E-2</v>
      </c>
      <c r="P3910" s="9">
        <f>IF(L3910 = 0, 0, E3910/L3910)</f>
        <v>16.25</v>
      </c>
      <c r="Q3910" s="5" t="str">
        <f>LEFT(N3910,SEARCH("/",N3910) - 1)</f>
        <v>theater</v>
      </c>
      <c r="R3910" s="5" t="str">
        <f>RIGHT(N3910, LEN(N3910) - SEARCH("/",N3910))</f>
        <v>plays</v>
      </c>
      <c r="S3910" s="16">
        <f>(((J3910/60)/60)/24)+DATE(1970,1,1)+(-8/24)</f>
        <v>41833.802037037036</v>
      </c>
      <c r="T3910" s="16">
        <f>(((I3910/60)/60)/24)+DATE(1970,1,1)+(-8/24)</f>
        <v>41848.802037037036</v>
      </c>
    </row>
    <row r="3911" spans="1:20" ht="45" x14ac:dyDescent="0.2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2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7">
        <f>E3911/D3911</f>
        <v>2.2499999999999998E-3</v>
      </c>
      <c r="P3911" s="9">
        <f>IF(L3911 = 0, 0, E3911/L3911)</f>
        <v>33.75</v>
      </c>
      <c r="Q3911" s="5" t="str">
        <f>LEFT(N3911,SEARCH("/",N3911) - 1)</f>
        <v>theater</v>
      </c>
      <c r="R3911" s="5" t="str">
        <f>RIGHT(N3911, LEN(N3911) - SEARCH("/",N3911))</f>
        <v>plays</v>
      </c>
      <c r="S3911" s="16">
        <f>(((J3911/60)/60)/24)+DATE(1970,1,1)+(-8/24)</f>
        <v>41863.025949074072</v>
      </c>
      <c r="T3911" s="16">
        <f>(((I3911/60)/60)/24)+DATE(1970,1,1)+(-8/24)</f>
        <v>41893.025949074072</v>
      </c>
    </row>
    <row r="3912" spans="1:20" ht="45" x14ac:dyDescent="0.25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2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7">
        <f>E3912/D3912</f>
        <v>3.0833333333333334E-2</v>
      </c>
      <c r="P3912" s="9">
        <f>IF(L3912 = 0, 0, E3912/L3912)</f>
        <v>61.666666666666664</v>
      </c>
      <c r="Q3912" s="5" t="str">
        <f>LEFT(N3912,SEARCH("/",N3912) - 1)</f>
        <v>theater</v>
      </c>
      <c r="R3912" s="5" t="str">
        <f>RIGHT(N3912, LEN(N3912) - SEARCH("/",N3912))</f>
        <v>plays</v>
      </c>
      <c r="S3912" s="16">
        <f>(((J3912/60)/60)/24)+DATE(1970,1,1)+(-8/24)</f>
        <v>42224.423576388886</v>
      </c>
      <c r="T3912" s="16">
        <f>(((I3912/60)/60)/24)+DATE(1970,1,1)+(-8/24)</f>
        <v>42254.423576388886</v>
      </c>
    </row>
    <row r="3913" spans="1:20" ht="45" x14ac:dyDescent="0.2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2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7">
        <f>E3913/D3913</f>
        <v>0.37412499999999999</v>
      </c>
      <c r="P3913" s="9">
        <f>IF(L3913 = 0, 0, E3913/L3913)</f>
        <v>83.138888888888886</v>
      </c>
      <c r="Q3913" s="5" t="str">
        <f>LEFT(N3913,SEARCH("/",N3913) - 1)</f>
        <v>theater</v>
      </c>
      <c r="R3913" s="5" t="str">
        <f>RIGHT(N3913, LEN(N3913) - SEARCH("/",N3913))</f>
        <v>plays</v>
      </c>
      <c r="S3913" s="16">
        <f>(((J3913/60)/60)/24)+DATE(1970,1,1)+(-8/24)</f>
        <v>41939.478900462964</v>
      </c>
      <c r="T3913" s="16">
        <f>(((I3913/60)/60)/24)+DATE(1970,1,1)+(-8/24)</f>
        <v>41969.520567129628</v>
      </c>
    </row>
    <row r="3914" spans="1:20" ht="45" x14ac:dyDescent="0.25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2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7">
        <f>E3914/D3914</f>
        <v>6.666666666666667E-5</v>
      </c>
      <c r="P3914" s="9">
        <f>IF(L3914 = 0, 0, E3914/L3914)</f>
        <v>1</v>
      </c>
      <c r="Q3914" s="5" t="str">
        <f>LEFT(N3914,SEARCH("/",N3914) - 1)</f>
        <v>theater</v>
      </c>
      <c r="R3914" s="5" t="str">
        <f>RIGHT(N3914, LEN(N3914) - SEARCH("/",N3914))</f>
        <v>plays</v>
      </c>
      <c r="S3914" s="16">
        <f>(((J3914/60)/60)/24)+DATE(1970,1,1)+(-8/24)</f>
        <v>42058.936689814807</v>
      </c>
      <c r="T3914" s="16">
        <f>(((I3914/60)/60)/24)+DATE(1970,1,1)+(-8/24)</f>
        <v>42118.857638888883</v>
      </c>
    </row>
    <row r="3915" spans="1:20" ht="45" x14ac:dyDescent="0.2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2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7">
        <f>E3915/D3915</f>
        <v>0.1</v>
      </c>
      <c r="P3915" s="9">
        <f>IF(L3915 = 0, 0, E3915/L3915)</f>
        <v>142.85714285714286</v>
      </c>
      <c r="Q3915" s="5" t="str">
        <f>LEFT(N3915,SEARCH("/",N3915) - 1)</f>
        <v>theater</v>
      </c>
      <c r="R3915" s="5" t="str">
        <f>RIGHT(N3915, LEN(N3915) - SEARCH("/",N3915))</f>
        <v>plays</v>
      </c>
      <c r="S3915" s="16">
        <f>(((J3915/60)/60)/24)+DATE(1970,1,1)+(-8/24)</f>
        <v>42307.877881944441</v>
      </c>
      <c r="T3915" s="16">
        <f>(((I3915/60)/60)/24)+DATE(1970,1,1)+(-8/24)</f>
        <v>42337.919548611106</v>
      </c>
    </row>
    <row r="3916" spans="1:20" ht="60" x14ac:dyDescent="0.25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2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7">
        <f>E3916/D3916</f>
        <v>0.36359999999999998</v>
      </c>
      <c r="P3916" s="9">
        <f>IF(L3916 = 0, 0, E3916/L3916)</f>
        <v>33.666666666666664</v>
      </c>
      <c r="Q3916" s="5" t="str">
        <f>LEFT(N3916,SEARCH("/",N3916) - 1)</f>
        <v>theater</v>
      </c>
      <c r="R3916" s="5" t="str">
        <f>RIGHT(N3916, LEN(N3916) - SEARCH("/",N3916))</f>
        <v>plays</v>
      </c>
      <c r="S3916" s="16">
        <f>(((J3916/60)/60)/24)+DATE(1970,1,1)+(-8/24)</f>
        <v>42114.485601851848</v>
      </c>
      <c r="T3916" s="16">
        <f>(((I3916/60)/60)/24)+DATE(1970,1,1)+(-8/24)</f>
        <v>42134.624305555553</v>
      </c>
    </row>
    <row r="3917" spans="1:20" ht="60" x14ac:dyDescent="0.2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2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7">
        <f>E3917/D3917</f>
        <v>3.3333333333333335E-3</v>
      </c>
      <c r="P3917" s="9">
        <f>IF(L3917 = 0, 0, E3917/L3917)</f>
        <v>5</v>
      </c>
      <c r="Q3917" s="5" t="str">
        <f>LEFT(N3917,SEARCH("/",N3917) - 1)</f>
        <v>theater</v>
      </c>
      <c r="R3917" s="5" t="str">
        <f>RIGHT(N3917, LEN(N3917) - SEARCH("/",N3917))</f>
        <v>plays</v>
      </c>
      <c r="S3917" s="16">
        <f>(((J3917/60)/60)/24)+DATE(1970,1,1)+(-8/24)</f>
        <v>42492.651724537034</v>
      </c>
      <c r="T3917" s="16">
        <f>(((I3917/60)/60)/24)+DATE(1970,1,1)+(-8/24)</f>
        <v>42522.651724537034</v>
      </c>
    </row>
    <row r="3918" spans="1:20" ht="60" x14ac:dyDescent="0.25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2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7">
        <f>E3918/D3918</f>
        <v>0</v>
      </c>
      <c r="P3918" s="9">
        <f>IF(L3918 = 0, 0, E3918/L3918)</f>
        <v>0</v>
      </c>
      <c r="Q3918" s="5" t="str">
        <f>LEFT(N3918,SEARCH("/",N3918) - 1)</f>
        <v>theater</v>
      </c>
      <c r="R3918" s="5" t="str">
        <f>RIGHT(N3918, LEN(N3918) - SEARCH("/",N3918))</f>
        <v>plays</v>
      </c>
      <c r="S3918" s="16">
        <f>(((J3918/60)/60)/24)+DATE(1970,1,1)+(-8/24)</f>
        <v>42494.138333333329</v>
      </c>
      <c r="T3918" s="16">
        <f>(((I3918/60)/60)/24)+DATE(1970,1,1)+(-8/24)</f>
        <v>42524.138333333329</v>
      </c>
    </row>
    <row r="3919" spans="1:20" ht="45" x14ac:dyDescent="0.2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2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7">
        <f>E3919/D3919</f>
        <v>2.8571428571428571E-3</v>
      </c>
      <c r="P3919" s="9">
        <f>IF(L3919 = 0, 0, E3919/L3919)</f>
        <v>10</v>
      </c>
      <c r="Q3919" s="5" t="str">
        <f>LEFT(N3919,SEARCH("/",N3919) - 1)</f>
        <v>theater</v>
      </c>
      <c r="R3919" s="5" t="str">
        <f>RIGHT(N3919, LEN(N3919) - SEARCH("/",N3919))</f>
        <v>plays</v>
      </c>
      <c r="S3919" s="16">
        <f>(((J3919/60)/60)/24)+DATE(1970,1,1)+(-8/24)</f>
        <v>41863.193993055553</v>
      </c>
      <c r="T3919" s="16">
        <f>(((I3919/60)/60)/24)+DATE(1970,1,1)+(-8/24)</f>
        <v>41893.193993055553</v>
      </c>
    </row>
    <row r="3920" spans="1:20" ht="60" x14ac:dyDescent="0.25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2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7">
        <f>E3920/D3920</f>
        <v>2E-3</v>
      </c>
      <c r="P3920" s="9">
        <f>IF(L3920 = 0, 0, E3920/L3920)</f>
        <v>40</v>
      </c>
      <c r="Q3920" s="5" t="str">
        <f>LEFT(N3920,SEARCH("/",N3920) - 1)</f>
        <v>theater</v>
      </c>
      <c r="R3920" s="5" t="str">
        <f>RIGHT(N3920, LEN(N3920) - SEARCH("/",N3920))</f>
        <v>plays</v>
      </c>
      <c r="S3920" s="16">
        <f>(((J3920/60)/60)/24)+DATE(1970,1,1)+(-8/24)</f>
        <v>41843.331284722219</v>
      </c>
      <c r="T3920" s="16">
        <f>(((I3920/60)/60)/24)+DATE(1970,1,1)+(-8/24)</f>
        <v>41855.333333333328</v>
      </c>
    </row>
    <row r="3921" spans="1:20" ht="45" x14ac:dyDescent="0.2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2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7">
        <f>E3921/D3921</f>
        <v>1.7999999999999999E-2</v>
      </c>
      <c r="P3921" s="9">
        <f>IF(L3921 = 0, 0, E3921/L3921)</f>
        <v>30</v>
      </c>
      <c r="Q3921" s="5" t="str">
        <f>LEFT(N3921,SEARCH("/",N3921) - 1)</f>
        <v>theater</v>
      </c>
      <c r="R3921" s="5" t="str">
        <f>RIGHT(N3921, LEN(N3921) - SEARCH("/",N3921))</f>
        <v>plays</v>
      </c>
      <c r="S3921" s="16">
        <f>(((J3921/60)/60)/24)+DATE(1970,1,1)+(-8/24)</f>
        <v>42358.351539351854</v>
      </c>
      <c r="T3921" s="16">
        <f>(((I3921/60)/60)/24)+DATE(1970,1,1)+(-8/24)</f>
        <v>42386.666666666664</v>
      </c>
    </row>
    <row r="3922" spans="1:20" ht="60" x14ac:dyDescent="0.25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2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7">
        <f>E3922/D3922</f>
        <v>5.3999999999999999E-2</v>
      </c>
      <c r="P3922" s="9">
        <f>IF(L3922 = 0, 0, E3922/L3922)</f>
        <v>45</v>
      </c>
      <c r="Q3922" s="5" t="str">
        <f>LEFT(N3922,SEARCH("/",N3922) - 1)</f>
        <v>theater</v>
      </c>
      <c r="R3922" s="5" t="str">
        <f>RIGHT(N3922, LEN(N3922) - SEARCH("/",N3922))</f>
        <v>plays</v>
      </c>
      <c r="S3922" s="16">
        <f>(((J3922/60)/60)/24)+DATE(1970,1,1)+(-8/24)</f>
        <v>42657.053935185184</v>
      </c>
      <c r="T3922" s="16">
        <f>(((I3922/60)/60)/24)+DATE(1970,1,1)+(-8/24)</f>
        <v>42687.095601851855</v>
      </c>
    </row>
    <row r="3923" spans="1:20" ht="60" x14ac:dyDescent="0.2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2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7">
        <f>E3923/D3923</f>
        <v>0</v>
      </c>
      <c r="P3923" s="9">
        <f>IF(L3923 = 0, 0, E3923/L3923)</f>
        <v>0</v>
      </c>
      <c r="Q3923" s="5" t="str">
        <f>LEFT(N3923,SEARCH("/",N3923) - 1)</f>
        <v>theater</v>
      </c>
      <c r="R3923" s="5" t="str">
        <f>RIGHT(N3923, LEN(N3923) - SEARCH("/",N3923))</f>
        <v>plays</v>
      </c>
      <c r="S3923" s="16">
        <f>(((J3923/60)/60)/24)+DATE(1970,1,1)+(-8/24)</f>
        <v>41926.208969907406</v>
      </c>
      <c r="T3923" s="16">
        <f>(((I3923/60)/60)/24)+DATE(1970,1,1)+(-8/24)</f>
        <v>41938.416666666664</v>
      </c>
    </row>
    <row r="3924" spans="1:20" ht="60" x14ac:dyDescent="0.25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2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7">
        <f>E3924/D3924</f>
        <v>8.1333333333333327E-2</v>
      </c>
      <c r="P3924" s="9">
        <f>IF(L3924 = 0, 0, E3924/L3924)</f>
        <v>10.166666666666666</v>
      </c>
      <c r="Q3924" s="5" t="str">
        <f>LEFT(N3924,SEARCH("/",N3924) - 1)</f>
        <v>theater</v>
      </c>
      <c r="R3924" s="5" t="str">
        <f>RIGHT(N3924, LEN(N3924) - SEARCH("/",N3924))</f>
        <v>plays</v>
      </c>
      <c r="S3924" s="16">
        <f>(((J3924/60)/60)/24)+DATE(1970,1,1)+(-8/24)</f>
        <v>42020.435300925928</v>
      </c>
      <c r="T3924" s="16">
        <f>(((I3924/60)/60)/24)+DATE(1970,1,1)+(-8/24)</f>
        <v>42065.624999999993</v>
      </c>
    </row>
    <row r="3925" spans="1:20" ht="60" x14ac:dyDescent="0.2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2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7">
        <f>E3925/D3925</f>
        <v>0.12034782608695652</v>
      </c>
      <c r="P3925" s="9">
        <f>IF(L3925 = 0, 0, E3925/L3925)</f>
        <v>81.411764705882348</v>
      </c>
      <c r="Q3925" s="5" t="str">
        <f>LEFT(N3925,SEARCH("/",N3925) - 1)</f>
        <v>theater</v>
      </c>
      <c r="R3925" s="5" t="str">
        <f>RIGHT(N3925, LEN(N3925) - SEARCH("/",N3925))</f>
        <v>plays</v>
      </c>
      <c r="S3925" s="16">
        <f>(((J3925/60)/60)/24)+DATE(1970,1,1)+(-8/24)</f>
        <v>42075.646655092591</v>
      </c>
      <c r="T3925" s="16">
        <f>(((I3925/60)/60)/24)+DATE(1970,1,1)+(-8/24)</f>
        <v>42103.646655092591</v>
      </c>
    </row>
    <row r="3926" spans="1:20" ht="45" x14ac:dyDescent="0.25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2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7">
        <f>E3926/D3926</f>
        <v>0.15266666666666667</v>
      </c>
      <c r="P3926" s="9">
        <f>IF(L3926 = 0, 0, E3926/L3926)</f>
        <v>57.25</v>
      </c>
      <c r="Q3926" s="5" t="str">
        <f>LEFT(N3926,SEARCH("/",N3926) - 1)</f>
        <v>theater</v>
      </c>
      <c r="R3926" s="5" t="str">
        <f>RIGHT(N3926, LEN(N3926) - SEARCH("/",N3926))</f>
        <v>plays</v>
      </c>
      <c r="S3926" s="16">
        <f>(((J3926/60)/60)/24)+DATE(1970,1,1)+(-8/24)</f>
        <v>41786.626412037032</v>
      </c>
      <c r="T3926" s="16">
        <f>(((I3926/60)/60)/24)+DATE(1970,1,1)+(-8/24)</f>
        <v>41816.626412037032</v>
      </c>
    </row>
    <row r="3927" spans="1:20" ht="45" x14ac:dyDescent="0.2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2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7">
        <f>E3927/D3927</f>
        <v>0.1</v>
      </c>
      <c r="P3927" s="9">
        <f>IF(L3927 = 0, 0, E3927/L3927)</f>
        <v>5</v>
      </c>
      <c r="Q3927" s="5" t="str">
        <f>LEFT(N3927,SEARCH("/",N3927) - 1)</f>
        <v>theater</v>
      </c>
      <c r="R3927" s="5" t="str">
        <f>RIGHT(N3927, LEN(N3927) - SEARCH("/",N3927))</f>
        <v>plays</v>
      </c>
      <c r="S3927" s="16">
        <f>(((J3927/60)/60)/24)+DATE(1970,1,1)+(-8/24)</f>
        <v>41820.537488425922</v>
      </c>
      <c r="T3927" s="16">
        <f>(((I3927/60)/60)/24)+DATE(1970,1,1)+(-8/24)</f>
        <v>41850.537488425922</v>
      </c>
    </row>
    <row r="3928" spans="1:20" ht="45" x14ac:dyDescent="0.25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2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7">
        <f>E3928/D3928</f>
        <v>3.0000000000000001E-3</v>
      </c>
      <c r="P3928" s="9">
        <f>IF(L3928 = 0, 0, E3928/L3928)</f>
        <v>15</v>
      </c>
      <c r="Q3928" s="5" t="str">
        <f>LEFT(N3928,SEARCH("/",N3928) - 1)</f>
        <v>theater</v>
      </c>
      <c r="R3928" s="5" t="str">
        <f>RIGHT(N3928, LEN(N3928) - SEARCH("/",N3928))</f>
        <v>plays</v>
      </c>
      <c r="S3928" s="16">
        <f>(((J3928/60)/60)/24)+DATE(1970,1,1)+(-8/24)</f>
        <v>41969.751712962963</v>
      </c>
      <c r="T3928" s="16">
        <f>(((I3928/60)/60)/24)+DATE(1970,1,1)+(-8/24)</f>
        <v>41999.751712962963</v>
      </c>
    </row>
    <row r="3929" spans="1:20" ht="60" x14ac:dyDescent="0.2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2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7">
        <f>E3929/D3929</f>
        <v>0.01</v>
      </c>
      <c r="P3929" s="9">
        <f>IF(L3929 = 0, 0, E3929/L3929)</f>
        <v>12.5</v>
      </c>
      <c r="Q3929" s="5" t="str">
        <f>LEFT(N3929,SEARCH("/",N3929) - 1)</f>
        <v>theater</v>
      </c>
      <c r="R3929" s="5" t="str">
        <f>RIGHT(N3929, LEN(N3929) - SEARCH("/",N3929))</f>
        <v>plays</v>
      </c>
      <c r="S3929" s="16">
        <f>(((J3929/60)/60)/24)+DATE(1970,1,1)+(-8/24)</f>
        <v>41829.934074074074</v>
      </c>
      <c r="T3929" s="16">
        <f>(((I3929/60)/60)/24)+DATE(1970,1,1)+(-8/24)</f>
        <v>41859.934074074074</v>
      </c>
    </row>
    <row r="3930" spans="1:20" ht="60" x14ac:dyDescent="0.25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2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7">
        <f>E3930/D3930</f>
        <v>0.13020000000000001</v>
      </c>
      <c r="P3930" s="9">
        <f>IF(L3930 = 0, 0, E3930/L3930)</f>
        <v>93</v>
      </c>
      <c r="Q3930" s="5" t="str">
        <f>LEFT(N3930,SEARCH("/",N3930) - 1)</f>
        <v>theater</v>
      </c>
      <c r="R3930" s="5" t="str">
        <f>RIGHT(N3930, LEN(N3930) - SEARCH("/",N3930))</f>
        <v>plays</v>
      </c>
      <c r="S3930" s="16">
        <f>(((J3930/60)/60)/24)+DATE(1970,1,1)+(-8/24)</f>
        <v>42265.349849537037</v>
      </c>
      <c r="T3930" s="16">
        <f>(((I3930/60)/60)/24)+DATE(1970,1,1)+(-8/24)</f>
        <v>42292.874305555553</v>
      </c>
    </row>
    <row r="3931" spans="1:20" ht="60" x14ac:dyDescent="0.2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2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7">
        <f>E3931/D3931</f>
        <v>2.265E-2</v>
      </c>
      <c r="P3931" s="9">
        <f>IF(L3931 = 0, 0, E3931/L3931)</f>
        <v>32.357142857142854</v>
      </c>
      <c r="Q3931" s="5" t="str">
        <f>LEFT(N3931,SEARCH("/",N3931) - 1)</f>
        <v>theater</v>
      </c>
      <c r="R3931" s="5" t="str">
        <f>RIGHT(N3931, LEN(N3931) - SEARCH("/",N3931))</f>
        <v>plays</v>
      </c>
      <c r="S3931" s="16">
        <f>(((J3931/60)/60)/24)+DATE(1970,1,1)+(-8/24)</f>
        <v>42601.493807870364</v>
      </c>
      <c r="T3931" s="16">
        <f>(((I3931/60)/60)/24)+DATE(1970,1,1)+(-8/24)</f>
        <v>42631.493807870364</v>
      </c>
    </row>
    <row r="3932" spans="1:20" ht="60" x14ac:dyDescent="0.25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2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7">
        <f>E3932/D3932</f>
        <v>0</v>
      </c>
      <c r="P3932" s="9">
        <f>IF(L3932 = 0, 0, E3932/L3932)</f>
        <v>0</v>
      </c>
      <c r="Q3932" s="5" t="str">
        <f>LEFT(N3932,SEARCH("/",N3932) - 1)</f>
        <v>theater</v>
      </c>
      <c r="R3932" s="5" t="str">
        <f>RIGHT(N3932, LEN(N3932) - SEARCH("/",N3932))</f>
        <v>plays</v>
      </c>
      <c r="S3932" s="16">
        <f>(((J3932/60)/60)/24)+DATE(1970,1,1)+(-8/24)</f>
        <v>42433.00541666666</v>
      </c>
      <c r="T3932" s="16">
        <f>(((I3932/60)/60)/24)+DATE(1970,1,1)+(-8/24)</f>
        <v>42460.916666666664</v>
      </c>
    </row>
    <row r="3933" spans="1:20" ht="60" x14ac:dyDescent="0.2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2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7">
        <f>E3933/D3933</f>
        <v>0</v>
      </c>
      <c r="P3933" s="9">
        <f>IF(L3933 = 0, 0, E3933/L3933)</f>
        <v>0</v>
      </c>
      <c r="Q3933" s="5" t="str">
        <f>LEFT(N3933,SEARCH("/",N3933) - 1)</f>
        <v>theater</v>
      </c>
      <c r="R3933" s="5" t="str">
        <f>RIGHT(N3933, LEN(N3933) - SEARCH("/",N3933))</f>
        <v>plays</v>
      </c>
      <c r="S3933" s="16">
        <f>(((J3933/60)/60)/24)+DATE(1970,1,1)+(-8/24)</f>
        <v>42227.818368055552</v>
      </c>
      <c r="T3933" s="16">
        <f>(((I3933/60)/60)/24)+DATE(1970,1,1)+(-8/24)</f>
        <v>42252.818368055552</v>
      </c>
    </row>
    <row r="3934" spans="1:20" ht="60" x14ac:dyDescent="0.25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2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7">
        <f>E3934/D3934</f>
        <v>8.3333333333333331E-5</v>
      </c>
      <c r="P3934" s="9">
        <f>IF(L3934 = 0, 0, E3934/L3934)</f>
        <v>1</v>
      </c>
      <c r="Q3934" s="5" t="str">
        <f>LEFT(N3934,SEARCH("/",N3934) - 1)</f>
        <v>theater</v>
      </c>
      <c r="R3934" s="5" t="str">
        <f>RIGHT(N3934, LEN(N3934) - SEARCH("/",N3934))</f>
        <v>plays</v>
      </c>
      <c r="S3934" s="16">
        <f>(((J3934/60)/60)/24)+DATE(1970,1,1)+(-8/24)</f>
        <v>42414.835231481477</v>
      </c>
      <c r="T3934" s="16">
        <f>(((I3934/60)/60)/24)+DATE(1970,1,1)+(-8/24)</f>
        <v>42444.793564814812</v>
      </c>
    </row>
    <row r="3935" spans="1:20" ht="60" x14ac:dyDescent="0.2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2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7">
        <f>E3935/D3935</f>
        <v>0.15742857142857142</v>
      </c>
      <c r="P3935" s="9">
        <f>IF(L3935 = 0, 0, E3935/L3935)</f>
        <v>91.833333333333329</v>
      </c>
      <c r="Q3935" s="5" t="str">
        <f>LEFT(N3935,SEARCH("/",N3935) - 1)</f>
        <v>theater</v>
      </c>
      <c r="R3935" s="5" t="str">
        <f>RIGHT(N3935, LEN(N3935) - SEARCH("/",N3935))</f>
        <v>plays</v>
      </c>
      <c r="S3935" s="16">
        <f>(((J3935/60)/60)/24)+DATE(1970,1,1)+(-8/24)</f>
        <v>42538.634976851848</v>
      </c>
      <c r="T3935" s="16">
        <f>(((I3935/60)/60)/24)+DATE(1970,1,1)+(-8/24)</f>
        <v>42567.696527777771</v>
      </c>
    </row>
    <row r="3936" spans="1:20" ht="45" x14ac:dyDescent="0.25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2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7">
        <f>E3936/D3936</f>
        <v>0.11</v>
      </c>
      <c r="P3936" s="9">
        <f>IF(L3936 = 0, 0, E3936/L3936)</f>
        <v>45.833333333333336</v>
      </c>
      <c r="Q3936" s="5" t="str">
        <f>LEFT(N3936,SEARCH("/",N3936) - 1)</f>
        <v>theater</v>
      </c>
      <c r="R3936" s="5" t="str">
        <f>RIGHT(N3936, LEN(N3936) - SEARCH("/",N3936))</f>
        <v>plays</v>
      </c>
      <c r="S3936" s="16">
        <f>(((J3936/60)/60)/24)+DATE(1970,1,1)+(-8/24)</f>
        <v>42233.338414351849</v>
      </c>
      <c r="T3936" s="16">
        <f>(((I3936/60)/60)/24)+DATE(1970,1,1)+(-8/24)</f>
        <v>42278.208333333336</v>
      </c>
    </row>
    <row r="3937" spans="1:20" ht="60" x14ac:dyDescent="0.2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2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7">
        <f>E3937/D3937</f>
        <v>0.43833333333333335</v>
      </c>
      <c r="P3937" s="9">
        <f>IF(L3937 = 0, 0, E3937/L3937)</f>
        <v>57.173913043478258</v>
      </c>
      <c r="Q3937" s="5" t="str">
        <f>LEFT(N3937,SEARCH("/",N3937) - 1)</f>
        <v>theater</v>
      </c>
      <c r="R3937" s="5" t="str">
        <f>RIGHT(N3937, LEN(N3937) - SEARCH("/",N3937))</f>
        <v>plays</v>
      </c>
      <c r="S3937" s="16">
        <f>(((J3937/60)/60)/24)+DATE(1970,1,1)+(-8/24)</f>
        <v>42221.323449074065</v>
      </c>
      <c r="T3937" s="16">
        <f>(((I3937/60)/60)/24)+DATE(1970,1,1)+(-8/24)</f>
        <v>42281.323449074065</v>
      </c>
    </row>
    <row r="3938" spans="1:20" ht="60" x14ac:dyDescent="0.25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2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7">
        <f>E3938/D3938</f>
        <v>0</v>
      </c>
      <c r="P3938" s="9">
        <f>IF(L3938 = 0, 0, E3938/L3938)</f>
        <v>0</v>
      </c>
      <c r="Q3938" s="5" t="str">
        <f>LEFT(N3938,SEARCH("/",N3938) - 1)</f>
        <v>theater</v>
      </c>
      <c r="R3938" s="5" t="str">
        <f>RIGHT(N3938, LEN(N3938) - SEARCH("/",N3938))</f>
        <v>plays</v>
      </c>
      <c r="S3938" s="16">
        <f>(((J3938/60)/60)/24)+DATE(1970,1,1)+(-8/24)</f>
        <v>42674.929629629631</v>
      </c>
      <c r="T3938" s="16">
        <f>(((I3938/60)/60)/24)+DATE(1970,1,1)+(-8/24)</f>
        <v>42704.971296296295</v>
      </c>
    </row>
    <row r="3939" spans="1:20" ht="45" x14ac:dyDescent="0.2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2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7">
        <f>E3939/D3939</f>
        <v>0.86135181975736563</v>
      </c>
      <c r="P3939" s="9">
        <f>IF(L3939 = 0, 0, E3939/L3939)</f>
        <v>248.5</v>
      </c>
      <c r="Q3939" s="5" t="str">
        <f>LEFT(N3939,SEARCH("/",N3939) - 1)</f>
        <v>theater</v>
      </c>
      <c r="R3939" s="5" t="str">
        <f>RIGHT(N3939, LEN(N3939) - SEARCH("/",N3939))</f>
        <v>plays</v>
      </c>
      <c r="S3939" s="16">
        <f>(((J3939/60)/60)/24)+DATE(1970,1,1)+(-8/24)</f>
        <v>42534.298148148147</v>
      </c>
      <c r="T3939" s="16">
        <f>(((I3939/60)/60)/24)+DATE(1970,1,1)+(-8/24)</f>
        <v>42562.298148148147</v>
      </c>
    </row>
    <row r="3940" spans="1:20" ht="60" x14ac:dyDescent="0.25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2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7">
        <f>E3940/D3940</f>
        <v>0.12196620583717357</v>
      </c>
      <c r="P3940" s="9">
        <f>IF(L3940 = 0, 0, E3940/L3940)</f>
        <v>79.400000000000006</v>
      </c>
      <c r="Q3940" s="5" t="str">
        <f>LEFT(N3940,SEARCH("/",N3940) - 1)</f>
        <v>theater</v>
      </c>
      <c r="R3940" s="5" t="str">
        <f>RIGHT(N3940, LEN(N3940) - SEARCH("/",N3940))</f>
        <v>plays</v>
      </c>
      <c r="S3940" s="16">
        <f>(((J3940/60)/60)/24)+DATE(1970,1,1)+(-8/24)</f>
        <v>42151.572384259263</v>
      </c>
      <c r="T3940" s="16">
        <f>(((I3940/60)/60)/24)+DATE(1970,1,1)+(-8/24)</f>
        <v>42182.572384259263</v>
      </c>
    </row>
    <row r="3941" spans="1:20" ht="60" x14ac:dyDescent="0.2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2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7">
        <f>E3941/D3941</f>
        <v>1E-3</v>
      </c>
      <c r="P3941" s="9">
        <f>IF(L3941 = 0, 0, E3941/L3941)</f>
        <v>5</v>
      </c>
      <c r="Q3941" s="5" t="str">
        <f>LEFT(N3941,SEARCH("/",N3941) - 1)</f>
        <v>theater</v>
      </c>
      <c r="R3941" s="5" t="str">
        <f>RIGHT(N3941, LEN(N3941) - SEARCH("/",N3941))</f>
        <v>plays</v>
      </c>
      <c r="S3941" s="16">
        <f>(((J3941/60)/60)/24)+DATE(1970,1,1)+(-8/24)</f>
        <v>41915.066886574074</v>
      </c>
      <c r="T3941" s="16">
        <f>(((I3941/60)/60)/24)+DATE(1970,1,1)+(-8/24)</f>
        <v>41918.854166666664</v>
      </c>
    </row>
    <row r="3942" spans="1:20" ht="60" x14ac:dyDescent="0.25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2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7">
        <f>E3942/D3942</f>
        <v>2.2000000000000001E-3</v>
      </c>
      <c r="P3942" s="9">
        <f>IF(L3942 = 0, 0, E3942/L3942)</f>
        <v>5.5</v>
      </c>
      <c r="Q3942" s="5" t="str">
        <f>LEFT(N3942,SEARCH("/",N3942) - 1)</f>
        <v>theater</v>
      </c>
      <c r="R3942" s="5" t="str">
        <f>RIGHT(N3942, LEN(N3942) - SEARCH("/",N3942))</f>
        <v>plays</v>
      </c>
      <c r="S3942" s="16">
        <f>(((J3942/60)/60)/24)+DATE(1970,1,1)+(-8/24)</f>
        <v>41961.159155092588</v>
      </c>
      <c r="T3942" s="16">
        <f>(((I3942/60)/60)/24)+DATE(1970,1,1)+(-8/24)</f>
        <v>42006.159155092588</v>
      </c>
    </row>
    <row r="3943" spans="1:20" ht="75" x14ac:dyDescent="0.2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2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7">
        <f>E3943/D3943</f>
        <v>9.0909090909090905E-3</v>
      </c>
      <c r="P3943" s="9">
        <f>IF(L3943 = 0, 0, E3943/L3943)</f>
        <v>25</v>
      </c>
      <c r="Q3943" s="5" t="str">
        <f>LEFT(N3943,SEARCH("/",N3943) - 1)</f>
        <v>theater</v>
      </c>
      <c r="R3943" s="5" t="str">
        <f>RIGHT(N3943, LEN(N3943) - SEARCH("/",N3943))</f>
        <v>plays</v>
      </c>
      <c r="S3943" s="16">
        <f>(((J3943/60)/60)/24)+DATE(1970,1,1)+(-8/24)</f>
        <v>41940.253900462958</v>
      </c>
      <c r="T3943" s="16">
        <f>(((I3943/60)/60)/24)+DATE(1970,1,1)+(-8/24)</f>
        <v>41967.708333333336</v>
      </c>
    </row>
    <row r="3944" spans="1:20" ht="45" x14ac:dyDescent="0.25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2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7">
        <f>E3944/D3944</f>
        <v>0</v>
      </c>
      <c r="P3944" s="9">
        <f>IF(L3944 = 0, 0, E3944/L3944)</f>
        <v>0</v>
      </c>
      <c r="Q3944" s="5" t="str">
        <f>LEFT(N3944,SEARCH("/",N3944) - 1)</f>
        <v>theater</v>
      </c>
      <c r="R3944" s="5" t="str">
        <f>RIGHT(N3944, LEN(N3944) - SEARCH("/",N3944))</f>
        <v>plays</v>
      </c>
      <c r="S3944" s="16">
        <f>(((J3944/60)/60)/24)+DATE(1970,1,1)+(-8/24)</f>
        <v>42111.570763888885</v>
      </c>
      <c r="T3944" s="16">
        <f>(((I3944/60)/60)/24)+DATE(1970,1,1)+(-8/24)</f>
        <v>42171.570763888885</v>
      </c>
    </row>
    <row r="3945" spans="1:20" ht="45" x14ac:dyDescent="0.2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2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7">
        <f>E3945/D3945</f>
        <v>0.35639999999999999</v>
      </c>
      <c r="P3945" s="9">
        <f>IF(L3945 = 0, 0, E3945/L3945)</f>
        <v>137.07692307692307</v>
      </c>
      <c r="Q3945" s="5" t="str">
        <f>LEFT(N3945,SEARCH("/",N3945) - 1)</f>
        <v>theater</v>
      </c>
      <c r="R3945" s="5" t="str">
        <f>RIGHT(N3945, LEN(N3945) - SEARCH("/",N3945))</f>
        <v>plays</v>
      </c>
      <c r="S3945" s="16">
        <f>(((J3945/60)/60)/24)+DATE(1970,1,1)+(-8/24)</f>
        <v>42279.445231481477</v>
      </c>
      <c r="T3945" s="16">
        <f>(((I3945/60)/60)/24)+DATE(1970,1,1)+(-8/24)</f>
        <v>42310.368055555555</v>
      </c>
    </row>
    <row r="3946" spans="1:20" ht="60" x14ac:dyDescent="0.25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2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7">
        <f>E3946/D3946</f>
        <v>0</v>
      </c>
      <c r="P3946" s="9">
        <f>IF(L3946 = 0, 0, E3946/L3946)</f>
        <v>0</v>
      </c>
      <c r="Q3946" s="5" t="str">
        <f>LEFT(N3946,SEARCH("/",N3946) - 1)</f>
        <v>theater</v>
      </c>
      <c r="R3946" s="5" t="str">
        <f>RIGHT(N3946, LEN(N3946) - SEARCH("/",N3946))</f>
        <v>plays</v>
      </c>
      <c r="S3946" s="16">
        <f>(((J3946/60)/60)/24)+DATE(1970,1,1)+(-8/24)</f>
        <v>42213.329571759255</v>
      </c>
      <c r="T3946" s="16">
        <f>(((I3946/60)/60)/24)+DATE(1970,1,1)+(-8/24)</f>
        <v>42243.329571759255</v>
      </c>
    </row>
    <row r="3947" spans="1:20" ht="60" x14ac:dyDescent="0.2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2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7">
        <f>E3947/D3947</f>
        <v>2.5000000000000001E-3</v>
      </c>
      <c r="P3947" s="9">
        <f>IF(L3947 = 0, 0, E3947/L3947)</f>
        <v>5</v>
      </c>
      <c r="Q3947" s="5" t="str">
        <f>LEFT(N3947,SEARCH("/",N3947) - 1)</f>
        <v>theater</v>
      </c>
      <c r="R3947" s="5" t="str">
        <f>RIGHT(N3947, LEN(N3947) - SEARCH("/",N3947))</f>
        <v>plays</v>
      </c>
      <c r="S3947" s="16">
        <f>(((J3947/60)/60)/24)+DATE(1970,1,1)+(-8/24)</f>
        <v>42109.468379629623</v>
      </c>
      <c r="T3947" s="16">
        <f>(((I3947/60)/60)/24)+DATE(1970,1,1)+(-8/24)</f>
        <v>42139.468379629623</v>
      </c>
    </row>
    <row r="3948" spans="1:20" ht="30" x14ac:dyDescent="0.25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2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7">
        <f>E3948/D3948</f>
        <v>3.2500000000000001E-2</v>
      </c>
      <c r="P3948" s="9">
        <f>IF(L3948 = 0, 0, E3948/L3948)</f>
        <v>39</v>
      </c>
      <c r="Q3948" s="5" t="str">
        <f>LEFT(N3948,SEARCH("/",N3948) - 1)</f>
        <v>theater</v>
      </c>
      <c r="R3948" s="5" t="str">
        <f>RIGHT(N3948, LEN(N3948) - SEARCH("/",N3948))</f>
        <v>plays</v>
      </c>
      <c r="S3948" s="16">
        <f>(((J3948/60)/60)/24)+DATE(1970,1,1)+(-8/24)</f>
        <v>42031.500254629624</v>
      </c>
      <c r="T3948" s="16">
        <f>(((I3948/60)/60)/24)+DATE(1970,1,1)+(-8/24)</f>
        <v>42062.999999999993</v>
      </c>
    </row>
    <row r="3949" spans="1:20" ht="60" x14ac:dyDescent="0.2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2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7">
        <f>E3949/D3949</f>
        <v>3.3666666666666664E-2</v>
      </c>
      <c r="P3949" s="9">
        <f>IF(L3949 = 0, 0, E3949/L3949)</f>
        <v>50.5</v>
      </c>
      <c r="Q3949" s="5" t="str">
        <f>LEFT(N3949,SEARCH("/",N3949) - 1)</f>
        <v>theater</v>
      </c>
      <c r="R3949" s="5" t="str">
        <f>RIGHT(N3949, LEN(N3949) - SEARCH("/",N3949))</f>
        <v>plays</v>
      </c>
      <c r="S3949" s="16">
        <f>(((J3949/60)/60)/24)+DATE(1970,1,1)+(-8/24)</f>
        <v>42614.809537037036</v>
      </c>
      <c r="T3949" s="16">
        <f>(((I3949/60)/60)/24)+DATE(1970,1,1)+(-8/24)</f>
        <v>42644.809537037036</v>
      </c>
    </row>
    <row r="3950" spans="1:20" ht="60" x14ac:dyDescent="0.25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2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7">
        <f>E3950/D3950</f>
        <v>0</v>
      </c>
      <c r="P3950" s="9">
        <f>IF(L3950 = 0, 0, E3950/L3950)</f>
        <v>0</v>
      </c>
      <c r="Q3950" s="5" t="str">
        <f>LEFT(N3950,SEARCH("/",N3950) - 1)</f>
        <v>theater</v>
      </c>
      <c r="R3950" s="5" t="str">
        <f>RIGHT(N3950, LEN(N3950) - SEARCH("/",N3950))</f>
        <v>plays</v>
      </c>
      <c r="S3950" s="16">
        <f>(((J3950/60)/60)/24)+DATE(1970,1,1)+(-8/24)</f>
        <v>41828.992164351846</v>
      </c>
      <c r="T3950" s="16">
        <f>(((I3950/60)/60)/24)+DATE(1970,1,1)+(-8/24)</f>
        <v>41888.992164351846</v>
      </c>
    </row>
    <row r="3951" spans="1:20" ht="60" x14ac:dyDescent="0.2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2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7">
        <f>E3951/D3951</f>
        <v>0.15770000000000001</v>
      </c>
      <c r="P3951" s="9">
        <f>IF(L3951 = 0, 0, E3951/L3951)</f>
        <v>49.28125</v>
      </c>
      <c r="Q3951" s="5" t="str">
        <f>LEFT(N3951,SEARCH("/",N3951) - 1)</f>
        <v>theater</v>
      </c>
      <c r="R3951" s="5" t="str">
        <f>RIGHT(N3951, LEN(N3951) - SEARCH("/",N3951))</f>
        <v>plays</v>
      </c>
      <c r="S3951" s="16">
        <f>(((J3951/60)/60)/24)+DATE(1970,1,1)+(-8/24)</f>
        <v>42015.787280092591</v>
      </c>
      <c r="T3951" s="16">
        <f>(((I3951/60)/60)/24)+DATE(1970,1,1)+(-8/24)</f>
        <v>42045.787280092591</v>
      </c>
    </row>
    <row r="3952" spans="1:20" ht="60" x14ac:dyDescent="0.25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2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7">
        <f>E3952/D3952</f>
        <v>6.2500000000000003E-3</v>
      </c>
      <c r="P3952" s="9">
        <f>IF(L3952 = 0, 0, E3952/L3952)</f>
        <v>25</v>
      </c>
      <c r="Q3952" s="5" t="str">
        <f>LEFT(N3952,SEARCH("/",N3952) - 1)</f>
        <v>theater</v>
      </c>
      <c r="R3952" s="5" t="str">
        <f>RIGHT(N3952, LEN(N3952) - SEARCH("/",N3952))</f>
        <v>plays</v>
      </c>
      <c r="S3952" s="16">
        <f>(((J3952/60)/60)/24)+DATE(1970,1,1)+(-8/24)</f>
        <v>42439.368981481479</v>
      </c>
      <c r="T3952" s="16">
        <f>(((I3952/60)/60)/24)+DATE(1970,1,1)+(-8/24)</f>
        <v>42468.440972222219</v>
      </c>
    </row>
    <row r="3953" spans="1:20" ht="60" x14ac:dyDescent="0.2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2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7">
        <f>E3953/D3953</f>
        <v>5.0000000000000004E-6</v>
      </c>
      <c r="P3953" s="9">
        <f>IF(L3953 = 0, 0, E3953/L3953)</f>
        <v>1</v>
      </c>
      <c r="Q3953" s="5" t="str">
        <f>LEFT(N3953,SEARCH("/",N3953) - 1)</f>
        <v>theater</v>
      </c>
      <c r="R3953" s="5" t="str">
        <f>RIGHT(N3953, LEN(N3953) - SEARCH("/",N3953))</f>
        <v>plays</v>
      </c>
      <c r="S3953" s="16">
        <f>(((J3953/60)/60)/24)+DATE(1970,1,1)+(-8/24)</f>
        <v>42433.492384259262</v>
      </c>
      <c r="T3953" s="16">
        <f>(((I3953/60)/60)/24)+DATE(1970,1,1)+(-8/24)</f>
        <v>42493.45071759259</v>
      </c>
    </row>
    <row r="3954" spans="1:20" ht="60" x14ac:dyDescent="0.25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2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7">
        <f>E3954/D3954</f>
        <v>9.6153846153846159E-4</v>
      </c>
      <c r="P3954" s="9">
        <f>IF(L3954 = 0, 0, E3954/L3954)</f>
        <v>25</v>
      </c>
      <c r="Q3954" s="5" t="str">
        <f>LEFT(N3954,SEARCH("/",N3954) - 1)</f>
        <v>theater</v>
      </c>
      <c r="R3954" s="5" t="str">
        <f>RIGHT(N3954, LEN(N3954) - SEARCH("/",N3954))</f>
        <v>plays</v>
      </c>
      <c r="S3954" s="16">
        <f>(((J3954/60)/60)/24)+DATE(1970,1,1)+(-8/24)</f>
        <v>42243.457060185181</v>
      </c>
      <c r="T3954" s="16">
        <f>(((I3954/60)/60)/24)+DATE(1970,1,1)+(-8/24)</f>
        <v>42303.457060185181</v>
      </c>
    </row>
    <row r="3955" spans="1:20" ht="45" x14ac:dyDescent="0.2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2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7">
        <f>E3955/D3955</f>
        <v>0</v>
      </c>
      <c r="P3955" s="9">
        <f>IF(L3955 = 0, 0, E3955/L3955)</f>
        <v>0</v>
      </c>
      <c r="Q3955" s="5" t="str">
        <f>LEFT(N3955,SEARCH("/",N3955) - 1)</f>
        <v>theater</v>
      </c>
      <c r="R3955" s="5" t="str">
        <f>RIGHT(N3955, LEN(N3955) - SEARCH("/",N3955))</f>
        <v>plays</v>
      </c>
      <c r="S3955" s="16">
        <f>(((J3955/60)/60)/24)+DATE(1970,1,1)+(-8/24)</f>
        <v>42549.715115740742</v>
      </c>
      <c r="T3955" s="16">
        <f>(((I3955/60)/60)/24)+DATE(1970,1,1)+(-8/24)</f>
        <v>42580.645138888889</v>
      </c>
    </row>
    <row r="3956" spans="1:20" ht="60" x14ac:dyDescent="0.25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2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7">
        <f>E3956/D3956</f>
        <v>0</v>
      </c>
      <c r="P3956" s="9">
        <f>IF(L3956 = 0, 0, E3956/L3956)</f>
        <v>0</v>
      </c>
      <c r="Q3956" s="5" t="str">
        <f>LEFT(N3956,SEARCH("/",N3956) - 1)</f>
        <v>theater</v>
      </c>
      <c r="R3956" s="5" t="str">
        <f>RIGHT(N3956, LEN(N3956) - SEARCH("/",N3956))</f>
        <v>plays</v>
      </c>
      <c r="S3956" s="16">
        <f>(((J3956/60)/60)/24)+DATE(1970,1,1)+(-8/24)</f>
        <v>41774.317870370367</v>
      </c>
      <c r="T3956" s="16">
        <f>(((I3956/60)/60)/24)+DATE(1970,1,1)+(-8/24)</f>
        <v>41834.317870370367</v>
      </c>
    </row>
    <row r="3957" spans="1:20" ht="60" x14ac:dyDescent="0.2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2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7">
        <f>E3957/D3957</f>
        <v>0.24285714285714285</v>
      </c>
      <c r="P3957" s="9">
        <f>IF(L3957 = 0, 0, E3957/L3957)</f>
        <v>53.125</v>
      </c>
      <c r="Q3957" s="5" t="str">
        <f>LEFT(N3957,SEARCH("/",N3957) - 1)</f>
        <v>theater</v>
      </c>
      <c r="R3957" s="5" t="str">
        <f>RIGHT(N3957, LEN(N3957) - SEARCH("/",N3957))</f>
        <v>plays</v>
      </c>
      <c r="S3957" s="16">
        <f>(((J3957/60)/60)/24)+DATE(1970,1,1)+(-8/24)</f>
        <v>42306.515520833331</v>
      </c>
      <c r="T3957" s="16">
        <f>(((I3957/60)/60)/24)+DATE(1970,1,1)+(-8/24)</f>
        <v>42336.557187499995</v>
      </c>
    </row>
    <row r="3958" spans="1:20" ht="60" x14ac:dyDescent="0.25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2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7">
        <f>E3958/D3958</f>
        <v>0</v>
      </c>
      <c r="P3958" s="9">
        <f>IF(L3958 = 0, 0, E3958/L3958)</f>
        <v>0</v>
      </c>
      <c r="Q3958" s="5" t="str">
        <f>LEFT(N3958,SEARCH("/",N3958) - 1)</f>
        <v>theater</v>
      </c>
      <c r="R3958" s="5" t="str">
        <f>RIGHT(N3958, LEN(N3958) - SEARCH("/",N3958))</f>
        <v>plays</v>
      </c>
      <c r="S3958" s="16">
        <f>(((J3958/60)/60)/24)+DATE(1970,1,1)+(-8/24)</f>
        <v>42457.598692129628</v>
      </c>
      <c r="T3958" s="16">
        <f>(((I3958/60)/60)/24)+DATE(1970,1,1)+(-8/24)</f>
        <v>42484.680555555555</v>
      </c>
    </row>
    <row r="3959" spans="1:20" ht="45" x14ac:dyDescent="0.2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2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7">
        <f>E3959/D3959</f>
        <v>2.5000000000000001E-4</v>
      </c>
      <c r="P3959" s="9">
        <f>IF(L3959 = 0, 0, E3959/L3959)</f>
        <v>7</v>
      </c>
      <c r="Q3959" s="5" t="str">
        <f>LEFT(N3959,SEARCH("/",N3959) - 1)</f>
        <v>theater</v>
      </c>
      <c r="R3959" s="5" t="str">
        <f>RIGHT(N3959, LEN(N3959) - SEARCH("/",N3959))</f>
        <v>plays</v>
      </c>
      <c r="S3959" s="16">
        <f>(((J3959/60)/60)/24)+DATE(1970,1,1)+(-8/24)</f>
        <v>42513.642986111103</v>
      </c>
      <c r="T3959" s="16">
        <f>(((I3959/60)/60)/24)+DATE(1970,1,1)+(-8/24)</f>
        <v>42559.642986111103</v>
      </c>
    </row>
    <row r="3960" spans="1:20" ht="60" x14ac:dyDescent="0.25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2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7">
        <f>E3960/D3960</f>
        <v>0.32050000000000001</v>
      </c>
      <c r="P3960" s="9">
        <f>IF(L3960 = 0, 0, E3960/L3960)</f>
        <v>40.0625</v>
      </c>
      <c r="Q3960" s="5" t="str">
        <f>LEFT(N3960,SEARCH("/",N3960) - 1)</f>
        <v>theater</v>
      </c>
      <c r="R3960" s="5" t="str">
        <f>RIGHT(N3960, LEN(N3960) - SEARCH("/",N3960))</f>
        <v>plays</v>
      </c>
      <c r="S3960" s="16">
        <f>(((J3960/60)/60)/24)+DATE(1970,1,1)+(-8/24)</f>
        <v>41816.617037037038</v>
      </c>
      <c r="T3960" s="16">
        <f>(((I3960/60)/60)/24)+DATE(1970,1,1)+(-8/24)</f>
        <v>41853.25</v>
      </c>
    </row>
    <row r="3961" spans="1:20" ht="60" x14ac:dyDescent="0.2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2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7">
        <f>E3961/D3961</f>
        <v>0.24333333333333335</v>
      </c>
      <c r="P3961" s="9">
        <f>IF(L3961 = 0, 0, E3961/L3961)</f>
        <v>24.333333333333332</v>
      </c>
      <c r="Q3961" s="5" t="str">
        <f>LEFT(N3961,SEARCH("/",N3961) - 1)</f>
        <v>theater</v>
      </c>
      <c r="R3961" s="5" t="str">
        <f>RIGHT(N3961, LEN(N3961) - SEARCH("/",N3961))</f>
        <v>plays</v>
      </c>
      <c r="S3961" s="16">
        <f>(((J3961/60)/60)/24)+DATE(1970,1,1)+(-8/24)</f>
        <v>41880.455509259256</v>
      </c>
      <c r="T3961" s="16">
        <f>(((I3961/60)/60)/24)+DATE(1970,1,1)+(-8/24)</f>
        <v>41910.455509259256</v>
      </c>
    </row>
    <row r="3962" spans="1:20" ht="60" x14ac:dyDescent="0.25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2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7">
        <f>E3962/D3962</f>
        <v>1.4999999999999999E-2</v>
      </c>
      <c r="P3962" s="9">
        <f>IF(L3962 = 0, 0, E3962/L3962)</f>
        <v>11.25</v>
      </c>
      <c r="Q3962" s="5" t="str">
        <f>LEFT(N3962,SEARCH("/",N3962) - 1)</f>
        <v>theater</v>
      </c>
      <c r="R3962" s="5" t="str">
        <f>RIGHT(N3962, LEN(N3962) - SEARCH("/",N3962))</f>
        <v>plays</v>
      </c>
      <c r="S3962" s="16">
        <f>(((J3962/60)/60)/24)+DATE(1970,1,1)+(-8/24)</f>
        <v>42342.51222222222</v>
      </c>
      <c r="T3962" s="16">
        <f>(((I3962/60)/60)/24)+DATE(1970,1,1)+(-8/24)</f>
        <v>42372.51222222222</v>
      </c>
    </row>
    <row r="3963" spans="1:20" ht="60" x14ac:dyDescent="0.2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2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7">
        <f>E3963/D3963</f>
        <v>4.1999999999999997E-3</v>
      </c>
      <c r="P3963" s="9">
        <f>IF(L3963 = 0, 0, E3963/L3963)</f>
        <v>10.5</v>
      </c>
      <c r="Q3963" s="5" t="str">
        <f>LEFT(N3963,SEARCH("/",N3963) - 1)</f>
        <v>theater</v>
      </c>
      <c r="R3963" s="5" t="str">
        <f>RIGHT(N3963, LEN(N3963) - SEARCH("/",N3963))</f>
        <v>plays</v>
      </c>
      <c r="S3963" s="16">
        <f>(((J3963/60)/60)/24)+DATE(1970,1,1)+(-8/24)</f>
        <v>41745.557986111111</v>
      </c>
      <c r="T3963" s="16">
        <f>(((I3963/60)/60)/24)+DATE(1970,1,1)+(-8/24)</f>
        <v>41767.557986111111</v>
      </c>
    </row>
    <row r="3964" spans="1:20" ht="60" x14ac:dyDescent="0.25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2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7">
        <f>E3964/D3964</f>
        <v>3.214285714285714E-2</v>
      </c>
      <c r="P3964" s="9">
        <f>IF(L3964 = 0, 0, E3964/L3964)</f>
        <v>15</v>
      </c>
      <c r="Q3964" s="5" t="str">
        <f>LEFT(N3964,SEARCH("/",N3964) - 1)</f>
        <v>theater</v>
      </c>
      <c r="R3964" s="5" t="str">
        <f>RIGHT(N3964, LEN(N3964) - SEARCH("/",N3964))</f>
        <v>plays</v>
      </c>
      <c r="S3964" s="16">
        <f>(((J3964/60)/60)/24)+DATE(1970,1,1)+(-8/24)</f>
        <v>42311.288124999999</v>
      </c>
      <c r="T3964" s="16">
        <f>(((I3964/60)/60)/24)+DATE(1970,1,1)+(-8/24)</f>
        <v>42336.288124999999</v>
      </c>
    </row>
    <row r="3965" spans="1:20" ht="60" x14ac:dyDescent="0.2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2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7">
        <f>E3965/D3965</f>
        <v>0</v>
      </c>
      <c r="P3965" s="9">
        <f>IF(L3965 = 0, 0, E3965/L3965)</f>
        <v>0</v>
      </c>
      <c r="Q3965" s="5" t="str">
        <f>LEFT(N3965,SEARCH("/",N3965) - 1)</f>
        <v>theater</v>
      </c>
      <c r="R3965" s="5" t="str">
        <f>RIGHT(N3965, LEN(N3965) - SEARCH("/",N3965))</f>
        <v>plays</v>
      </c>
      <c r="S3965" s="16">
        <f>(((J3965/60)/60)/24)+DATE(1970,1,1)+(-8/24)</f>
        <v>42295.820798611108</v>
      </c>
      <c r="T3965" s="16">
        <f>(((I3965/60)/60)/24)+DATE(1970,1,1)+(-8/24)</f>
        <v>42325.862465277773</v>
      </c>
    </row>
    <row r="3966" spans="1:20" ht="45" x14ac:dyDescent="0.25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2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7">
        <f>E3966/D3966</f>
        <v>6.3E-2</v>
      </c>
      <c r="P3966" s="9">
        <f>IF(L3966 = 0, 0, E3966/L3966)</f>
        <v>42</v>
      </c>
      <c r="Q3966" s="5" t="str">
        <f>LEFT(N3966,SEARCH("/",N3966) - 1)</f>
        <v>theater</v>
      </c>
      <c r="R3966" s="5" t="str">
        <f>RIGHT(N3966, LEN(N3966) - SEARCH("/",N3966))</f>
        <v>plays</v>
      </c>
      <c r="S3966" s="16">
        <f>(((J3966/60)/60)/24)+DATE(1970,1,1)+(-8/24)</f>
        <v>42053.388726851852</v>
      </c>
      <c r="T3966" s="16">
        <f>(((I3966/60)/60)/24)+DATE(1970,1,1)+(-8/24)</f>
        <v>42113.34706018518</v>
      </c>
    </row>
    <row r="3967" spans="1:20" ht="60" x14ac:dyDescent="0.2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2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7">
        <f>E3967/D3967</f>
        <v>0.14249999999999999</v>
      </c>
      <c r="P3967" s="9">
        <f>IF(L3967 = 0, 0, E3967/L3967)</f>
        <v>71.25</v>
      </c>
      <c r="Q3967" s="5" t="str">
        <f>LEFT(N3967,SEARCH("/",N3967) - 1)</f>
        <v>theater</v>
      </c>
      <c r="R3967" s="5" t="str">
        <f>RIGHT(N3967, LEN(N3967) - SEARCH("/",N3967))</f>
        <v>plays</v>
      </c>
      <c r="S3967" s="16">
        <f>(((J3967/60)/60)/24)+DATE(1970,1,1)+(-8/24)</f>
        <v>42413.902546296296</v>
      </c>
      <c r="T3967" s="16">
        <f>(((I3967/60)/60)/24)+DATE(1970,1,1)+(-8/24)</f>
        <v>42473.860879629625</v>
      </c>
    </row>
    <row r="3968" spans="1:20" ht="60" x14ac:dyDescent="0.25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2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7">
        <f>E3968/D3968</f>
        <v>6.0000000000000001E-3</v>
      </c>
      <c r="P3968" s="9">
        <f>IF(L3968 = 0, 0, E3968/L3968)</f>
        <v>22.5</v>
      </c>
      <c r="Q3968" s="5" t="str">
        <f>LEFT(N3968,SEARCH("/",N3968) - 1)</f>
        <v>theater</v>
      </c>
      <c r="R3968" s="5" t="str">
        <f>RIGHT(N3968, LEN(N3968) - SEARCH("/",N3968))</f>
        <v>plays</v>
      </c>
      <c r="S3968" s="16">
        <f>(((J3968/60)/60)/24)+DATE(1970,1,1)+(-8/24)</f>
        <v>41801.378217592588</v>
      </c>
      <c r="T3968" s="16">
        <f>(((I3968/60)/60)/24)+DATE(1970,1,1)+(-8/24)</f>
        <v>41843.790972222218</v>
      </c>
    </row>
    <row r="3969" spans="1:20" ht="60" x14ac:dyDescent="0.2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2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7">
        <f>E3969/D3969</f>
        <v>0.2411764705882353</v>
      </c>
      <c r="P3969" s="9">
        <f>IF(L3969 = 0, 0, E3969/L3969)</f>
        <v>41</v>
      </c>
      <c r="Q3969" s="5" t="str">
        <f>LEFT(N3969,SEARCH("/",N3969) - 1)</f>
        <v>theater</v>
      </c>
      <c r="R3969" s="5" t="str">
        <f>RIGHT(N3969, LEN(N3969) - SEARCH("/",N3969))</f>
        <v>plays</v>
      </c>
      <c r="S3969" s="16">
        <f>(((J3969/60)/60)/24)+DATE(1970,1,1)+(-8/24)</f>
        <v>42769.957256944443</v>
      </c>
      <c r="T3969" s="16">
        <f>(((I3969/60)/60)/24)+DATE(1970,1,1)+(-8/24)</f>
        <v>42799.957256944443</v>
      </c>
    </row>
    <row r="3970" spans="1:20" ht="45" x14ac:dyDescent="0.25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2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7">
        <f>E3970/D3970</f>
        <v>0.10539999999999999</v>
      </c>
      <c r="P3970" s="9">
        <f>IF(L3970 = 0, 0, E3970/L3970)</f>
        <v>47.909090909090907</v>
      </c>
      <c r="Q3970" s="5" t="str">
        <f>LEFT(N3970,SEARCH("/",N3970) - 1)</f>
        <v>theater</v>
      </c>
      <c r="R3970" s="5" t="str">
        <f>RIGHT(N3970, LEN(N3970) - SEARCH("/",N3970))</f>
        <v>plays</v>
      </c>
      <c r="S3970" s="16">
        <f>(((J3970/60)/60)/24)+DATE(1970,1,1)+(-8/24)</f>
        <v>42452.48232638889</v>
      </c>
      <c r="T3970" s="16">
        <f>(((I3970/60)/60)/24)+DATE(1970,1,1)+(-8/24)</f>
        <v>42512.48232638889</v>
      </c>
    </row>
    <row r="3971" spans="1:20" ht="60" x14ac:dyDescent="0.2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2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7">
        <f>E3971/D3971</f>
        <v>7.4690265486725665E-2</v>
      </c>
      <c r="P3971" s="9">
        <f>IF(L3971 = 0, 0, E3971/L3971)</f>
        <v>35.166666666666664</v>
      </c>
      <c r="Q3971" s="5" t="str">
        <f>LEFT(N3971,SEARCH("/",N3971) - 1)</f>
        <v>theater</v>
      </c>
      <c r="R3971" s="5" t="str">
        <f>RIGHT(N3971, LEN(N3971) - SEARCH("/",N3971))</f>
        <v>plays</v>
      </c>
      <c r="S3971" s="16">
        <f>(((J3971/60)/60)/24)+DATE(1970,1,1)+(-8/24)</f>
        <v>42601.521365740737</v>
      </c>
      <c r="T3971" s="16">
        <f>(((I3971/60)/60)/24)+DATE(1970,1,1)+(-8/24)</f>
        <v>42610.829861111109</v>
      </c>
    </row>
    <row r="3972" spans="1:20" ht="60" x14ac:dyDescent="0.25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2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7">
        <f>E3972/D3972</f>
        <v>7.3333333333333334E-4</v>
      </c>
      <c r="P3972" s="9">
        <f>IF(L3972 = 0, 0, E3972/L3972)</f>
        <v>5.5</v>
      </c>
      <c r="Q3972" s="5" t="str">
        <f>LEFT(N3972,SEARCH("/",N3972) - 1)</f>
        <v>theater</v>
      </c>
      <c r="R3972" s="5" t="str">
        <f>RIGHT(N3972, LEN(N3972) - SEARCH("/",N3972))</f>
        <v>plays</v>
      </c>
      <c r="S3972" s="16">
        <f>(((J3972/60)/60)/24)+DATE(1970,1,1)+(-8/24)</f>
        <v>42447.530219907399</v>
      </c>
      <c r="T3972" s="16">
        <f>(((I3972/60)/60)/24)+DATE(1970,1,1)+(-8/24)</f>
        <v>42477.530219907399</v>
      </c>
    </row>
    <row r="3973" spans="1:20" ht="60" x14ac:dyDescent="0.2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2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7">
        <f>E3973/D3973</f>
        <v>9.7142857142857135E-3</v>
      </c>
      <c r="P3973" s="9">
        <f>IF(L3973 = 0, 0, E3973/L3973)</f>
        <v>22.666666666666668</v>
      </c>
      <c r="Q3973" s="5" t="str">
        <f>LEFT(N3973,SEARCH("/",N3973) - 1)</f>
        <v>theater</v>
      </c>
      <c r="R3973" s="5" t="str">
        <f>RIGHT(N3973, LEN(N3973) - SEARCH("/",N3973))</f>
        <v>plays</v>
      </c>
      <c r="S3973" s="16">
        <f>(((J3973/60)/60)/24)+DATE(1970,1,1)+(-8/24)</f>
        <v>41811.202847222223</v>
      </c>
      <c r="T3973" s="16">
        <f>(((I3973/60)/60)/24)+DATE(1970,1,1)+(-8/24)</f>
        <v>41841.202847222223</v>
      </c>
    </row>
    <row r="3974" spans="1:20" ht="45" x14ac:dyDescent="0.25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2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7">
        <f>E3974/D3974</f>
        <v>0.21099999999999999</v>
      </c>
      <c r="P3974" s="9">
        <f>IF(L3974 = 0, 0, E3974/L3974)</f>
        <v>26.375</v>
      </c>
      <c r="Q3974" s="5" t="str">
        <f>LEFT(N3974,SEARCH("/",N3974) - 1)</f>
        <v>theater</v>
      </c>
      <c r="R3974" s="5" t="str">
        <f>RIGHT(N3974, LEN(N3974) - SEARCH("/",N3974))</f>
        <v>plays</v>
      </c>
      <c r="S3974" s="16">
        <f>(((J3974/60)/60)/24)+DATE(1970,1,1)+(-8/24)</f>
        <v>41980.734189814808</v>
      </c>
      <c r="T3974" s="16">
        <f>(((I3974/60)/60)/24)+DATE(1970,1,1)+(-8/24)</f>
        <v>42040.734189814808</v>
      </c>
    </row>
    <row r="3975" spans="1:20" ht="60" x14ac:dyDescent="0.2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2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7">
        <f>E3975/D3975</f>
        <v>0.78100000000000003</v>
      </c>
      <c r="P3975" s="9">
        <f>IF(L3975 = 0, 0, E3975/L3975)</f>
        <v>105.54054054054055</v>
      </c>
      <c r="Q3975" s="5" t="str">
        <f>LEFT(N3975,SEARCH("/",N3975) - 1)</f>
        <v>theater</v>
      </c>
      <c r="R3975" s="5" t="str">
        <f>RIGHT(N3975, LEN(N3975) - SEARCH("/",N3975))</f>
        <v>plays</v>
      </c>
      <c r="S3975" s="16">
        <f>(((J3975/60)/60)/24)+DATE(1970,1,1)+(-8/24)</f>
        <v>42469.350810185184</v>
      </c>
      <c r="T3975" s="16">
        <f>(((I3975/60)/60)/24)+DATE(1970,1,1)+(-8/24)</f>
        <v>42498.833333333336</v>
      </c>
    </row>
    <row r="3976" spans="1:20" ht="60" x14ac:dyDescent="0.25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2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7">
        <f>E3976/D3976</f>
        <v>0.32</v>
      </c>
      <c r="P3976" s="9">
        <f>IF(L3976 = 0, 0, E3976/L3976)</f>
        <v>29.09090909090909</v>
      </c>
      <c r="Q3976" s="5" t="str">
        <f>LEFT(N3976,SEARCH("/",N3976) - 1)</f>
        <v>theater</v>
      </c>
      <c r="R3976" s="5" t="str">
        <f>RIGHT(N3976, LEN(N3976) - SEARCH("/",N3976))</f>
        <v>plays</v>
      </c>
      <c r="S3976" s="16">
        <f>(((J3976/60)/60)/24)+DATE(1970,1,1)+(-8/24)</f>
        <v>42493.213518518511</v>
      </c>
      <c r="T3976" s="16">
        <f>(((I3976/60)/60)/24)+DATE(1970,1,1)+(-8/24)</f>
        <v>42523.213518518511</v>
      </c>
    </row>
    <row r="3977" spans="1:20" ht="60" x14ac:dyDescent="0.2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2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7">
        <f>E3977/D3977</f>
        <v>0</v>
      </c>
      <c r="P3977" s="9">
        <f>IF(L3977 = 0, 0, E3977/L3977)</f>
        <v>0</v>
      </c>
      <c r="Q3977" s="5" t="str">
        <f>LEFT(N3977,SEARCH("/",N3977) - 1)</f>
        <v>theater</v>
      </c>
      <c r="R3977" s="5" t="str">
        <f>RIGHT(N3977, LEN(N3977) - SEARCH("/",N3977))</f>
        <v>plays</v>
      </c>
      <c r="S3977" s="16">
        <f>(((J3977/60)/60)/24)+DATE(1970,1,1)+(-8/24)</f>
        <v>42534.533541666664</v>
      </c>
      <c r="T3977" s="16">
        <f>(((I3977/60)/60)/24)+DATE(1970,1,1)+(-8/24)</f>
        <v>42564.533541666664</v>
      </c>
    </row>
    <row r="3978" spans="1:20" ht="60" x14ac:dyDescent="0.25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2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7">
        <f>E3978/D3978</f>
        <v>0.47692307692307695</v>
      </c>
      <c r="P3978" s="9">
        <f>IF(L3978 = 0, 0, E3978/L3978)</f>
        <v>62</v>
      </c>
      <c r="Q3978" s="5" t="str">
        <f>LEFT(N3978,SEARCH("/",N3978) - 1)</f>
        <v>theater</v>
      </c>
      <c r="R3978" s="5" t="str">
        <f>RIGHT(N3978, LEN(N3978) - SEARCH("/",N3978))</f>
        <v>plays</v>
      </c>
      <c r="S3978" s="16">
        <f>(((J3978/60)/60)/24)+DATE(1970,1,1)+(-8/24)</f>
        <v>41830.525011574071</v>
      </c>
      <c r="T3978" s="16">
        <f>(((I3978/60)/60)/24)+DATE(1970,1,1)+(-8/24)</f>
        <v>41851.958333333328</v>
      </c>
    </row>
    <row r="3979" spans="1:20" ht="60" x14ac:dyDescent="0.2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2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7">
        <f>E3979/D3979</f>
        <v>1.4500000000000001E-2</v>
      </c>
      <c r="P3979" s="9">
        <f>IF(L3979 = 0, 0, E3979/L3979)</f>
        <v>217.5</v>
      </c>
      <c r="Q3979" s="5" t="str">
        <f>LEFT(N3979,SEARCH("/",N3979) - 1)</f>
        <v>theater</v>
      </c>
      <c r="R3979" s="5" t="str">
        <f>RIGHT(N3979, LEN(N3979) - SEARCH("/",N3979))</f>
        <v>plays</v>
      </c>
      <c r="S3979" s="16">
        <f>(((J3979/60)/60)/24)+DATE(1970,1,1)+(-8/24)</f>
        <v>42543.455231481479</v>
      </c>
      <c r="T3979" s="16">
        <f>(((I3979/60)/60)/24)+DATE(1970,1,1)+(-8/24)</f>
        <v>42573.455231481479</v>
      </c>
    </row>
    <row r="3980" spans="1:20" ht="60" x14ac:dyDescent="0.25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2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7">
        <f>E3980/D3980</f>
        <v>0.107</v>
      </c>
      <c r="P3980" s="9">
        <f>IF(L3980 = 0, 0, E3980/L3980)</f>
        <v>26.75</v>
      </c>
      <c r="Q3980" s="5" t="str">
        <f>LEFT(N3980,SEARCH("/",N3980) - 1)</f>
        <v>theater</v>
      </c>
      <c r="R3980" s="5" t="str">
        <f>RIGHT(N3980, LEN(N3980) - SEARCH("/",N3980))</f>
        <v>plays</v>
      </c>
      <c r="S3980" s="16">
        <f>(((J3980/60)/60)/24)+DATE(1970,1,1)+(-8/24)</f>
        <v>41975.309641203705</v>
      </c>
      <c r="T3980" s="16">
        <f>(((I3980/60)/60)/24)+DATE(1970,1,1)+(-8/24)</f>
        <v>42035.309641203705</v>
      </c>
    </row>
    <row r="3981" spans="1:20" ht="60" x14ac:dyDescent="0.2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2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7">
        <f>E3981/D3981</f>
        <v>1.8333333333333333E-2</v>
      </c>
      <c r="P3981" s="9">
        <f>IF(L3981 = 0, 0, E3981/L3981)</f>
        <v>18.333333333333332</v>
      </c>
      <c r="Q3981" s="5" t="str">
        <f>LEFT(N3981,SEARCH("/",N3981) - 1)</f>
        <v>theater</v>
      </c>
      <c r="R3981" s="5" t="str">
        <f>RIGHT(N3981, LEN(N3981) - SEARCH("/",N3981))</f>
        <v>plays</v>
      </c>
      <c r="S3981" s="16">
        <f>(((J3981/60)/60)/24)+DATE(1970,1,1)+(-8/24)</f>
        <v>42069.570104166669</v>
      </c>
      <c r="T3981" s="16">
        <f>(((I3981/60)/60)/24)+DATE(1970,1,1)+(-8/24)</f>
        <v>42092.499999999993</v>
      </c>
    </row>
    <row r="3982" spans="1:20" ht="60" x14ac:dyDescent="0.25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2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7">
        <f>E3982/D3982</f>
        <v>0.18</v>
      </c>
      <c r="P3982" s="9">
        <f>IF(L3982 = 0, 0, E3982/L3982)</f>
        <v>64.285714285714292</v>
      </c>
      <c r="Q3982" s="5" t="str">
        <f>LEFT(N3982,SEARCH("/",N3982) - 1)</f>
        <v>theater</v>
      </c>
      <c r="R3982" s="5" t="str">
        <f>RIGHT(N3982, LEN(N3982) - SEARCH("/",N3982))</f>
        <v>plays</v>
      </c>
      <c r="S3982" s="16">
        <f>(((J3982/60)/60)/24)+DATE(1970,1,1)+(-8/24)</f>
        <v>41795.265590277777</v>
      </c>
      <c r="T3982" s="16">
        <f>(((I3982/60)/60)/24)+DATE(1970,1,1)+(-8/24)</f>
        <v>41825.265590277777</v>
      </c>
    </row>
    <row r="3983" spans="1:20" ht="45" x14ac:dyDescent="0.2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2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7">
        <f>E3983/D3983</f>
        <v>4.0833333333333333E-2</v>
      </c>
      <c r="P3983" s="9">
        <f>IF(L3983 = 0, 0, E3983/L3983)</f>
        <v>175</v>
      </c>
      <c r="Q3983" s="5" t="str">
        <f>LEFT(N3983,SEARCH("/",N3983) - 1)</f>
        <v>theater</v>
      </c>
      <c r="R3983" s="5" t="str">
        <f>RIGHT(N3983, LEN(N3983) - SEARCH("/",N3983))</f>
        <v>plays</v>
      </c>
      <c r="S3983" s="16">
        <f>(((J3983/60)/60)/24)+DATE(1970,1,1)+(-8/24)</f>
        <v>42507.846631944441</v>
      </c>
      <c r="T3983" s="16">
        <f>(((I3983/60)/60)/24)+DATE(1970,1,1)+(-8/24)</f>
        <v>42567.846631944441</v>
      </c>
    </row>
    <row r="3984" spans="1:20" ht="60" x14ac:dyDescent="0.25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2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7">
        <f>E3984/D3984</f>
        <v>0.2</v>
      </c>
      <c r="P3984" s="9">
        <f>IF(L3984 = 0, 0, E3984/L3984)</f>
        <v>34</v>
      </c>
      <c r="Q3984" s="5" t="str">
        <f>LEFT(N3984,SEARCH("/",N3984) - 1)</f>
        <v>theater</v>
      </c>
      <c r="R3984" s="5" t="str">
        <f>RIGHT(N3984, LEN(N3984) - SEARCH("/",N3984))</f>
        <v>plays</v>
      </c>
      <c r="S3984" s="16">
        <f>(((J3984/60)/60)/24)+DATE(1970,1,1)+(-8/24)</f>
        <v>42132.476620370369</v>
      </c>
      <c r="T3984" s="16">
        <f>(((I3984/60)/60)/24)+DATE(1970,1,1)+(-8/24)</f>
        <v>42192.476620370369</v>
      </c>
    </row>
    <row r="3985" spans="1:20" ht="60" x14ac:dyDescent="0.2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2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7">
        <f>E3985/D3985</f>
        <v>0.34802513464991025</v>
      </c>
      <c r="P3985" s="9">
        <f>IF(L3985 = 0, 0, E3985/L3985)</f>
        <v>84.282608695652172</v>
      </c>
      <c r="Q3985" s="5" t="str">
        <f>LEFT(N3985,SEARCH("/",N3985) - 1)</f>
        <v>theater</v>
      </c>
      <c r="R3985" s="5" t="str">
        <f>RIGHT(N3985, LEN(N3985) - SEARCH("/",N3985))</f>
        <v>plays</v>
      </c>
      <c r="S3985" s="16">
        <f>(((J3985/60)/60)/24)+DATE(1970,1,1)+(-8/24)</f>
        <v>41747.536527777775</v>
      </c>
      <c r="T3985" s="16">
        <f>(((I3985/60)/60)/24)+DATE(1970,1,1)+(-8/24)</f>
        <v>41778.957638888889</v>
      </c>
    </row>
    <row r="3986" spans="1:20" ht="60" x14ac:dyDescent="0.25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2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7">
        <f>E3986/D3986</f>
        <v>6.3333333333333339E-2</v>
      </c>
      <c r="P3986" s="9">
        <f>IF(L3986 = 0, 0, E3986/L3986)</f>
        <v>9.5</v>
      </c>
      <c r="Q3986" s="5" t="str">
        <f>LEFT(N3986,SEARCH("/",N3986) - 1)</f>
        <v>theater</v>
      </c>
      <c r="R3986" s="5" t="str">
        <f>RIGHT(N3986, LEN(N3986) - SEARCH("/",N3986))</f>
        <v>plays</v>
      </c>
      <c r="S3986" s="16">
        <f>(((J3986/60)/60)/24)+DATE(1970,1,1)+(-8/24)</f>
        <v>41920.630138888882</v>
      </c>
      <c r="T3986" s="16">
        <f>(((I3986/60)/60)/24)+DATE(1970,1,1)+(-8/24)</f>
        <v>41950.666666666664</v>
      </c>
    </row>
    <row r="3987" spans="1:20" ht="60" x14ac:dyDescent="0.2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2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7">
        <f>E3987/D3987</f>
        <v>0.32050000000000001</v>
      </c>
      <c r="P3987" s="9">
        <f>IF(L3987 = 0, 0, E3987/L3987)</f>
        <v>33.736842105263158</v>
      </c>
      <c r="Q3987" s="5" t="str">
        <f>LEFT(N3987,SEARCH("/",N3987) - 1)</f>
        <v>theater</v>
      </c>
      <c r="R3987" s="5" t="str">
        <f>RIGHT(N3987, LEN(N3987) - SEARCH("/",N3987))</f>
        <v>plays</v>
      </c>
      <c r="S3987" s="16">
        <f>(((J3987/60)/60)/24)+DATE(1970,1,1)+(-8/24)</f>
        <v>42399.374074074069</v>
      </c>
      <c r="T3987" s="16">
        <f>(((I3987/60)/60)/24)+DATE(1970,1,1)+(-8/24)</f>
        <v>42420.545138888883</v>
      </c>
    </row>
    <row r="3988" spans="1:20" ht="60" x14ac:dyDescent="0.25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2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7">
        <f>E3988/D3988</f>
        <v>9.7600000000000006E-2</v>
      </c>
      <c r="P3988" s="9">
        <f>IF(L3988 = 0, 0, E3988/L3988)</f>
        <v>37.53846153846154</v>
      </c>
      <c r="Q3988" s="5" t="str">
        <f>LEFT(N3988,SEARCH("/",N3988) - 1)</f>
        <v>theater</v>
      </c>
      <c r="R3988" s="5" t="str">
        <f>RIGHT(N3988, LEN(N3988) - SEARCH("/",N3988))</f>
        <v>plays</v>
      </c>
      <c r="S3988" s="16">
        <f>(((J3988/60)/60)/24)+DATE(1970,1,1)+(-8/24)</f>
        <v>42467.215208333328</v>
      </c>
      <c r="T3988" s="16">
        <f>(((I3988/60)/60)/24)+DATE(1970,1,1)+(-8/24)</f>
        <v>42496.211111111108</v>
      </c>
    </row>
    <row r="3989" spans="1:20" ht="45" x14ac:dyDescent="0.2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2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7">
        <f>E3989/D3989</f>
        <v>0.3775</v>
      </c>
      <c r="P3989" s="9">
        <f>IF(L3989 = 0, 0, E3989/L3989)</f>
        <v>11.615384615384615</v>
      </c>
      <c r="Q3989" s="5" t="str">
        <f>LEFT(N3989,SEARCH("/",N3989) - 1)</f>
        <v>theater</v>
      </c>
      <c r="R3989" s="5" t="str">
        <f>RIGHT(N3989, LEN(N3989) - SEARCH("/",N3989))</f>
        <v>plays</v>
      </c>
      <c r="S3989" s="16">
        <f>(((J3989/60)/60)/24)+DATE(1970,1,1)+(-8/24)</f>
        <v>41765.591319444444</v>
      </c>
      <c r="T3989" s="16">
        <f>(((I3989/60)/60)/24)+DATE(1970,1,1)+(-8/24)</f>
        <v>41775.591319444444</v>
      </c>
    </row>
    <row r="3990" spans="1:20" ht="30" x14ac:dyDescent="0.25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2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7">
        <f>E3990/D3990</f>
        <v>2.1333333333333333E-2</v>
      </c>
      <c r="P3990" s="9">
        <f>IF(L3990 = 0, 0, E3990/L3990)</f>
        <v>8</v>
      </c>
      <c r="Q3990" s="5" t="str">
        <f>LEFT(N3990,SEARCH("/",N3990) - 1)</f>
        <v>theater</v>
      </c>
      <c r="R3990" s="5" t="str">
        <f>RIGHT(N3990, LEN(N3990) - SEARCH("/",N3990))</f>
        <v>plays</v>
      </c>
      <c r="S3990" s="16">
        <f>(((J3990/60)/60)/24)+DATE(1970,1,1)+(-8/24)</f>
        <v>42229.747835648144</v>
      </c>
      <c r="T3990" s="16">
        <f>(((I3990/60)/60)/24)+DATE(1970,1,1)+(-8/24)</f>
        <v>42244.747835648144</v>
      </c>
    </row>
    <row r="3991" spans="1:20" ht="60" x14ac:dyDescent="0.2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2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7">
        <f>E3991/D3991</f>
        <v>0</v>
      </c>
      <c r="P3991" s="9">
        <f>IF(L3991 = 0, 0, E3991/L3991)</f>
        <v>0</v>
      </c>
      <c r="Q3991" s="5" t="str">
        <f>LEFT(N3991,SEARCH("/",N3991) - 1)</f>
        <v>theater</v>
      </c>
      <c r="R3991" s="5" t="str">
        <f>RIGHT(N3991, LEN(N3991) - SEARCH("/",N3991))</f>
        <v>plays</v>
      </c>
      <c r="S3991" s="16">
        <f>(((J3991/60)/60)/24)+DATE(1970,1,1)+(-8/24)</f>
        <v>42286.416446759256</v>
      </c>
      <c r="T3991" s="16">
        <f>(((I3991/60)/60)/24)+DATE(1970,1,1)+(-8/24)</f>
        <v>42316.458113425928</v>
      </c>
    </row>
    <row r="3992" spans="1:20" ht="45" x14ac:dyDescent="0.25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2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7">
        <f>E3992/D3992</f>
        <v>4.1818181818181817E-2</v>
      </c>
      <c r="P3992" s="9">
        <f>IF(L3992 = 0, 0, E3992/L3992)</f>
        <v>23</v>
      </c>
      <c r="Q3992" s="5" t="str">
        <f>LEFT(N3992,SEARCH("/",N3992) - 1)</f>
        <v>theater</v>
      </c>
      <c r="R3992" s="5" t="str">
        <f>RIGHT(N3992, LEN(N3992) - SEARCH("/",N3992))</f>
        <v>plays</v>
      </c>
      <c r="S3992" s="16">
        <f>(((J3992/60)/60)/24)+DATE(1970,1,1)+(-8/24)</f>
        <v>42401.339039351849</v>
      </c>
      <c r="T3992" s="16">
        <f>(((I3992/60)/60)/24)+DATE(1970,1,1)+(-8/24)</f>
        <v>42431.339039351849</v>
      </c>
    </row>
    <row r="3993" spans="1:20" ht="30" x14ac:dyDescent="0.2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2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7">
        <f>E3993/D3993</f>
        <v>0.2</v>
      </c>
      <c r="P3993" s="9">
        <f>IF(L3993 = 0, 0, E3993/L3993)</f>
        <v>100</v>
      </c>
      <c r="Q3993" s="5" t="str">
        <f>LEFT(N3993,SEARCH("/",N3993) - 1)</f>
        <v>theater</v>
      </c>
      <c r="R3993" s="5" t="str">
        <f>RIGHT(N3993, LEN(N3993) - SEARCH("/",N3993))</f>
        <v>plays</v>
      </c>
      <c r="S3993" s="16">
        <f>(((J3993/60)/60)/24)+DATE(1970,1,1)+(-8/24)</f>
        <v>42125.311134259253</v>
      </c>
      <c r="T3993" s="16">
        <f>(((I3993/60)/60)/24)+DATE(1970,1,1)+(-8/24)</f>
        <v>42155.311134259253</v>
      </c>
    </row>
    <row r="3994" spans="1:20" ht="45" x14ac:dyDescent="0.25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2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7">
        <f>E3994/D3994</f>
        <v>5.4100000000000002E-2</v>
      </c>
      <c r="P3994" s="9">
        <f>IF(L3994 = 0, 0, E3994/L3994)</f>
        <v>60.111111111111114</v>
      </c>
      <c r="Q3994" s="5" t="str">
        <f>LEFT(N3994,SEARCH("/",N3994) - 1)</f>
        <v>theater</v>
      </c>
      <c r="R3994" s="5" t="str">
        <f>RIGHT(N3994, LEN(N3994) - SEARCH("/",N3994))</f>
        <v>plays</v>
      </c>
      <c r="S3994" s="16">
        <f>(((J3994/60)/60)/24)+DATE(1970,1,1)+(-8/24)</f>
        <v>42289.607164351844</v>
      </c>
      <c r="T3994" s="16">
        <f>(((I3994/60)/60)/24)+DATE(1970,1,1)+(-8/24)</f>
        <v>42349.648831018516</v>
      </c>
    </row>
    <row r="3995" spans="1:20" ht="45" x14ac:dyDescent="0.2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2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7">
        <f>E3995/D3995</f>
        <v>6.0000000000000002E-5</v>
      </c>
      <c r="P3995" s="9">
        <f>IF(L3995 = 0, 0, E3995/L3995)</f>
        <v>3</v>
      </c>
      <c r="Q3995" s="5" t="str">
        <f>LEFT(N3995,SEARCH("/",N3995) - 1)</f>
        <v>theater</v>
      </c>
      <c r="R3995" s="5" t="str">
        <f>RIGHT(N3995, LEN(N3995) - SEARCH("/",N3995))</f>
        <v>plays</v>
      </c>
      <c r="S3995" s="16">
        <f>(((J3995/60)/60)/24)+DATE(1970,1,1)+(-8/24)</f>
        <v>42107.531388888885</v>
      </c>
      <c r="T3995" s="16">
        <f>(((I3995/60)/60)/24)+DATE(1970,1,1)+(-8/24)</f>
        <v>42137.531388888885</v>
      </c>
    </row>
    <row r="3996" spans="1:20" ht="45" x14ac:dyDescent="0.25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2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7">
        <f>E3996/D3996</f>
        <v>2.5000000000000001E-3</v>
      </c>
      <c r="P3996" s="9">
        <f>IF(L3996 = 0, 0, E3996/L3996)</f>
        <v>5</v>
      </c>
      <c r="Q3996" s="5" t="str">
        <f>LEFT(N3996,SEARCH("/",N3996) - 1)</f>
        <v>theater</v>
      </c>
      <c r="R3996" s="5" t="str">
        <f>RIGHT(N3996, LEN(N3996) - SEARCH("/",N3996))</f>
        <v>plays</v>
      </c>
      <c r="S3996" s="16">
        <f>(((J3996/60)/60)/24)+DATE(1970,1,1)+(-8/24)</f>
        <v>41809.056597222218</v>
      </c>
      <c r="T3996" s="16">
        <f>(((I3996/60)/60)/24)+DATE(1970,1,1)+(-8/24)</f>
        <v>41839.056597222218</v>
      </c>
    </row>
    <row r="3997" spans="1:20" ht="60" x14ac:dyDescent="0.2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2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7">
        <f>E3997/D3997</f>
        <v>0.35</v>
      </c>
      <c r="P3997" s="9">
        <f>IF(L3997 = 0, 0, E3997/L3997)</f>
        <v>17.5</v>
      </c>
      <c r="Q3997" s="5" t="str">
        <f>LEFT(N3997,SEARCH("/",N3997) - 1)</f>
        <v>theater</v>
      </c>
      <c r="R3997" s="5" t="str">
        <f>RIGHT(N3997, LEN(N3997) - SEARCH("/",N3997))</f>
        <v>plays</v>
      </c>
      <c r="S3997" s="16">
        <f>(((J3997/60)/60)/24)+DATE(1970,1,1)+(-8/24)</f>
        <v>42019.350428240738</v>
      </c>
      <c r="T3997" s="16">
        <f>(((I3997/60)/60)/24)+DATE(1970,1,1)+(-8/24)</f>
        <v>42049.143749999996</v>
      </c>
    </row>
    <row r="3998" spans="1:20" ht="45" x14ac:dyDescent="0.25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2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7">
        <f>E3998/D3998</f>
        <v>0.16566666666666666</v>
      </c>
      <c r="P3998" s="9">
        <f>IF(L3998 = 0, 0, E3998/L3998)</f>
        <v>29.235294117647058</v>
      </c>
      <c r="Q3998" s="5" t="str">
        <f>LEFT(N3998,SEARCH("/",N3998) - 1)</f>
        <v>theater</v>
      </c>
      <c r="R3998" s="5" t="str">
        <f>RIGHT(N3998, LEN(N3998) - SEARCH("/",N3998))</f>
        <v>plays</v>
      </c>
      <c r="S3998" s="16">
        <f>(((J3998/60)/60)/24)+DATE(1970,1,1)+(-8/24)</f>
        <v>41949.933611111104</v>
      </c>
      <c r="T3998" s="16">
        <f>(((I3998/60)/60)/24)+DATE(1970,1,1)+(-8/24)</f>
        <v>41963.336111111108</v>
      </c>
    </row>
    <row r="3999" spans="1:20" ht="60" x14ac:dyDescent="0.2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2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7">
        <f>E3999/D3999</f>
        <v>0</v>
      </c>
      <c r="P3999" s="9">
        <f>IF(L3999 = 0, 0, E3999/L3999)</f>
        <v>0</v>
      </c>
      <c r="Q3999" s="5" t="str">
        <f>LEFT(N3999,SEARCH("/",N3999) - 1)</f>
        <v>theater</v>
      </c>
      <c r="R3999" s="5" t="str">
        <f>RIGHT(N3999, LEN(N3999) - SEARCH("/",N3999))</f>
        <v>plays</v>
      </c>
      <c r="S3999" s="16">
        <f>(((J3999/60)/60)/24)+DATE(1970,1,1)+(-8/24)</f>
        <v>42069.058113425919</v>
      </c>
      <c r="T3999" s="16">
        <f>(((I3999/60)/60)/24)+DATE(1970,1,1)+(-8/24)</f>
        <v>42099.016446759262</v>
      </c>
    </row>
    <row r="4000" spans="1:20" ht="45" x14ac:dyDescent="0.25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2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7">
        <f>E4000/D4000</f>
        <v>0.57199999999999995</v>
      </c>
      <c r="P4000" s="9">
        <f>IF(L4000 = 0, 0, E4000/L4000)</f>
        <v>59.583333333333336</v>
      </c>
      <c r="Q4000" s="5" t="str">
        <f>LEFT(N4000,SEARCH("/",N4000) - 1)</f>
        <v>theater</v>
      </c>
      <c r="R4000" s="5" t="str">
        <f>RIGHT(N4000, LEN(N4000) - SEARCH("/",N4000))</f>
        <v>plays</v>
      </c>
      <c r="S4000" s="16">
        <f>(((J4000/60)/60)/24)+DATE(1970,1,1)+(-8/24)</f>
        <v>42061.629930555551</v>
      </c>
      <c r="T4000" s="16">
        <f>(((I4000/60)/60)/24)+DATE(1970,1,1)+(-8/24)</f>
        <v>42091.588263888887</v>
      </c>
    </row>
    <row r="4001" spans="1:20" ht="45" x14ac:dyDescent="0.2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2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7">
        <f>E4001/D4001</f>
        <v>0.16514285714285715</v>
      </c>
      <c r="P4001" s="9">
        <f>IF(L4001 = 0, 0, E4001/L4001)</f>
        <v>82.571428571428569</v>
      </c>
      <c r="Q4001" s="5" t="str">
        <f>LEFT(N4001,SEARCH("/",N4001) - 1)</f>
        <v>theater</v>
      </c>
      <c r="R4001" s="5" t="str">
        <f>RIGHT(N4001, LEN(N4001) - SEARCH("/",N4001))</f>
        <v>plays</v>
      </c>
      <c r="S4001" s="16">
        <f>(((J4001/60)/60)/24)+DATE(1970,1,1)+(-8/24)</f>
        <v>41842.495347222219</v>
      </c>
      <c r="T4001" s="16">
        <f>(((I4001/60)/60)/24)+DATE(1970,1,1)+(-8/24)</f>
        <v>41882.494317129625</v>
      </c>
    </row>
    <row r="4002" spans="1:20" ht="30" x14ac:dyDescent="0.25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2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7">
        <f>E4002/D4002</f>
        <v>1.25E-3</v>
      </c>
      <c r="P4002" s="9">
        <f>IF(L4002 = 0, 0, E4002/L4002)</f>
        <v>10</v>
      </c>
      <c r="Q4002" s="5" t="str">
        <f>LEFT(N4002,SEARCH("/",N4002) - 1)</f>
        <v>theater</v>
      </c>
      <c r="R4002" s="5" t="str">
        <f>RIGHT(N4002, LEN(N4002) - SEARCH("/",N4002))</f>
        <v>plays</v>
      </c>
      <c r="S4002" s="16">
        <f>(((J4002/60)/60)/24)+DATE(1970,1,1)+(-8/24)</f>
        <v>42437.312013888884</v>
      </c>
      <c r="T4002" s="16">
        <f>(((I4002/60)/60)/24)+DATE(1970,1,1)+(-8/24)</f>
        <v>42497.27034722222</v>
      </c>
    </row>
    <row r="4003" spans="1:20" ht="60" x14ac:dyDescent="0.2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2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7">
        <f>E4003/D4003</f>
        <v>0.3775</v>
      </c>
      <c r="P4003" s="9">
        <f>IF(L4003 = 0, 0, E4003/L4003)</f>
        <v>32.357142857142854</v>
      </c>
      <c r="Q4003" s="5" t="str">
        <f>LEFT(N4003,SEARCH("/",N4003) - 1)</f>
        <v>theater</v>
      </c>
      <c r="R4003" s="5" t="str">
        <f>RIGHT(N4003, LEN(N4003) - SEARCH("/",N4003))</f>
        <v>plays</v>
      </c>
      <c r="S4003" s="16">
        <f>(((J4003/60)/60)/24)+DATE(1970,1,1)+(-8/24)</f>
        <v>42775.630879629629</v>
      </c>
      <c r="T4003" s="16">
        <f>(((I4003/60)/60)/24)+DATE(1970,1,1)+(-8/24)</f>
        <v>42795.458333333336</v>
      </c>
    </row>
    <row r="4004" spans="1:20" ht="60" x14ac:dyDescent="0.25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2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7">
        <f>E4004/D4004</f>
        <v>1.84E-2</v>
      </c>
      <c r="P4004" s="9">
        <f>IF(L4004 = 0, 0, E4004/L4004)</f>
        <v>5.75</v>
      </c>
      <c r="Q4004" s="5" t="str">
        <f>LEFT(N4004,SEARCH("/",N4004) - 1)</f>
        <v>theater</v>
      </c>
      <c r="R4004" s="5" t="str">
        <f>RIGHT(N4004, LEN(N4004) - SEARCH("/",N4004))</f>
        <v>plays</v>
      </c>
      <c r="S4004" s="16">
        <f>(((J4004/60)/60)/24)+DATE(1970,1,1)+(-8/24)</f>
        <v>41878.710196759253</v>
      </c>
      <c r="T4004" s="16">
        <f>(((I4004/60)/60)/24)+DATE(1970,1,1)+(-8/24)</f>
        <v>41908.710196759253</v>
      </c>
    </row>
    <row r="4005" spans="1:20" ht="45" x14ac:dyDescent="0.2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2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7">
        <f>E4005/D4005</f>
        <v>0.10050000000000001</v>
      </c>
      <c r="P4005" s="9">
        <f>IF(L4005 = 0, 0, E4005/L4005)</f>
        <v>100.5</v>
      </c>
      <c r="Q4005" s="5" t="str">
        <f>LEFT(N4005,SEARCH("/",N4005) - 1)</f>
        <v>theater</v>
      </c>
      <c r="R4005" s="5" t="str">
        <f>RIGHT(N4005, LEN(N4005) - SEARCH("/",N4005))</f>
        <v>plays</v>
      </c>
      <c r="S4005" s="16">
        <f>(((J4005/60)/60)/24)+DATE(1970,1,1)+(-8/24)</f>
        <v>42020.254016203697</v>
      </c>
      <c r="T4005" s="16">
        <f>(((I4005/60)/60)/24)+DATE(1970,1,1)+(-8/24)</f>
        <v>42050.254016203697</v>
      </c>
    </row>
    <row r="4006" spans="1:20" x14ac:dyDescent="0.25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2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7">
        <f>E4006/D4006</f>
        <v>2E-3</v>
      </c>
      <c r="P4006" s="9">
        <f>IF(L4006 = 0, 0, E4006/L4006)</f>
        <v>1</v>
      </c>
      <c r="Q4006" s="5" t="str">
        <f>LEFT(N4006,SEARCH("/",N4006) - 1)</f>
        <v>theater</v>
      </c>
      <c r="R4006" s="5" t="str">
        <f>RIGHT(N4006, LEN(N4006) - SEARCH("/",N4006))</f>
        <v>plays</v>
      </c>
      <c r="S4006" s="16">
        <f>(((J4006/60)/60)/24)+DATE(1970,1,1)+(-8/24)</f>
        <v>41889.829363425924</v>
      </c>
      <c r="T4006" s="16">
        <f>(((I4006/60)/60)/24)+DATE(1970,1,1)+(-8/24)</f>
        <v>41919.829363425924</v>
      </c>
    </row>
    <row r="4007" spans="1:20" ht="45" x14ac:dyDescent="0.2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2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7">
        <f>E4007/D4007</f>
        <v>1.3333333333333334E-2</v>
      </c>
      <c r="P4007" s="9">
        <f>IF(L4007 = 0, 0, E4007/L4007)</f>
        <v>20</v>
      </c>
      <c r="Q4007" s="5" t="str">
        <f>LEFT(N4007,SEARCH("/",N4007) - 1)</f>
        <v>theater</v>
      </c>
      <c r="R4007" s="5" t="str">
        <f>RIGHT(N4007, LEN(N4007) - SEARCH("/",N4007))</f>
        <v>plays</v>
      </c>
      <c r="S4007" s="16">
        <f>(((J4007/60)/60)/24)+DATE(1970,1,1)+(-8/24)</f>
        <v>41872.474363425921</v>
      </c>
      <c r="T4007" s="16">
        <f>(((I4007/60)/60)/24)+DATE(1970,1,1)+(-8/24)</f>
        <v>41932.474363425921</v>
      </c>
    </row>
    <row r="4008" spans="1:20" ht="60" x14ac:dyDescent="0.25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2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7">
        <f>E4008/D4008</f>
        <v>6.666666666666667E-5</v>
      </c>
      <c r="P4008" s="9">
        <f>IF(L4008 = 0, 0, E4008/L4008)</f>
        <v>2</v>
      </c>
      <c r="Q4008" s="5" t="str">
        <f>LEFT(N4008,SEARCH("/",N4008) - 1)</f>
        <v>theater</v>
      </c>
      <c r="R4008" s="5" t="str">
        <f>RIGHT(N4008, LEN(N4008) - SEARCH("/",N4008))</f>
        <v>plays</v>
      </c>
      <c r="S4008" s="16">
        <f>(((J4008/60)/60)/24)+DATE(1970,1,1)+(-8/24)</f>
        <v>42391.439664351848</v>
      </c>
      <c r="T4008" s="16">
        <f>(((I4008/60)/60)/24)+DATE(1970,1,1)+(-8/24)</f>
        <v>42416.439664351848</v>
      </c>
    </row>
    <row r="4009" spans="1:20" ht="45" x14ac:dyDescent="0.2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2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7">
        <f>E4009/D4009</f>
        <v>2.5000000000000001E-3</v>
      </c>
      <c r="P4009" s="9">
        <f>IF(L4009 = 0, 0, E4009/L4009)</f>
        <v>5</v>
      </c>
      <c r="Q4009" s="5" t="str">
        <f>LEFT(N4009,SEARCH("/",N4009) - 1)</f>
        <v>theater</v>
      </c>
      <c r="R4009" s="5" t="str">
        <f>RIGHT(N4009, LEN(N4009) - SEARCH("/",N4009))</f>
        <v>plays</v>
      </c>
      <c r="S4009" s="16">
        <f>(((J4009/60)/60)/24)+DATE(1970,1,1)+(-8/24)</f>
        <v>41848.439594907402</v>
      </c>
      <c r="T4009" s="16">
        <f>(((I4009/60)/60)/24)+DATE(1970,1,1)+(-8/24)</f>
        <v>41877.352777777778</v>
      </c>
    </row>
    <row r="4010" spans="1:20" ht="60" x14ac:dyDescent="0.25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2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7">
        <f>E4010/D4010</f>
        <v>0.06</v>
      </c>
      <c r="P4010" s="9">
        <f>IF(L4010 = 0, 0, E4010/L4010)</f>
        <v>15</v>
      </c>
      <c r="Q4010" s="5" t="str">
        <f>LEFT(N4010,SEARCH("/",N4010) - 1)</f>
        <v>theater</v>
      </c>
      <c r="R4010" s="5" t="str">
        <f>RIGHT(N4010, LEN(N4010) - SEARCH("/",N4010))</f>
        <v>plays</v>
      </c>
      <c r="S4010" s="16">
        <f>(((J4010/60)/60)/24)+DATE(1970,1,1)+(-8/24)</f>
        <v>42177.630868055552</v>
      </c>
      <c r="T4010" s="16">
        <f>(((I4010/60)/60)/24)+DATE(1970,1,1)+(-8/24)</f>
        <v>42207.630868055552</v>
      </c>
    </row>
    <row r="4011" spans="1:20" ht="45" x14ac:dyDescent="0.2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2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7">
        <f>E4011/D4011</f>
        <v>3.8860103626943004E-2</v>
      </c>
      <c r="P4011" s="9">
        <f>IF(L4011 = 0, 0, E4011/L4011)</f>
        <v>25</v>
      </c>
      <c r="Q4011" s="5" t="str">
        <f>LEFT(N4011,SEARCH("/",N4011) - 1)</f>
        <v>theater</v>
      </c>
      <c r="R4011" s="5" t="str">
        <f>RIGHT(N4011, LEN(N4011) - SEARCH("/",N4011))</f>
        <v>plays</v>
      </c>
      <c r="S4011" s="16">
        <f>(((J4011/60)/60)/24)+DATE(1970,1,1)+(-8/24)</f>
        <v>41851.367592592593</v>
      </c>
      <c r="T4011" s="16">
        <f>(((I4011/60)/60)/24)+DATE(1970,1,1)+(-8/24)</f>
        <v>41891.367592592593</v>
      </c>
    </row>
    <row r="4012" spans="1:20" ht="45" x14ac:dyDescent="0.25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2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7">
        <f>E4012/D4012</f>
        <v>0.24194444444444443</v>
      </c>
      <c r="P4012" s="9">
        <f>IF(L4012 = 0, 0, E4012/L4012)</f>
        <v>45.842105263157897</v>
      </c>
      <c r="Q4012" s="5" t="str">
        <f>LEFT(N4012,SEARCH("/",N4012) - 1)</f>
        <v>theater</v>
      </c>
      <c r="R4012" s="5" t="str">
        <f>RIGHT(N4012, LEN(N4012) - SEARCH("/",N4012))</f>
        <v>plays</v>
      </c>
      <c r="S4012" s="16">
        <f>(((J4012/60)/60)/24)+DATE(1970,1,1)+(-8/24)</f>
        <v>41921.437106481477</v>
      </c>
      <c r="T4012" s="16">
        <f>(((I4012/60)/60)/24)+DATE(1970,1,1)+(-8/24)</f>
        <v>41938.437106481477</v>
      </c>
    </row>
    <row r="4013" spans="1:20" ht="60" x14ac:dyDescent="0.2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2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7">
        <f>E4013/D4013</f>
        <v>7.5999999999999998E-2</v>
      </c>
      <c r="P4013" s="9">
        <f>IF(L4013 = 0, 0, E4013/L4013)</f>
        <v>4.75</v>
      </c>
      <c r="Q4013" s="5" t="str">
        <f>LEFT(N4013,SEARCH("/",N4013) - 1)</f>
        <v>theater</v>
      </c>
      <c r="R4013" s="5" t="str">
        <f>RIGHT(N4013, LEN(N4013) - SEARCH("/",N4013))</f>
        <v>plays</v>
      </c>
      <c r="S4013" s="16">
        <f>(((J4013/60)/60)/24)+DATE(1970,1,1)+(-8/24)</f>
        <v>42002.211550925924</v>
      </c>
      <c r="T4013" s="16">
        <f>(((I4013/60)/60)/24)+DATE(1970,1,1)+(-8/24)</f>
        <v>42032.211550925924</v>
      </c>
    </row>
    <row r="4014" spans="1:20" ht="60" x14ac:dyDescent="0.25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2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7">
        <f>E4014/D4014</f>
        <v>0</v>
      </c>
      <c r="P4014" s="9">
        <f>IF(L4014 = 0, 0, E4014/L4014)</f>
        <v>0</v>
      </c>
      <c r="Q4014" s="5" t="str">
        <f>LEFT(N4014,SEARCH("/",N4014) - 1)</f>
        <v>theater</v>
      </c>
      <c r="R4014" s="5" t="str">
        <f>RIGHT(N4014, LEN(N4014) - SEARCH("/",N4014))</f>
        <v>plays</v>
      </c>
      <c r="S4014" s="16">
        <f>(((J4014/60)/60)/24)+DATE(1970,1,1)+(-8/24)</f>
        <v>42096.211215277777</v>
      </c>
      <c r="T4014" s="16">
        <f>(((I4014/60)/60)/24)+DATE(1970,1,1)+(-8/24)</f>
        <v>42126.211215277777</v>
      </c>
    </row>
    <row r="4015" spans="1:20" ht="60" x14ac:dyDescent="0.2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2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7">
        <f>E4015/D4015</f>
        <v>1.2999999999999999E-2</v>
      </c>
      <c r="P4015" s="9">
        <f>IF(L4015 = 0, 0, E4015/L4015)</f>
        <v>13</v>
      </c>
      <c r="Q4015" s="5" t="str">
        <f>LEFT(N4015,SEARCH("/",N4015) - 1)</f>
        <v>theater</v>
      </c>
      <c r="R4015" s="5" t="str">
        <f>RIGHT(N4015, LEN(N4015) - SEARCH("/",N4015))</f>
        <v>plays</v>
      </c>
      <c r="S4015" s="16">
        <f>(((J4015/60)/60)/24)+DATE(1970,1,1)+(-8/24)</f>
        <v>42020.967858796292</v>
      </c>
      <c r="T4015" s="16">
        <f>(((I4015/60)/60)/24)+DATE(1970,1,1)+(-8/24)</f>
        <v>42050.967858796292</v>
      </c>
    </row>
    <row r="4016" spans="1:20" ht="60" x14ac:dyDescent="0.25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2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7">
        <f>E4016/D4016</f>
        <v>0</v>
      </c>
      <c r="P4016" s="9">
        <f>IF(L4016 = 0, 0, E4016/L4016)</f>
        <v>0</v>
      </c>
      <c r="Q4016" s="5" t="str">
        <f>LEFT(N4016,SEARCH("/",N4016) - 1)</f>
        <v>theater</v>
      </c>
      <c r="R4016" s="5" t="str">
        <f>RIGHT(N4016, LEN(N4016) - SEARCH("/",N4016))</f>
        <v>plays</v>
      </c>
      <c r="S4016" s="16">
        <f>(((J4016/60)/60)/24)+DATE(1970,1,1)+(-8/24)</f>
        <v>42418.912835648145</v>
      </c>
      <c r="T4016" s="16">
        <f>(((I4016/60)/60)/24)+DATE(1970,1,1)+(-8/24)</f>
        <v>42433.912835648145</v>
      </c>
    </row>
    <row r="4017" spans="1:20" ht="60" x14ac:dyDescent="0.2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2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7">
        <f>E4017/D4017</f>
        <v>1.4285714285714287E-4</v>
      </c>
      <c r="P4017" s="9">
        <f>IF(L4017 = 0, 0, E4017/L4017)</f>
        <v>1</v>
      </c>
      <c r="Q4017" s="5" t="str">
        <f>LEFT(N4017,SEARCH("/",N4017) - 1)</f>
        <v>theater</v>
      </c>
      <c r="R4017" s="5" t="str">
        <f>RIGHT(N4017, LEN(N4017) - SEARCH("/",N4017))</f>
        <v>plays</v>
      </c>
      <c r="S4017" s="16">
        <f>(((J4017/60)/60)/24)+DATE(1970,1,1)+(-8/24)</f>
        <v>42174.447488425918</v>
      </c>
      <c r="T4017" s="16">
        <f>(((I4017/60)/60)/24)+DATE(1970,1,1)+(-8/24)</f>
        <v>42204.447488425918</v>
      </c>
    </row>
    <row r="4018" spans="1:20" ht="60" x14ac:dyDescent="0.25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2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7">
        <f>E4018/D4018</f>
        <v>0.14000000000000001</v>
      </c>
      <c r="P4018" s="9">
        <f>IF(L4018 = 0, 0, E4018/L4018)</f>
        <v>10</v>
      </c>
      <c r="Q4018" s="5" t="str">
        <f>LEFT(N4018,SEARCH("/",N4018) - 1)</f>
        <v>theater</v>
      </c>
      <c r="R4018" s="5" t="str">
        <f>RIGHT(N4018, LEN(N4018) - SEARCH("/",N4018))</f>
        <v>plays</v>
      </c>
      <c r="S4018" s="16">
        <f>(((J4018/60)/60)/24)+DATE(1970,1,1)+(-8/24)</f>
        <v>41869.539351851847</v>
      </c>
      <c r="T4018" s="16">
        <f>(((I4018/60)/60)/24)+DATE(1970,1,1)+(-8/24)</f>
        <v>41899.539351851847</v>
      </c>
    </row>
    <row r="4019" spans="1:20" ht="60" x14ac:dyDescent="0.2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2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7">
        <f>E4019/D4019</f>
        <v>1.0500000000000001E-2</v>
      </c>
      <c r="P4019" s="9">
        <f>IF(L4019 = 0, 0, E4019/L4019)</f>
        <v>52.5</v>
      </c>
      <c r="Q4019" s="5" t="str">
        <f>LEFT(N4019,SEARCH("/",N4019) - 1)</f>
        <v>theater</v>
      </c>
      <c r="R4019" s="5" t="str">
        <f>RIGHT(N4019, LEN(N4019) - SEARCH("/",N4019))</f>
        <v>plays</v>
      </c>
      <c r="S4019" s="16">
        <f>(((J4019/60)/60)/24)+DATE(1970,1,1)+(-8/24)</f>
        <v>41856.338819444441</v>
      </c>
      <c r="T4019" s="16">
        <f>(((I4019/60)/60)/24)+DATE(1970,1,1)+(-8/24)</f>
        <v>41886.338819444441</v>
      </c>
    </row>
    <row r="4020" spans="1:20" ht="30" x14ac:dyDescent="0.25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2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7">
        <f>E4020/D4020</f>
        <v>8.666666666666667E-2</v>
      </c>
      <c r="P4020" s="9">
        <f>IF(L4020 = 0, 0, E4020/L4020)</f>
        <v>32.5</v>
      </c>
      <c r="Q4020" s="5" t="str">
        <f>LEFT(N4020,SEARCH("/",N4020) - 1)</f>
        <v>theater</v>
      </c>
      <c r="R4020" s="5" t="str">
        <f>RIGHT(N4020, LEN(N4020) - SEARCH("/",N4020))</f>
        <v>plays</v>
      </c>
      <c r="S4020" s="16">
        <f>(((J4020/60)/60)/24)+DATE(1970,1,1)+(-8/24)</f>
        <v>42620.577638888884</v>
      </c>
      <c r="T4020" s="16">
        <f>(((I4020/60)/60)/24)+DATE(1970,1,1)+(-8/24)</f>
        <v>42650.577638888884</v>
      </c>
    </row>
    <row r="4021" spans="1:20" ht="60" x14ac:dyDescent="0.2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2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7">
        <f>E4021/D4021</f>
        <v>8.2857142857142851E-3</v>
      </c>
      <c r="P4021" s="9">
        <f>IF(L4021 = 0, 0, E4021/L4021)</f>
        <v>7.25</v>
      </c>
      <c r="Q4021" s="5" t="str">
        <f>LEFT(N4021,SEARCH("/",N4021) - 1)</f>
        <v>theater</v>
      </c>
      <c r="R4021" s="5" t="str">
        <f>RIGHT(N4021, LEN(N4021) - SEARCH("/",N4021))</f>
        <v>plays</v>
      </c>
      <c r="S4021" s="16">
        <f>(((J4021/60)/60)/24)+DATE(1970,1,1)+(-8/24)</f>
        <v>42417.342546296299</v>
      </c>
      <c r="T4021" s="16">
        <f>(((I4021/60)/60)/24)+DATE(1970,1,1)+(-8/24)</f>
        <v>42475.352777777771</v>
      </c>
    </row>
    <row r="4022" spans="1:20" ht="60" x14ac:dyDescent="0.25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2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7">
        <f>E4022/D4022</f>
        <v>0.16666666666666666</v>
      </c>
      <c r="P4022" s="9">
        <f>IF(L4022 = 0, 0, E4022/L4022)</f>
        <v>33.333333333333336</v>
      </c>
      <c r="Q4022" s="5" t="str">
        <f>LEFT(N4022,SEARCH("/",N4022) - 1)</f>
        <v>theater</v>
      </c>
      <c r="R4022" s="5" t="str">
        <f>RIGHT(N4022, LEN(N4022) - SEARCH("/",N4022))</f>
        <v>plays</v>
      </c>
      <c r="S4022" s="16">
        <f>(((J4022/60)/60)/24)+DATE(1970,1,1)+(-8/24)</f>
        <v>42056.857627314814</v>
      </c>
      <c r="T4022" s="16">
        <f>(((I4022/60)/60)/24)+DATE(1970,1,1)+(-8/24)</f>
        <v>42086.815960648142</v>
      </c>
    </row>
    <row r="4023" spans="1:20" ht="45" x14ac:dyDescent="0.2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2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7">
        <f>E4023/D4023</f>
        <v>8.3333333333333332E-3</v>
      </c>
      <c r="P4023" s="9">
        <f>IF(L4023 = 0, 0, E4023/L4023)</f>
        <v>62.5</v>
      </c>
      <c r="Q4023" s="5" t="str">
        <f>LEFT(N4023,SEARCH("/",N4023) - 1)</f>
        <v>theater</v>
      </c>
      <c r="R4023" s="5" t="str">
        <f>RIGHT(N4023, LEN(N4023) - SEARCH("/",N4023))</f>
        <v>plays</v>
      </c>
      <c r="S4023" s="16">
        <f>(((J4023/60)/60)/24)+DATE(1970,1,1)+(-8/24)</f>
        <v>41878.578217592592</v>
      </c>
      <c r="T4023" s="16">
        <f>(((I4023/60)/60)/24)+DATE(1970,1,1)+(-8/24)</f>
        <v>41938.578217592592</v>
      </c>
    </row>
    <row r="4024" spans="1:20" ht="30" x14ac:dyDescent="0.25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2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7">
        <f>E4024/D4024</f>
        <v>0.69561111111111107</v>
      </c>
      <c r="P4024" s="9">
        <f>IF(L4024 = 0, 0, E4024/L4024)</f>
        <v>63.558375634517766</v>
      </c>
      <c r="Q4024" s="5" t="str">
        <f>LEFT(N4024,SEARCH("/",N4024) - 1)</f>
        <v>theater</v>
      </c>
      <c r="R4024" s="5" t="str">
        <f>RIGHT(N4024, LEN(N4024) - SEARCH("/",N4024))</f>
        <v>plays</v>
      </c>
      <c r="S4024" s="16">
        <f>(((J4024/60)/60)/24)+DATE(1970,1,1)+(-8/24)</f>
        <v>41990.250775462955</v>
      </c>
      <c r="T4024" s="16">
        <f>(((I4024/60)/60)/24)+DATE(1970,1,1)+(-8/24)</f>
        <v>42035.787499999999</v>
      </c>
    </row>
    <row r="4025" spans="1:20" ht="45" x14ac:dyDescent="0.2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2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7">
        <f>E4025/D4025</f>
        <v>0</v>
      </c>
      <c r="P4025" s="9">
        <f>IF(L4025 = 0, 0, E4025/L4025)</f>
        <v>0</v>
      </c>
      <c r="Q4025" s="5" t="str">
        <f>LEFT(N4025,SEARCH("/",N4025) - 1)</f>
        <v>theater</v>
      </c>
      <c r="R4025" s="5" t="str">
        <f>RIGHT(N4025, LEN(N4025) - SEARCH("/",N4025))</f>
        <v>plays</v>
      </c>
      <c r="S4025" s="16">
        <f>(((J4025/60)/60)/24)+DATE(1970,1,1)+(-8/24)</f>
        <v>42408.666238425918</v>
      </c>
      <c r="T4025" s="16">
        <f>(((I4025/60)/60)/24)+DATE(1970,1,1)+(-8/24)</f>
        <v>42453.624571759261</v>
      </c>
    </row>
    <row r="4026" spans="1:20" ht="60" x14ac:dyDescent="0.25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2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7">
        <f>E4026/D4026</f>
        <v>1.2500000000000001E-2</v>
      </c>
      <c r="P4026" s="9">
        <f>IF(L4026 = 0, 0, E4026/L4026)</f>
        <v>10</v>
      </c>
      <c r="Q4026" s="5" t="str">
        <f>LEFT(N4026,SEARCH("/",N4026) - 1)</f>
        <v>theater</v>
      </c>
      <c r="R4026" s="5" t="str">
        <f>RIGHT(N4026, LEN(N4026) - SEARCH("/",N4026))</f>
        <v>plays</v>
      </c>
      <c r="S4026" s="16">
        <f>(((J4026/60)/60)/24)+DATE(1970,1,1)+(-8/24)</f>
        <v>42217.336770833332</v>
      </c>
      <c r="T4026" s="16">
        <f>(((I4026/60)/60)/24)+DATE(1970,1,1)+(-8/24)</f>
        <v>42247.336770833332</v>
      </c>
    </row>
    <row r="4027" spans="1:20" ht="60" x14ac:dyDescent="0.2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2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7">
        <f>E4027/D4027</f>
        <v>0.05</v>
      </c>
      <c r="P4027" s="9">
        <f>IF(L4027 = 0, 0, E4027/L4027)</f>
        <v>62.5</v>
      </c>
      <c r="Q4027" s="5" t="str">
        <f>LEFT(N4027,SEARCH("/",N4027) - 1)</f>
        <v>theater</v>
      </c>
      <c r="R4027" s="5" t="str">
        <f>RIGHT(N4027, LEN(N4027) - SEARCH("/",N4027))</f>
        <v>plays</v>
      </c>
      <c r="S4027" s="16">
        <f>(((J4027/60)/60)/24)+DATE(1970,1,1)+(-8/24)</f>
        <v>42150.904351851852</v>
      </c>
      <c r="T4027" s="16">
        <f>(((I4027/60)/60)/24)+DATE(1970,1,1)+(-8/24)</f>
        <v>42210.904351851852</v>
      </c>
    </row>
    <row r="4028" spans="1:20" ht="45" x14ac:dyDescent="0.25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2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7">
        <f>E4028/D4028</f>
        <v>0</v>
      </c>
      <c r="P4028" s="9">
        <f>IF(L4028 = 0, 0, E4028/L4028)</f>
        <v>0</v>
      </c>
      <c r="Q4028" s="5" t="str">
        <f>LEFT(N4028,SEARCH("/",N4028) - 1)</f>
        <v>theater</v>
      </c>
      <c r="R4028" s="5" t="str">
        <f>RIGHT(N4028, LEN(N4028) - SEARCH("/",N4028))</f>
        <v>plays</v>
      </c>
      <c r="S4028" s="16">
        <f>(((J4028/60)/60)/24)+DATE(1970,1,1)+(-8/24)</f>
        <v>42282.322210648148</v>
      </c>
      <c r="T4028" s="16">
        <f>(((I4028/60)/60)/24)+DATE(1970,1,1)+(-8/24)</f>
        <v>42342.363877314812</v>
      </c>
    </row>
    <row r="4029" spans="1:20" ht="60" x14ac:dyDescent="0.2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2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7">
        <f>E4029/D4029</f>
        <v>7.166666666666667E-2</v>
      </c>
      <c r="P4029" s="9">
        <f>IF(L4029 = 0, 0, E4029/L4029)</f>
        <v>30.714285714285715</v>
      </c>
      <c r="Q4029" s="5" t="str">
        <f>LEFT(N4029,SEARCH("/",N4029) - 1)</f>
        <v>theater</v>
      </c>
      <c r="R4029" s="5" t="str">
        <f>RIGHT(N4029, LEN(N4029) - SEARCH("/",N4029))</f>
        <v>plays</v>
      </c>
      <c r="S4029" s="16">
        <f>(((J4029/60)/60)/24)+DATE(1970,1,1)+(-8/24)</f>
        <v>42768.637511574074</v>
      </c>
      <c r="T4029" s="16">
        <f>(((I4029/60)/60)/24)+DATE(1970,1,1)+(-8/24)</f>
        <v>42788.708333333336</v>
      </c>
    </row>
    <row r="4030" spans="1:20" ht="45" x14ac:dyDescent="0.25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2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7">
        <f>E4030/D4030</f>
        <v>0.28050000000000003</v>
      </c>
      <c r="P4030" s="9">
        <f>IF(L4030 = 0, 0, E4030/L4030)</f>
        <v>51</v>
      </c>
      <c r="Q4030" s="5" t="str">
        <f>LEFT(N4030,SEARCH("/",N4030) - 1)</f>
        <v>theater</v>
      </c>
      <c r="R4030" s="5" t="str">
        <f>RIGHT(N4030, LEN(N4030) - SEARCH("/",N4030))</f>
        <v>plays</v>
      </c>
      <c r="S4030" s="16">
        <f>(((J4030/60)/60)/24)+DATE(1970,1,1)+(-8/24)</f>
        <v>41765.605324074073</v>
      </c>
      <c r="T4030" s="16">
        <f>(((I4030/60)/60)/24)+DATE(1970,1,1)+(-8/24)</f>
        <v>41795.605324074073</v>
      </c>
    </row>
    <row r="4031" spans="1:20" ht="45" x14ac:dyDescent="0.2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2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7">
        <f>E4031/D4031</f>
        <v>0</v>
      </c>
      <c r="P4031" s="9">
        <f>IF(L4031 = 0, 0, E4031/L4031)</f>
        <v>0</v>
      </c>
      <c r="Q4031" s="5" t="str">
        <f>LEFT(N4031,SEARCH("/",N4031) - 1)</f>
        <v>theater</v>
      </c>
      <c r="R4031" s="5" t="str">
        <f>RIGHT(N4031, LEN(N4031) - SEARCH("/",N4031))</f>
        <v>plays</v>
      </c>
      <c r="S4031" s="16">
        <f>(((J4031/60)/60)/24)+DATE(1970,1,1)+(-8/24)</f>
        <v>42321.691782407412</v>
      </c>
      <c r="T4031" s="16">
        <f>(((I4031/60)/60)/24)+DATE(1970,1,1)+(-8/24)</f>
        <v>42351.691782407412</v>
      </c>
    </row>
    <row r="4032" spans="1:20" ht="60" x14ac:dyDescent="0.25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2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7">
        <f>E4032/D4032</f>
        <v>0.16</v>
      </c>
      <c r="P4032" s="9">
        <f>IF(L4032 = 0, 0, E4032/L4032)</f>
        <v>66.666666666666671</v>
      </c>
      <c r="Q4032" s="5" t="str">
        <f>LEFT(N4032,SEARCH("/",N4032) - 1)</f>
        <v>theater</v>
      </c>
      <c r="R4032" s="5" t="str">
        <f>RIGHT(N4032, LEN(N4032) - SEARCH("/",N4032))</f>
        <v>plays</v>
      </c>
      <c r="S4032" s="16">
        <f>(((J4032/60)/60)/24)+DATE(1970,1,1)+(-8/24)</f>
        <v>42374.321747685179</v>
      </c>
      <c r="T4032" s="16">
        <f>(((I4032/60)/60)/24)+DATE(1970,1,1)+(-8/24)</f>
        <v>42403.450694444437</v>
      </c>
    </row>
    <row r="4033" spans="1:20" ht="60" x14ac:dyDescent="0.2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2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7">
        <f>E4033/D4033</f>
        <v>0</v>
      </c>
      <c r="P4033" s="9">
        <f>IF(L4033 = 0, 0, E4033/L4033)</f>
        <v>0</v>
      </c>
      <c r="Q4033" s="5" t="str">
        <f>LEFT(N4033,SEARCH("/",N4033) - 1)</f>
        <v>theater</v>
      </c>
      <c r="R4033" s="5" t="str">
        <f>RIGHT(N4033, LEN(N4033) - SEARCH("/",N4033))</f>
        <v>plays</v>
      </c>
      <c r="S4033" s="16">
        <f>(((J4033/60)/60)/24)+DATE(1970,1,1)+(-8/24)</f>
        <v>41941.251898148148</v>
      </c>
      <c r="T4033" s="16">
        <f>(((I4033/60)/60)/24)+DATE(1970,1,1)+(-8/24)</f>
        <v>41991.293564814812</v>
      </c>
    </row>
    <row r="4034" spans="1:20" ht="60" x14ac:dyDescent="0.25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2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7">
        <f>E4034/D4034</f>
        <v>6.8287037037037035E-2</v>
      </c>
      <c r="P4034" s="9">
        <f>IF(L4034 = 0, 0, E4034/L4034)</f>
        <v>59</v>
      </c>
      <c r="Q4034" s="5" t="str">
        <f>LEFT(N4034,SEARCH("/",N4034) - 1)</f>
        <v>theater</v>
      </c>
      <c r="R4034" s="5" t="str">
        <f>RIGHT(N4034, LEN(N4034) - SEARCH("/",N4034))</f>
        <v>plays</v>
      </c>
      <c r="S4034" s="16">
        <f>(((J4034/60)/60)/24)+DATE(1970,1,1)+(-8/24)</f>
        <v>42293.47587962963</v>
      </c>
      <c r="T4034" s="16">
        <f>(((I4034/60)/60)/24)+DATE(1970,1,1)+(-8/24)</f>
        <v>42353.517546296294</v>
      </c>
    </row>
    <row r="4035" spans="1:20" ht="45" x14ac:dyDescent="0.2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2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7">
        <f>E4035/D4035</f>
        <v>0.25698702928870293</v>
      </c>
      <c r="P4035" s="9">
        <f>IF(L4035 = 0, 0, E4035/L4035)</f>
        <v>65.340319148936175</v>
      </c>
      <c r="Q4035" s="5" t="str">
        <f>LEFT(N4035,SEARCH("/",N4035) - 1)</f>
        <v>theater</v>
      </c>
      <c r="R4035" s="5" t="str">
        <f>RIGHT(N4035, LEN(N4035) - SEARCH("/",N4035))</f>
        <v>plays</v>
      </c>
      <c r="S4035" s="16">
        <f>(((J4035/60)/60)/24)+DATE(1970,1,1)+(-8/24)</f>
        <v>42613.93546296296</v>
      </c>
      <c r="T4035" s="16">
        <f>(((I4035/60)/60)/24)+DATE(1970,1,1)+(-8/24)</f>
        <v>42645.041666666664</v>
      </c>
    </row>
    <row r="4036" spans="1:20" ht="60" x14ac:dyDescent="0.25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2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7">
        <f>E4036/D4036</f>
        <v>1.4814814814814815E-2</v>
      </c>
      <c r="P4036" s="9">
        <f>IF(L4036 = 0, 0, E4036/L4036)</f>
        <v>100</v>
      </c>
      <c r="Q4036" s="5" t="str">
        <f>LEFT(N4036,SEARCH("/",N4036) - 1)</f>
        <v>theater</v>
      </c>
      <c r="R4036" s="5" t="str">
        <f>RIGHT(N4036, LEN(N4036) - SEARCH("/",N4036))</f>
        <v>plays</v>
      </c>
      <c r="S4036" s="16">
        <f>(((J4036/60)/60)/24)+DATE(1970,1,1)+(-8/24)</f>
        <v>42067.614004629628</v>
      </c>
      <c r="T4036" s="16">
        <f>(((I4036/60)/60)/24)+DATE(1970,1,1)+(-8/24)</f>
        <v>42097.572337962956</v>
      </c>
    </row>
    <row r="4037" spans="1:20" ht="30" x14ac:dyDescent="0.2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2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7">
        <f>E4037/D4037</f>
        <v>0.36849999999999999</v>
      </c>
      <c r="P4037" s="9">
        <f>IF(L4037 = 0, 0, E4037/L4037)</f>
        <v>147.4</v>
      </c>
      <c r="Q4037" s="5" t="str">
        <f>LEFT(N4037,SEARCH("/",N4037) - 1)</f>
        <v>theater</v>
      </c>
      <c r="R4037" s="5" t="str">
        <f>RIGHT(N4037, LEN(N4037) - SEARCH("/",N4037))</f>
        <v>plays</v>
      </c>
      <c r="S4037" s="16">
        <f>(((J4037/60)/60)/24)+DATE(1970,1,1)+(-8/24)</f>
        <v>41903.549618055549</v>
      </c>
      <c r="T4037" s="16">
        <f>(((I4037/60)/60)/24)+DATE(1970,1,1)+(-8/24)</f>
        <v>41933.549618055549</v>
      </c>
    </row>
    <row r="4038" spans="1:20" ht="45" x14ac:dyDescent="0.25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2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7">
        <f>E4038/D4038</f>
        <v>0.47049999999999997</v>
      </c>
      <c r="P4038" s="9">
        <f>IF(L4038 = 0, 0, E4038/L4038)</f>
        <v>166.05882352941177</v>
      </c>
      <c r="Q4038" s="5" t="str">
        <f>LEFT(N4038,SEARCH("/",N4038) - 1)</f>
        <v>theater</v>
      </c>
      <c r="R4038" s="5" t="str">
        <f>RIGHT(N4038, LEN(N4038) - SEARCH("/",N4038))</f>
        <v>plays</v>
      </c>
      <c r="S4038" s="16">
        <f>(((J4038/60)/60)/24)+DATE(1970,1,1)+(-8/24)</f>
        <v>41804.603749999995</v>
      </c>
      <c r="T4038" s="16">
        <f>(((I4038/60)/60)/24)+DATE(1970,1,1)+(-8/24)</f>
        <v>41821.604166666664</v>
      </c>
    </row>
    <row r="4039" spans="1:20" ht="60" x14ac:dyDescent="0.2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2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7">
        <f>E4039/D4039</f>
        <v>0.11428571428571428</v>
      </c>
      <c r="P4039" s="9">
        <f>IF(L4039 = 0, 0, E4039/L4039)</f>
        <v>40</v>
      </c>
      <c r="Q4039" s="5" t="str">
        <f>LEFT(N4039,SEARCH("/",N4039) - 1)</f>
        <v>theater</v>
      </c>
      <c r="R4039" s="5" t="str">
        <f>RIGHT(N4039, LEN(N4039) - SEARCH("/",N4039))</f>
        <v>plays</v>
      </c>
      <c r="S4039" s="16">
        <f>(((J4039/60)/60)/24)+DATE(1970,1,1)+(-8/24)</f>
        <v>42496.737442129634</v>
      </c>
      <c r="T4039" s="16">
        <f>(((I4039/60)/60)/24)+DATE(1970,1,1)+(-8/24)</f>
        <v>42514.267361111109</v>
      </c>
    </row>
    <row r="4040" spans="1:20" ht="45" x14ac:dyDescent="0.25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2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7">
        <f>E4040/D4040</f>
        <v>0.12039999999999999</v>
      </c>
      <c r="P4040" s="9">
        <f>IF(L4040 = 0, 0, E4040/L4040)</f>
        <v>75.25</v>
      </c>
      <c r="Q4040" s="5" t="str">
        <f>LEFT(N4040,SEARCH("/",N4040) - 1)</f>
        <v>theater</v>
      </c>
      <c r="R4040" s="5" t="str">
        <f>RIGHT(N4040, LEN(N4040) - SEARCH("/",N4040))</f>
        <v>plays</v>
      </c>
      <c r="S4040" s="16">
        <f>(((J4040/60)/60)/24)+DATE(1970,1,1)+(-8/24)</f>
        <v>41869.46539351852</v>
      </c>
      <c r="T4040" s="16">
        <f>(((I4040/60)/60)/24)+DATE(1970,1,1)+(-8/24)</f>
        <v>41929.46539351852</v>
      </c>
    </row>
    <row r="4041" spans="1:20" ht="45" x14ac:dyDescent="0.2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2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7">
        <f>E4041/D4041</f>
        <v>0.6</v>
      </c>
      <c r="P4041" s="9">
        <f>IF(L4041 = 0, 0, E4041/L4041)</f>
        <v>60</v>
      </c>
      <c r="Q4041" s="5" t="str">
        <f>LEFT(N4041,SEARCH("/",N4041) - 1)</f>
        <v>theater</v>
      </c>
      <c r="R4041" s="5" t="str">
        <f>RIGHT(N4041, LEN(N4041) - SEARCH("/",N4041))</f>
        <v>plays</v>
      </c>
      <c r="S4041" s="16">
        <f>(((J4041/60)/60)/24)+DATE(1970,1,1)+(-8/24)</f>
        <v>42305.337581018517</v>
      </c>
      <c r="T4041" s="16">
        <f>(((I4041/60)/60)/24)+DATE(1970,1,1)+(-8/24)</f>
        <v>42338.915972222218</v>
      </c>
    </row>
    <row r="4042" spans="1:20" ht="45" x14ac:dyDescent="0.25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2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7">
        <f>E4042/D4042</f>
        <v>0.3125</v>
      </c>
      <c r="P4042" s="9">
        <f>IF(L4042 = 0, 0, E4042/L4042)</f>
        <v>1250</v>
      </c>
      <c r="Q4042" s="5" t="str">
        <f>LEFT(N4042,SEARCH("/",N4042) - 1)</f>
        <v>theater</v>
      </c>
      <c r="R4042" s="5" t="str">
        <f>RIGHT(N4042, LEN(N4042) - SEARCH("/",N4042))</f>
        <v>plays</v>
      </c>
      <c r="S4042" s="16">
        <f>(((J4042/60)/60)/24)+DATE(1970,1,1)+(-8/24)</f>
        <v>42143.898194444446</v>
      </c>
      <c r="T4042" s="16">
        <f>(((I4042/60)/60)/24)+DATE(1970,1,1)+(-8/24)</f>
        <v>42202.791666666664</v>
      </c>
    </row>
    <row r="4043" spans="1:20" ht="45" x14ac:dyDescent="0.2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2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7">
        <f>E4043/D4043</f>
        <v>4.1999999999999997E-3</v>
      </c>
      <c r="P4043" s="9">
        <f>IF(L4043 = 0, 0, E4043/L4043)</f>
        <v>10.5</v>
      </c>
      <c r="Q4043" s="5" t="str">
        <f>LEFT(N4043,SEARCH("/",N4043) - 1)</f>
        <v>theater</v>
      </c>
      <c r="R4043" s="5" t="str">
        <f>RIGHT(N4043, LEN(N4043) - SEARCH("/",N4043))</f>
        <v>plays</v>
      </c>
      <c r="S4043" s="16">
        <f>(((J4043/60)/60)/24)+DATE(1970,1,1)+(-8/24)</f>
        <v>42559.140671296293</v>
      </c>
      <c r="T4043" s="16">
        <f>(((I4043/60)/60)/24)+DATE(1970,1,1)+(-8/24)</f>
        <v>42619.140671296293</v>
      </c>
    </row>
    <row r="4044" spans="1:20" ht="60" x14ac:dyDescent="0.25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2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7">
        <f>E4044/D4044</f>
        <v>2.0999999999999999E-3</v>
      </c>
      <c r="P4044" s="9">
        <f>IF(L4044 = 0, 0, E4044/L4044)</f>
        <v>7</v>
      </c>
      <c r="Q4044" s="5" t="str">
        <f>LEFT(N4044,SEARCH("/",N4044) - 1)</f>
        <v>theater</v>
      </c>
      <c r="R4044" s="5" t="str">
        <f>RIGHT(N4044, LEN(N4044) - SEARCH("/",N4044))</f>
        <v>plays</v>
      </c>
      <c r="S4044" s="16">
        <f>(((J4044/60)/60)/24)+DATE(1970,1,1)+(-8/24)</f>
        <v>41994.750740740739</v>
      </c>
      <c r="T4044" s="16">
        <f>(((I4044/60)/60)/24)+DATE(1970,1,1)+(-8/24)</f>
        <v>42024.469444444439</v>
      </c>
    </row>
    <row r="4045" spans="1:20" ht="45" x14ac:dyDescent="0.2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2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7">
        <f>E4045/D4045</f>
        <v>0</v>
      </c>
      <c r="P4045" s="9">
        <f>IF(L4045 = 0, 0, E4045/L4045)</f>
        <v>0</v>
      </c>
      <c r="Q4045" s="5" t="str">
        <f>LEFT(N4045,SEARCH("/",N4045) - 1)</f>
        <v>theater</v>
      </c>
      <c r="R4045" s="5" t="str">
        <f>RIGHT(N4045, LEN(N4045) - SEARCH("/",N4045))</f>
        <v>plays</v>
      </c>
      <c r="S4045" s="16">
        <f>(((J4045/60)/60)/24)+DATE(1970,1,1)+(-8/24)</f>
        <v>41948.624131944445</v>
      </c>
      <c r="T4045" s="16">
        <f>(((I4045/60)/60)/24)+DATE(1970,1,1)+(-8/24)</f>
        <v>41963.624131944445</v>
      </c>
    </row>
    <row r="4046" spans="1:20" ht="60" x14ac:dyDescent="0.25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2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7">
        <f>E4046/D4046</f>
        <v>0.375</v>
      </c>
      <c r="P4046" s="9">
        <f>IF(L4046 = 0, 0, E4046/L4046)</f>
        <v>56.25</v>
      </c>
      <c r="Q4046" s="5" t="str">
        <f>LEFT(N4046,SEARCH("/",N4046) - 1)</f>
        <v>theater</v>
      </c>
      <c r="R4046" s="5" t="str">
        <f>RIGHT(N4046, LEN(N4046) - SEARCH("/",N4046))</f>
        <v>plays</v>
      </c>
      <c r="S4046" s="16">
        <f>(((J4046/60)/60)/24)+DATE(1970,1,1)+(-8/24)</f>
        <v>42073.886365740742</v>
      </c>
      <c r="T4046" s="16">
        <f>(((I4046/60)/60)/24)+DATE(1970,1,1)+(-8/24)</f>
        <v>42103.874999999993</v>
      </c>
    </row>
    <row r="4047" spans="1:20" ht="60" x14ac:dyDescent="0.2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2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7">
        <f>E4047/D4047</f>
        <v>2.0000000000000001E-4</v>
      </c>
      <c r="P4047" s="9">
        <f>IF(L4047 = 0, 0, E4047/L4047)</f>
        <v>1</v>
      </c>
      <c r="Q4047" s="5" t="str">
        <f>LEFT(N4047,SEARCH("/",N4047) - 1)</f>
        <v>theater</v>
      </c>
      <c r="R4047" s="5" t="str">
        <f>RIGHT(N4047, LEN(N4047) - SEARCH("/",N4047))</f>
        <v>plays</v>
      </c>
      <c r="S4047" s="16">
        <f>(((J4047/60)/60)/24)+DATE(1970,1,1)+(-8/24)</f>
        <v>41841.867928240739</v>
      </c>
      <c r="T4047" s="16">
        <f>(((I4047/60)/60)/24)+DATE(1970,1,1)+(-8/24)</f>
        <v>41871.867928240739</v>
      </c>
    </row>
    <row r="4048" spans="1:20" ht="60" x14ac:dyDescent="0.25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2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7">
        <f>E4048/D4048</f>
        <v>8.2142857142857142E-2</v>
      </c>
      <c r="P4048" s="9">
        <f>IF(L4048 = 0, 0, E4048/L4048)</f>
        <v>38.333333333333336</v>
      </c>
      <c r="Q4048" s="5" t="str">
        <f>LEFT(N4048,SEARCH("/",N4048) - 1)</f>
        <v>theater</v>
      </c>
      <c r="R4048" s="5" t="str">
        <f>RIGHT(N4048, LEN(N4048) - SEARCH("/",N4048))</f>
        <v>plays</v>
      </c>
      <c r="S4048" s="16">
        <f>(((J4048/60)/60)/24)+DATE(1970,1,1)+(-8/24)</f>
        <v>41904.317245370366</v>
      </c>
      <c r="T4048" s="16">
        <f>(((I4048/60)/60)/24)+DATE(1970,1,1)+(-8/24)</f>
        <v>41934.317245370366</v>
      </c>
    </row>
    <row r="4049" spans="1:20" ht="45" x14ac:dyDescent="0.2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2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7">
        <f>E4049/D4049</f>
        <v>2.1999999999999999E-2</v>
      </c>
      <c r="P4049" s="9">
        <f>IF(L4049 = 0, 0, E4049/L4049)</f>
        <v>27.5</v>
      </c>
      <c r="Q4049" s="5" t="str">
        <f>LEFT(N4049,SEARCH("/",N4049) - 1)</f>
        <v>theater</v>
      </c>
      <c r="R4049" s="5" t="str">
        <f>RIGHT(N4049, LEN(N4049) - SEARCH("/",N4049))</f>
        <v>plays</v>
      </c>
      <c r="S4049" s="16">
        <f>(((J4049/60)/60)/24)+DATE(1970,1,1)+(-8/24)</f>
        <v>41990.689155092587</v>
      </c>
      <c r="T4049" s="16">
        <f>(((I4049/60)/60)/24)+DATE(1970,1,1)+(-8/24)</f>
        <v>42014.708333333336</v>
      </c>
    </row>
    <row r="4050" spans="1:20" ht="60" x14ac:dyDescent="0.25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2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7">
        <f>E4050/D4050</f>
        <v>0.17652941176470588</v>
      </c>
      <c r="P4050" s="9">
        <f>IF(L4050 = 0, 0, E4050/L4050)</f>
        <v>32.978021978021978</v>
      </c>
      <c r="Q4050" s="5" t="str">
        <f>LEFT(N4050,SEARCH("/",N4050) - 1)</f>
        <v>theater</v>
      </c>
      <c r="R4050" s="5" t="str">
        <f>RIGHT(N4050, LEN(N4050) - SEARCH("/",N4050))</f>
        <v>plays</v>
      </c>
      <c r="S4050" s="16">
        <f>(((J4050/60)/60)/24)+DATE(1970,1,1)+(-8/24)</f>
        <v>42436.175775462958</v>
      </c>
      <c r="T4050" s="16">
        <f>(((I4050/60)/60)/24)+DATE(1970,1,1)+(-8/24)</f>
        <v>42471.134108796294</v>
      </c>
    </row>
    <row r="4051" spans="1:20" ht="60" x14ac:dyDescent="0.2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2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7">
        <f>E4051/D4051</f>
        <v>8.0000000000000004E-4</v>
      </c>
      <c r="P4051" s="9">
        <f>IF(L4051 = 0, 0, E4051/L4051)</f>
        <v>16</v>
      </c>
      <c r="Q4051" s="5" t="str">
        <f>LEFT(N4051,SEARCH("/",N4051) - 1)</f>
        <v>theater</v>
      </c>
      <c r="R4051" s="5" t="str">
        <f>RIGHT(N4051, LEN(N4051) - SEARCH("/",N4051))</f>
        <v>plays</v>
      </c>
      <c r="S4051" s="16">
        <f>(((J4051/60)/60)/24)+DATE(1970,1,1)+(-8/24)</f>
        <v>42169.625173611108</v>
      </c>
      <c r="T4051" s="16">
        <f>(((I4051/60)/60)/24)+DATE(1970,1,1)+(-8/24)</f>
        <v>42199.625173611108</v>
      </c>
    </row>
    <row r="4052" spans="1:20" ht="60" x14ac:dyDescent="0.25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2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7">
        <f>E4052/D4052</f>
        <v>6.6666666666666664E-4</v>
      </c>
      <c r="P4052" s="9">
        <f>IF(L4052 = 0, 0, E4052/L4052)</f>
        <v>1</v>
      </c>
      <c r="Q4052" s="5" t="str">
        <f>LEFT(N4052,SEARCH("/",N4052) - 1)</f>
        <v>theater</v>
      </c>
      <c r="R4052" s="5" t="str">
        <f>RIGHT(N4052, LEN(N4052) - SEARCH("/",N4052))</f>
        <v>plays</v>
      </c>
      <c r="S4052" s="16">
        <f>(((J4052/60)/60)/24)+DATE(1970,1,1)+(-8/24)</f>
        <v>41905.303136574068</v>
      </c>
      <c r="T4052" s="16">
        <f>(((I4052/60)/60)/24)+DATE(1970,1,1)+(-8/24)</f>
        <v>41935.303136574068</v>
      </c>
    </row>
    <row r="4053" spans="1:20" ht="45" x14ac:dyDescent="0.2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2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7">
        <f>E4053/D4053</f>
        <v>0</v>
      </c>
      <c r="P4053" s="9">
        <f>IF(L4053 = 0, 0, E4053/L4053)</f>
        <v>0</v>
      </c>
      <c r="Q4053" s="5" t="str">
        <f>LEFT(N4053,SEARCH("/",N4053) - 1)</f>
        <v>theater</v>
      </c>
      <c r="R4053" s="5" t="str">
        <f>RIGHT(N4053, LEN(N4053) - SEARCH("/",N4053))</f>
        <v>plays</v>
      </c>
      <c r="S4053" s="16">
        <f>(((J4053/60)/60)/24)+DATE(1970,1,1)+(-8/24)</f>
        <v>41761.476817129631</v>
      </c>
      <c r="T4053" s="16">
        <f>(((I4053/60)/60)/24)+DATE(1970,1,1)+(-8/24)</f>
        <v>41767.953472222223</v>
      </c>
    </row>
    <row r="4054" spans="1:20" ht="60" x14ac:dyDescent="0.25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2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7">
        <f>E4054/D4054</f>
        <v>0.37533333333333335</v>
      </c>
      <c r="P4054" s="9">
        <f>IF(L4054 = 0, 0, E4054/L4054)</f>
        <v>86.615384615384613</v>
      </c>
      <c r="Q4054" s="5" t="str">
        <f>LEFT(N4054,SEARCH("/",N4054) - 1)</f>
        <v>theater</v>
      </c>
      <c r="R4054" s="5" t="str">
        <f>RIGHT(N4054, LEN(N4054) - SEARCH("/",N4054))</f>
        <v>plays</v>
      </c>
      <c r="S4054" s="16">
        <f>(((J4054/60)/60)/24)+DATE(1970,1,1)+(-8/24)</f>
        <v>41865.545324074068</v>
      </c>
      <c r="T4054" s="16">
        <f>(((I4054/60)/60)/24)+DATE(1970,1,1)+(-8/24)</f>
        <v>41925.545324074068</v>
      </c>
    </row>
    <row r="4055" spans="1:20" ht="60" x14ac:dyDescent="0.2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2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7">
        <f>E4055/D4055</f>
        <v>0.22</v>
      </c>
      <c r="P4055" s="9">
        <f>IF(L4055 = 0, 0, E4055/L4055)</f>
        <v>55</v>
      </c>
      <c r="Q4055" s="5" t="str">
        <f>LEFT(N4055,SEARCH("/",N4055) - 1)</f>
        <v>theater</v>
      </c>
      <c r="R4055" s="5" t="str">
        <f>RIGHT(N4055, LEN(N4055) - SEARCH("/",N4055))</f>
        <v>plays</v>
      </c>
      <c r="S4055" s="16">
        <f>(((J4055/60)/60)/24)+DATE(1970,1,1)+(-8/24)</f>
        <v>41928.356805555552</v>
      </c>
      <c r="T4055" s="16">
        <f>(((I4055/60)/60)/24)+DATE(1970,1,1)+(-8/24)</f>
        <v>41958.499999999993</v>
      </c>
    </row>
    <row r="4056" spans="1:20" ht="45" x14ac:dyDescent="0.25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2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7">
        <f>E4056/D4056</f>
        <v>0</v>
      </c>
      <c r="P4056" s="9">
        <f>IF(L4056 = 0, 0, E4056/L4056)</f>
        <v>0</v>
      </c>
      <c r="Q4056" s="5" t="str">
        <f>LEFT(N4056,SEARCH("/",N4056) - 1)</f>
        <v>theater</v>
      </c>
      <c r="R4056" s="5" t="str">
        <f>RIGHT(N4056, LEN(N4056) - SEARCH("/",N4056))</f>
        <v>plays</v>
      </c>
      <c r="S4056" s="16">
        <f>(((J4056/60)/60)/24)+DATE(1970,1,1)+(-8/24)</f>
        <v>42613.507928240739</v>
      </c>
      <c r="T4056" s="16">
        <f>(((I4056/60)/60)/24)+DATE(1970,1,1)+(-8/24)</f>
        <v>42643.833333333336</v>
      </c>
    </row>
    <row r="4057" spans="1:20" ht="60" x14ac:dyDescent="0.2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2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7">
        <f>E4057/D4057</f>
        <v>0.1762</v>
      </c>
      <c r="P4057" s="9">
        <f>IF(L4057 = 0, 0, E4057/L4057)</f>
        <v>41.952380952380949</v>
      </c>
      <c r="Q4057" s="5" t="str">
        <f>LEFT(N4057,SEARCH("/",N4057) - 1)</f>
        <v>theater</v>
      </c>
      <c r="R4057" s="5" t="str">
        <f>RIGHT(N4057, LEN(N4057) - SEARCH("/",N4057))</f>
        <v>plays</v>
      </c>
      <c r="S4057" s="16">
        <f>(((J4057/60)/60)/24)+DATE(1970,1,1)+(-8/24)</f>
        <v>41779.31517361111</v>
      </c>
      <c r="T4057" s="16">
        <f>(((I4057/60)/60)/24)+DATE(1970,1,1)+(-8/24)</f>
        <v>41809.31517361111</v>
      </c>
    </row>
    <row r="4058" spans="1:20" ht="60" x14ac:dyDescent="0.25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2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7">
        <f>E4058/D4058</f>
        <v>0.53</v>
      </c>
      <c r="P4058" s="9">
        <f>IF(L4058 = 0, 0, E4058/L4058)</f>
        <v>88.333333333333329</v>
      </c>
      <c r="Q4058" s="5" t="str">
        <f>LEFT(N4058,SEARCH("/",N4058) - 1)</f>
        <v>theater</v>
      </c>
      <c r="R4058" s="5" t="str">
        <f>RIGHT(N4058, LEN(N4058) - SEARCH("/",N4058))</f>
        <v>plays</v>
      </c>
      <c r="S4058" s="16">
        <f>(((J4058/60)/60)/24)+DATE(1970,1,1)+(-8/24)</f>
        <v>42534.599988425929</v>
      </c>
      <c r="T4058" s="16">
        <f>(((I4058/60)/60)/24)+DATE(1970,1,1)+(-8/24)</f>
        <v>42554.499305555553</v>
      </c>
    </row>
    <row r="4059" spans="1:20" ht="60" x14ac:dyDescent="0.2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2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7">
        <f>E4059/D4059</f>
        <v>0.22142857142857142</v>
      </c>
      <c r="P4059" s="9">
        <f>IF(L4059 = 0, 0, E4059/L4059)</f>
        <v>129.16666666666666</v>
      </c>
      <c r="Q4059" s="5" t="str">
        <f>LEFT(N4059,SEARCH("/",N4059) - 1)</f>
        <v>theater</v>
      </c>
      <c r="R4059" s="5" t="str">
        <f>RIGHT(N4059, LEN(N4059) - SEARCH("/",N4059))</f>
        <v>plays</v>
      </c>
      <c r="S4059" s="16">
        <f>(((J4059/60)/60)/24)+DATE(1970,1,1)+(-8/24)</f>
        <v>42310.635185185187</v>
      </c>
      <c r="T4059" s="16">
        <f>(((I4059/60)/60)/24)+DATE(1970,1,1)+(-8/24)</f>
        <v>42333.624999999993</v>
      </c>
    </row>
    <row r="4060" spans="1:20" ht="45" x14ac:dyDescent="0.25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2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7">
        <f>E4060/D4060</f>
        <v>2.5333333333333333E-2</v>
      </c>
      <c r="P4060" s="9">
        <f>IF(L4060 = 0, 0, E4060/L4060)</f>
        <v>23.75</v>
      </c>
      <c r="Q4060" s="5" t="str">
        <f>LEFT(N4060,SEARCH("/",N4060) - 1)</f>
        <v>theater</v>
      </c>
      <c r="R4060" s="5" t="str">
        <f>RIGHT(N4060, LEN(N4060) - SEARCH("/",N4060))</f>
        <v>plays</v>
      </c>
      <c r="S4060" s="16">
        <f>(((J4060/60)/60)/24)+DATE(1970,1,1)+(-8/24)</f>
        <v>42445.727361111109</v>
      </c>
      <c r="T4060" s="16">
        <f>(((I4060/60)/60)/24)+DATE(1970,1,1)+(-8/24)</f>
        <v>42460.832638888889</v>
      </c>
    </row>
    <row r="4061" spans="1:20" ht="45" x14ac:dyDescent="0.2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2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7">
        <f>E4061/D4061</f>
        <v>2.5000000000000001E-2</v>
      </c>
      <c r="P4061" s="9">
        <f>IF(L4061 = 0, 0, E4061/L4061)</f>
        <v>35.714285714285715</v>
      </c>
      <c r="Q4061" s="5" t="str">
        <f>LEFT(N4061,SEARCH("/",N4061) - 1)</f>
        <v>theater</v>
      </c>
      <c r="R4061" s="5" t="str">
        <f>RIGHT(N4061, LEN(N4061) - SEARCH("/",N4061))</f>
        <v>plays</v>
      </c>
      <c r="S4061" s="16">
        <f>(((J4061/60)/60)/24)+DATE(1970,1,1)+(-8/24)</f>
        <v>41866.307314814811</v>
      </c>
      <c r="T4061" s="16">
        <f>(((I4061/60)/60)/24)+DATE(1970,1,1)+(-8/24)</f>
        <v>41897.791666666664</v>
      </c>
    </row>
    <row r="4062" spans="1:20" ht="60" x14ac:dyDescent="0.25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2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7">
        <f>E4062/D4062</f>
        <v>2.8500000000000001E-2</v>
      </c>
      <c r="P4062" s="9">
        <f>IF(L4062 = 0, 0, E4062/L4062)</f>
        <v>57</v>
      </c>
      <c r="Q4062" s="5" t="str">
        <f>LEFT(N4062,SEARCH("/",N4062) - 1)</f>
        <v>theater</v>
      </c>
      <c r="R4062" s="5" t="str">
        <f>RIGHT(N4062, LEN(N4062) - SEARCH("/",N4062))</f>
        <v>plays</v>
      </c>
      <c r="S4062" s="16">
        <f>(((J4062/60)/60)/24)+DATE(1970,1,1)+(-8/24)</f>
        <v>41779.361759259256</v>
      </c>
      <c r="T4062" s="16">
        <f>(((I4062/60)/60)/24)+DATE(1970,1,1)+(-8/24)</f>
        <v>41813.333333333328</v>
      </c>
    </row>
    <row r="4063" spans="1:20" ht="45" x14ac:dyDescent="0.2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2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7">
        <f>E4063/D4063</f>
        <v>0</v>
      </c>
      <c r="P4063" s="9">
        <f>IF(L4063 = 0, 0, E4063/L4063)</f>
        <v>0</v>
      </c>
      <c r="Q4063" s="5" t="str">
        <f>LEFT(N4063,SEARCH("/",N4063) - 1)</f>
        <v>theater</v>
      </c>
      <c r="R4063" s="5" t="str">
        <f>RIGHT(N4063, LEN(N4063) - SEARCH("/",N4063))</f>
        <v>plays</v>
      </c>
      <c r="S4063" s="16">
        <f>(((J4063/60)/60)/24)+DATE(1970,1,1)+(-8/24)</f>
        <v>42420.808136574073</v>
      </c>
      <c r="T4063" s="16">
        <f>(((I4063/60)/60)/24)+DATE(1970,1,1)+(-8/24)</f>
        <v>42480.766469907401</v>
      </c>
    </row>
    <row r="4064" spans="1:20" ht="60" x14ac:dyDescent="0.25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2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7">
        <f>E4064/D4064</f>
        <v>2.4500000000000001E-2</v>
      </c>
      <c r="P4064" s="9">
        <f>IF(L4064 = 0, 0, E4064/L4064)</f>
        <v>163.33333333333334</v>
      </c>
      <c r="Q4064" s="5" t="str">
        <f>LEFT(N4064,SEARCH("/",N4064) - 1)</f>
        <v>theater</v>
      </c>
      <c r="R4064" s="5" t="str">
        <f>RIGHT(N4064, LEN(N4064) - SEARCH("/",N4064))</f>
        <v>plays</v>
      </c>
      <c r="S4064" s="16">
        <f>(((J4064/60)/60)/24)+DATE(1970,1,1)+(-8/24)</f>
        <v>42523.405879629623</v>
      </c>
      <c r="T4064" s="16">
        <f>(((I4064/60)/60)/24)+DATE(1970,1,1)+(-8/24)</f>
        <v>42553.405879629623</v>
      </c>
    </row>
    <row r="4065" spans="1:20" ht="60" x14ac:dyDescent="0.2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2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7">
        <f>E4065/D4065</f>
        <v>1.4210526315789474E-2</v>
      </c>
      <c r="P4065" s="9">
        <f>IF(L4065 = 0, 0, E4065/L4065)</f>
        <v>15</v>
      </c>
      <c r="Q4065" s="5" t="str">
        <f>LEFT(N4065,SEARCH("/",N4065) - 1)</f>
        <v>theater</v>
      </c>
      <c r="R4065" s="5" t="str">
        <f>RIGHT(N4065, LEN(N4065) - SEARCH("/",N4065))</f>
        <v>plays</v>
      </c>
      <c r="S4065" s="16">
        <f>(((J4065/60)/60)/24)+DATE(1970,1,1)+(-8/24)</f>
        <v>41787.348194444443</v>
      </c>
      <c r="T4065" s="16">
        <f>(((I4065/60)/60)/24)+DATE(1970,1,1)+(-8/24)</f>
        <v>41817.348194444443</v>
      </c>
    </row>
    <row r="4066" spans="1:20" ht="60" x14ac:dyDescent="0.25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2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7">
        <f>E4066/D4066</f>
        <v>0.1925</v>
      </c>
      <c r="P4066" s="9">
        <f>IF(L4066 = 0, 0, E4066/L4066)</f>
        <v>64.166666666666671</v>
      </c>
      <c r="Q4066" s="5" t="str">
        <f>LEFT(N4066,SEARCH("/",N4066) - 1)</f>
        <v>theater</v>
      </c>
      <c r="R4066" s="5" t="str">
        <f>RIGHT(N4066, LEN(N4066) - SEARCH("/",N4066))</f>
        <v>plays</v>
      </c>
      <c r="S4066" s="16">
        <f>(((J4066/60)/60)/24)+DATE(1970,1,1)+(-8/24)</f>
        <v>42093.254930555551</v>
      </c>
      <c r="T4066" s="16">
        <f>(((I4066/60)/60)/24)+DATE(1970,1,1)+(-8/24)</f>
        <v>42123.254930555551</v>
      </c>
    </row>
    <row r="4067" spans="1:20" ht="45" x14ac:dyDescent="0.2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2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7">
        <f>E4067/D4067</f>
        <v>6.7499999999999999E-3</v>
      </c>
      <c r="P4067" s="9">
        <f>IF(L4067 = 0, 0, E4067/L4067)</f>
        <v>6.75</v>
      </c>
      <c r="Q4067" s="5" t="str">
        <f>LEFT(N4067,SEARCH("/",N4067) - 1)</f>
        <v>theater</v>
      </c>
      <c r="R4067" s="5" t="str">
        <f>RIGHT(N4067, LEN(N4067) - SEARCH("/",N4067))</f>
        <v>plays</v>
      </c>
      <c r="S4067" s="16">
        <f>(((J4067/60)/60)/24)+DATE(1970,1,1)+(-8/24)</f>
        <v>41833.61818287037</v>
      </c>
      <c r="T4067" s="16">
        <f>(((I4067/60)/60)/24)+DATE(1970,1,1)+(-8/24)</f>
        <v>41863.61818287037</v>
      </c>
    </row>
    <row r="4068" spans="1:20" ht="60" x14ac:dyDescent="0.25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2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7">
        <f>E4068/D4068</f>
        <v>1.6666666666666668E-3</v>
      </c>
      <c r="P4068" s="9">
        <f>IF(L4068 = 0, 0, E4068/L4068)</f>
        <v>25</v>
      </c>
      <c r="Q4068" s="5" t="str">
        <f>LEFT(N4068,SEARCH("/",N4068) - 1)</f>
        <v>theater</v>
      </c>
      <c r="R4068" s="5" t="str">
        <f>RIGHT(N4068, LEN(N4068) - SEARCH("/",N4068))</f>
        <v>plays</v>
      </c>
      <c r="S4068" s="16">
        <f>(((J4068/60)/60)/24)+DATE(1970,1,1)+(-8/24)</f>
        <v>42478.705879629626</v>
      </c>
      <c r="T4068" s="16">
        <f>(((I4068/60)/60)/24)+DATE(1970,1,1)+(-8/24)</f>
        <v>42508.705879629626</v>
      </c>
    </row>
    <row r="4069" spans="1:20" ht="60" x14ac:dyDescent="0.2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2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7">
        <f>E4069/D4069</f>
        <v>0.60899999999999999</v>
      </c>
      <c r="P4069" s="9">
        <f>IF(L4069 = 0, 0, E4069/L4069)</f>
        <v>179.11764705882354</v>
      </c>
      <c r="Q4069" s="5" t="str">
        <f>LEFT(N4069,SEARCH("/",N4069) - 1)</f>
        <v>theater</v>
      </c>
      <c r="R4069" s="5" t="str">
        <f>RIGHT(N4069, LEN(N4069) - SEARCH("/",N4069))</f>
        <v>plays</v>
      </c>
      <c r="S4069" s="16">
        <f>(((J4069/60)/60)/24)+DATE(1970,1,1)+(-8/24)</f>
        <v>42234.784143518518</v>
      </c>
      <c r="T4069" s="16">
        <f>(((I4069/60)/60)/24)+DATE(1970,1,1)+(-8/24)</f>
        <v>42274.784143518518</v>
      </c>
    </row>
    <row r="4070" spans="1:20" ht="45" x14ac:dyDescent="0.25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2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7">
        <f>E4070/D4070</f>
        <v>0.01</v>
      </c>
      <c r="P4070" s="9">
        <f>IF(L4070 = 0, 0, E4070/L4070)</f>
        <v>34.950000000000003</v>
      </c>
      <c r="Q4070" s="5" t="str">
        <f>LEFT(N4070,SEARCH("/",N4070) - 1)</f>
        <v>theater</v>
      </c>
      <c r="R4070" s="5" t="str">
        <f>RIGHT(N4070, LEN(N4070) - SEARCH("/",N4070))</f>
        <v>plays</v>
      </c>
      <c r="S4070" s="16">
        <f>(((J4070/60)/60)/24)+DATE(1970,1,1)+(-8/24)</f>
        <v>42718.630266203698</v>
      </c>
      <c r="T4070" s="16">
        <f>(((I4070/60)/60)/24)+DATE(1970,1,1)+(-8/24)</f>
        <v>42748.628472222219</v>
      </c>
    </row>
    <row r="4071" spans="1:20" ht="45" x14ac:dyDescent="0.2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2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7">
        <f>E4071/D4071</f>
        <v>0.34399999999999997</v>
      </c>
      <c r="P4071" s="9">
        <f>IF(L4071 = 0, 0, E4071/L4071)</f>
        <v>33.07692307692308</v>
      </c>
      <c r="Q4071" s="5" t="str">
        <f>LEFT(N4071,SEARCH("/",N4071) - 1)</f>
        <v>theater</v>
      </c>
      <c r="R4071" s="5" t="str">
        <f>RIGHT(N4071, LEN(N4071) - SEARCH("/",N4071))</f>
        <v>plays</v>
      </c>
      <c r="S4071" s="16">
        <f>(((J4071/60)/60)/24)+DATE(1970,1,1)+(-8/24)</f>
        <v>42022.328194444439</v>
      </c>
      <c r="T4071" s="16">
        <f>(((I4071/60)/60)/24)+DATE(1970,1,1)+(-8/24)</f>
        <v>42063.166666666664</v>
      </c>
    </row>
    <row r="4072" spans="1:20" ht="45" x14ac:dyDescent="0.25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2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7">
        <f>E4072/D4072</f>
        <v>0.16500000000000001</v>
      </c>
      <c r="P4072" s="9">
        <f>IF(L4072 = 0, 0, E4072/L4072)</f>
        <v>27.5</v>
      </c>
      <c r="Q4072" s="5" t="str">
        <f>LEFT(N4072,SEARCH("/",N4072) - 1)</f>
        <v>theater</v>
      </c>
      <c r="R4072" s="5" t="str">
        <f>RIGHT(N4072, LEN(N4072) - SEARCH("/",N4072))</f>
        <v>plays</v>
      </c>
      <c r="S4072" s="16">
        <f>(((J4072/60)/60)/24)+DATE(1970,1,1)+(-8/24)</f>
        <v>42031.333564814813</v>
      </c>
      <c r="T4072" s="16">
        <f>(((I4072/60)/60)/24)+DATE(1970,1,1)+(-8/24)</f>
        <v>42063.791666666664</v>
      </c>
    </row>
    <row r="4073" spans="1:20" ht="60" x14ac:dyDescent="0.2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2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7">
        <f>E4073/D4073</f>
        <v>0</v>
      </c>
      <c r="P4073" s="9">
        <f>IF(L4073 = 0, 0, E4073/L4073)</f>
        <v>0</v>
      </c>
      <c r="Q4073" s="5" t="str">
        <f>LEFT(N4073,SEARCH("/",N4073) - 1)</f>
        <v>theater</v>
      </c>
      <c r="R4073" s="5" t="str">
        <f>RIGHT(N4073, LEN(N4073) - SEARCH("/",N4073))</f>
        <v>plays</v>
      </c>
      <c r="S4073" s="16">
        <f>(((J4073/60)/60)/24)+DATE(1970,1,1)+(-8/24)</f>
        <v>42700.47142361111</v>
      </c>
      <c r="T4073" s="16">
        <f>(((I4073/60)/60)/24)+DATE(1970,1,1)+(-8/24)</f>
        <v>42730.47142361111</v>
      </c>
    </row>
    <row r="4074" spans="1:20" ht="60" x14ac:dyDescent="0.25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2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7">
        <f>E4074/D4074</f>
        <v>4.0000000000000001E-3</v>
      </c>
      <c r="P4074" s="9">
        <f>IF(L4074 = 0, 0, E4074/L4074)</f>
        <v>2</v>
      </c>
      <c r="Q4074" s="5" t="str">
        <f>LEFT(N4074,SEARCH("/",N4074) - 1)</f>
        <v>theater</v>
      </c>
      <c r="R4074" s="5" t="str">
        <f>RIGHT(N4074, LEN(N4074) - SEARCH("/",N4074))</f>
        <v>plays</v>
      </c>
      <c r="S4074" s="16">
        <f>(((J4074/60)/60)/24)+DATE(1970,1,1)+(-8/24)</f>
        <v>41812.441099537034</v>
      </c>
      <c r="T4074" s="16">
        <f>(((I4074/60)/60)/24)+DATE(1970,1,1)+(-8/24)</f>
        <v>41872.441099537034</v>
      </c>
    </row>
    <row r="4075" spans="1:20" ht="45" x14ac:dyDescent="0.2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2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7">
        <f>E4075/D4075</f>
        <v>1.0571428571428572E-2</v>
      </c>
      <c r="P4075" s="9">
        <f>IF(L4075 = 0, 0, E4075/L4075)</f>
        <v>18.5</v>
      </c>
      <c r="Q4075" s="5" t="str">
        <f>LEFT(N4075,SEARCH("/",N4075) - 1)</f>
        <v>theater</v>
      </c>
      <c r="R4075" s="5" t="str">
        <f>RIGHT(N4075, LEN(N4075) - SEARCH("/",N4075))</f>
        <v>plays</v>
      </c>
      <c r="S4075" s="16">
        <f>(((J4075/60)/60)/24)+DATE(1970,1,1)+(-8/24)</f>
        <v>42078.011875000004</v>
      </c>
      <c r="T4075" s="16">
        <f>(((I4075/60)/60)/24)+DATE(1970,1,1)+(-8/24)</f>
        <v>42132.833333333336</v>
      </c>
    </row>
    <row r="4076" spans="1:20" ht="60" x14ac:dyDescent="0.25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2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7">
        <f>E4076/D4076</f>
        <v>0.26727272727272727</v>
      </c>
      <c r="P4076" s="9">
        <f>IF(L4076 = 0, 0, E4076/L4076)</f>
        <v>35</v>
      </c>
      <c r="Q4076" s="5" t="str">
        <f>LEFT(N4076,SEARCH("/",N4076) - 1)</f>
        <v>theater</v>
      </c>
      <c r="R4076" s="5" t="str">
        <f>RIGHT(N4076, LEN(N4076) - SEARCH("/",N4076))</f>
        <v>plays</v>
      </c>
      <c r="S4076" s="16">
        <f>(((J4076/60)/60)/24)+DATE(1970,1,1)+(-8/24)</f>
        <v>42283.219618055555</v>
      </c>
      <c r="T4076" s="16">
        <f>(((I4076/60)/60)/24)+DATE(1970,1,1)+(-8/24)</f>
        <v>42313.261284722219</v>
      </c>
    </row>
    <row r="4077" spans="1:20" ht="60" x14ac:dyDescent="0.2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2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7">
        <f>E4077/D4077</f>
        <v>0.28799999999999998</v>
      </c>
      <c r="P4077" s="9">
        <f>IF(L4077 = 0, 0, E4077/L4077)</f>
        <v>44.307692307692307</v>
      </c>
      <c r="Q4077" s="5" t="str">
        <f>LEFT(N4077,SEARCH("/",N4077) - 1)</f>
        <v>theater</v>
      </c>
      <c r="R4077" s="5" t="str">
        <f>RIGHT(N4077, LEN(N4077) - SEARCH("/",N4077))</f>
        <v>plays</v>
      </c>
      <c r="S4077" s="16">
        <f>(((J4077/60)/60)/24)+DATE(1970,1,1)+(-8/24)</f>
        <v>41778.712604166663</v>
      </c>
      <c r="T4077" s="16">
        <f>(((I4077/60)/60)/24)+DATE(1970,1,1)+(-8/24)</f>
        <v>41820.394444444442</v>
      </c>
    </row>
    <row r="4078" spans="1:20" ht="45" x14ac:dyDescent="0.25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2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7">
        <f>E4078/D4078</f>
        <v>0</v>
      </c>
      <c r="P4078" s="9">
        <f>IF(L4078 = 0, 0, E4078/L4078)</f>
        <v>0</v>
      </c>
      <c r="Q4078" s="5" t="str">
        <f>LEFT(N4078,SEARCH("/",N4078) - 1)</f>
        <v>theater</v>
      </c>
      <c r="R4078" s="5" t="str">
        <f>RIGHT(N4078, LEN(N4078) - SEARCH("/",N4078))</f>
        <v>plays</v>
      </c>
      <c r="S4078" s="16">
        <f>(((J4078/60)/60)/24)+DATE(1970,1,1)+(-8/24)</f>
        <v>41905.462372685186</v>
      </c>
      <c r="T4078" s="16">
        <f>(((I4078/60)/60)/24)+DATE(1970,1,1)+(-8/24)</f>
        <v>41933.493749999994</v>
      </c>
    </row>
    <row r="4079" spans="1:20" ht="60" x14ac:dyDescent="0.2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2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7">
        <f>E4079/D4079</f>
        <v>8.8999999999999996E-2</v>
      </c>
      <c r="P4079" s="9">
        <f>IF(L4079 = 0, 0, E4079/L4079)</f>
        <v>222.5</v>
      </c>
      <c r="Q4079" s="5" t="str">
        <f>LEFT(N4079,SEARCH("/",N4079) - 1)</f>
        <v>theater</v>
      </c>
      <c r="R4079" s="5" t="str">
        <f>RIGHT(N4079, LEN(N4079) - SEARCH("/",N4079))</f>
        <v>plays</v>
      </c>
      <c r="S4079" s="16">
        <f>(((J4079/60)/60)/24)+DATE(1970,1,1)+(-8/24)</f>
        <v>42695.377245370364</v>
      </c>
      <c r="T4079" s="16">
        <f>(((I4079/60)/60)/24)+DATE(1970,1,1)+(-8/24)</f>
        <v>42725.377245370364</v>
      </c>
    </row>
    <row r="4080" spans="1:20" ht="60" x14ac:dyDescent="0.25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2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7">
        <f>E4080/D4080</f>
        <v>0</v>
      </c>
      <c r="P4080" s="9">
        <f>IF(L4080 = 0, 0, E4080/L4080)</f>
        <v>0</v>
      </c>
      <c r="Q4080" s="5" t="str">
        <f>LEFT(N4080,SEARCH("/",N4080) - 1)</f>
        <v>theater</v>
      </c>
      <c r="R4080" s="5" t="str">
        <f>RIGHT(N4080, LEN(N4080) - SEARCH("/",N4080))</f>
        <v>plays</v>
      </c>
      <c r="S4080" s="16">
        <f>(((J4080/60)/60)/24)+DATE(1970,1,1)+(-8/24)</f>
        <v>42732.454189814809</v>
      </c>
      <c r="T4080" s="16">
        <f>(((I4080/60)/60)/24)+DATE(1970,1,1)+(-8/24)</f>
        <v>42762.454189814809</v>
      </c>
    </row>
    <row r="4081" spans="1:20" ht="60" x14ac:dyDescent="0.2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2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7">
        <f>E4081/D4081</f>
        <v>1.6666666666666668E-3</v>
      </c>
      <c r="P4081" s="9">
        <f>IF(L4081 = 0, 0, E4081/L4081)</f>
        <v>5</v>
      </c>
      <c r="Q4081" s="5" t="str">
        <f>LEFT(N4081,SEARCH("/",N4081) - 1)</f>
        <v>theater</v>
      </c>
      <c r="R4081" s="5" t="str">
        <f>RIGHT(N4081, LEN(N4081) - SEARCH("/",N4081))</f>
        <v>plays</v>
      </c>
      <c r="S4081" s="16">
        <f>(((J4081/60)/60)/24)+DATE(1970,1,1)+(-8/24)</f>
        <v>42510.605567129627</v>
      </c>
      <c r="T4081" s="16">
        <f>(((I4081/60)/60)/24)+DATE(1970,1,1)+(-8/24)</f>
        <v>42540.605567129627</v>
      </c>
    </row>
    <row r="4082" spans="1:20" ht="60" x14ac:dyDescent="0.25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2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7">
        <f>E4082/D4082</f>
        <v>0</v>
      </c>
      <c r="P4082" s="9">
        <f>IF(L4082 = 0, 0, E4082/L4082)</f>
        <v>0</v>
      </c>
      <c r="Q4082" s="5" t="str">
        <f>LEFT(N4082,SEARCH("/",N4082) - 1)</f>
        <v>theater</v>
      </c>
      <c r="R4082" s="5" t="str">
        <f>RIGHT(N4082, LEN(N4082) - SEARCH("/",N4082))</f>
        <v>plays</v>
      </c>
      <c r="S4082" s="16">
        <f>(((J4082/60)/60)/24)+DATE(1970,1,1)+(-8/24)</f>
        <v>42511.364768518521</v>
      </c>
      <c r="T4082" s="16">
        <f>(((I4082/60)/60)/24)+DATE(1970,1,1)+(-8/24)</f>
        <v>42535.45416666667</v>
      </c>
    </row>
    <row r="4083" spans="1:20" ht="45" x14ac:dyDescent="0.2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2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7">
        <f>E4083/D4083</f>
        <v>0.15737410071942445</v>
      </c>
      <c r="P4083" s="9">
        <f>IF(L4083 = 0, 0, E4083/L4083)</f>
        <v>29.166666666666668</v>
      </c>
      <c r="Q4083" s="5" t="str">
        <f>LEFT(N4083,SEARCH("/",N4083) - 1)</f>
        <v>theater</v>
      </c>
      <c r="R4083" s="5" t="str">
        <f>RIGHT(N4083, LEN(N4083) - SEARCH("/",N4083))</f>
        <v>plays</v>
      </c>
      <c r="S4083" s="16">
        <f>(((J4083/60)/60)/24)+DATE(1970,1,1)+(-8/24)</f>
        <v>42041.247974537029</v>
      </c>
      <c r="T4083" s="16">
        <f>(((I4083/60)/60)/24)+DATE(1970,1,1)+(-8/24)</f>
        <v>42071.206307870372</v>
      </c>
    </row>
    <row r="4084" spans="1:20" ht="60" x14ac:dyDescent="0.25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2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7">
        <f>E4084/D4084</f>
        <v>0.02</v>
      </c>
      <c r="P4084" s="9">
        <f>IF(L4084 = 0, 0, E4084/L4084)</f>
        <v>1.5</v>
      </c>
      <c r="Q4084" s="5" t="str">
        <f>LEFT(N4084,SEARCH("/",N4084) - 1)</f>
        <v>theater</v>
      </c>
      <c r="R4084" s="5" t="str">
        <f>RIGHT(N4084, LEN(N4084) - SEARCH("/",N4084))</f>
        <v>plays</v>
      </c>
      <c r="S4084" s="16">
        <f>(((J4084/60)/60)/24)+DATE(1970,1,1)+(-8/24)</f>
        <v>42306.855937499997</v>
      </c>
      <c r="T4084" s="16">
        <f>(((I4084/60)/60)/24)+DATE(1970,1,1)+(-8/24)</f>
        <v>42322.624999999993</v>
      </c>
    </row>
    <row r="4085" spans="1:20" ht="60" x14ac:dyDescent="0.2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2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7">
        <f>E4085/D4085</f>
        <v>0.21685714285714286</v>
      </c>
      <c r="P4085" s="9">
        <f>IF(L4085 = 0, 0, E4085/L4085)</f>
        <v>126.5</v>
      </c>
      <c r="Q4085" s="5" t="str">
        <f>LEFT(N4085,SEARCH("/",N4085) - 1)</f>
        <v>theater</v>
      </c>
      <c r="R4085" s="5" t="str">
        <f>RIGHT(N4085, LEN(N4085) - SEARCH("/",N4085))</f>
        <v>plays</v>
      </c>
      <c r="S4085" s="16">
        <f>(((J4085/60)/60)/24)+DATE(1970,1,1)+(-8/24)</f>
        <v>42353.428425925922</v>
      </c>
      <c r="T4085" s="16">
        <f>(((I4085/60)/60)/24)+DATE(1970,1,1)+(-8/24)</f>
        <v>42383.428425925922</v>
      </c>
    </row>
    <row r="4086" spans="1:20" ht="60" x14ac:dyDescent="0.25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2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7">
        <f>E4086/D4086</f>
        <v>3.3333333333333335E-3</v>
      </c>
      <c r="P4086" s="9">
        <f>IF(L4086 = 0, 0, E4086/L4086)</f>
        <v>10</v>
      </c>
      <c r="Q4086" s="5" t="str">
        <f>LEFT(N4086,SEARCH("/",N4086) - 1)</f>
        <v>theater</v>
      </c>
      <c r="R4086" s="5" t="str">
        <f>RIGHT(N4086, LEN(N4086) - SEARCH("/",N4086))</f>
        <v>plays</v>
      </c>
      <c r="S4086" s="16">
        <f>(((J4086/60)/60)/24)+DATE(1970,1,1)+(-8/24)</f>
        <v>42622.103078703702</v>
      </c>
      <c r="T4086" s="16">
        <f>(((I4086/60)/60)/24)+DATE(1970,1,1)+(-8/24)</f>
        <v>42652.103078703702</v>
      </c>
    </row>
    <row r="4087" spans="1:20" ht="60" x14ac:dyDescent="0.2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2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7">
        <f>E4087/D4087</f>
        <v>2.8571428571428571E-3</v>
      </c>
      <c r="P4087" s="9">
        <f>IF(L4087 = 0, 0, E4087/L4087)</f>
        <v>10</v>
      </c>
      <c r="Q4087" s="5" t="str">
        <f>LEFT(N4087,SEARCH("/",N4087) - 1)</f>
        <v>theater</v>
      </c>
      <c r="R4087" s="5" t="str">
        <f>RIGHT(N4087, LEN(N4087) - SEARCH("/",N4087))</f>
        <v>plays</v>
      </c>
      <c r="S4087" s="16">
        <f>(((J4087/60)/60)/24)+DATE(1970,1,1)+(-8/24)</f>
        <v>42058.270543981482</v>
      </c>
      <c r="T4087" s="16">
        <f>(((I4087/60)/60)/24)+DATE(1970,1,1)+(-8/24)</f>
        <v>42086.832638888889</v>
      </c>
    </row>
    <row r="4088" spans="1:20" ht="60" x14ac:dyDescent="0.25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2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7">
        <f>E4088/D4088</f>
        <v>4.7E-2</v>
      </c>
      <c r="P4088" s="9">
        <f>IF(L4088 = 0, 0, E4088/L4088)</f>
        <v>9.4</v>
      </c>
      <c r="Q4088" s="5" t="str">
        <f>LEFT(N4088,SEARCH("/",N4088) - 1)</f>
        <v>theater</v>
      </c>
      <c r="R4088" s="5" t="str">
        <f>RIGHT(N4088, LEN(N4088) - SEARCH("/",N4088))</f>
        <v>plays</v>
      </c>
      <c r="S4088" s="16">
        <f>(((J4088/60)/60)/24)+DATE(1970,1,1)+(-8/24)</f>
        <v>42304.607627314814</v>
      </c>
      <c r="T4088" s="16">
        <f>(((I4088/60)/60)/24)+DATE(1970,1,1)+(-8/24)</f>
        <v>42328.833333333336</v>
      </c>
    </row>
    <row r="4089" spans="1:20" x14ac:dyDescent="0.25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2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7">
        <f>E4089/D4089</f>
        <v>0</v>
      </c>
      <c r="P4089" s="9">
        <f>IF(L4089 = 0, 0, E4089/L4089)</f>
        <v>0</v>
      </c>
      <c r="Q4089" s="5" t="str">
        <f>LEFT(N4089,SEARCH("/",N4089) - 1)</f>
        <v>theater</v>
      </c>
      <c r="R4089" s="5" t="str">
        <f>RIGHT(N4089, LEN(N4089) - SEARCH("/",N4089))</f>
        <v>plays</v>
      </c>
      <c r="S4089" s="16">
        <f>(((J4089/60)/60)/24)+DATE(1970,1,1)+(-8/24)</f>
        <v>42538.40956018518</v>
      </c>
      <c r="T4089" s="16">
        <f>(((I4089/60)/60)/24)+DATE(1970,1,1)+(-8/24)</f>
        <v>42568.40956018518</v>
      </c>
    </row>
    <row r="4090" spans="1:20" ht="45" x14ac:dyDescent="0.25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2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7">
        <f>E4090/D4090</f>
        <v>0.108</v>
      </c>
      <c r="P4090" s="9">
        <f>IF(L4090 = 0, 0, E4090/L4090)</f>
        <v>72</v>
      </c>
      <c r="Q4090" s="5" t="str">
        <f>LEFT(N4090,SEARCH("/",N4090) - 1)</f>
        <v>theater</v>
      </c>
      <c r="R4090" s="5" t="str">
        <f>RIGHT(N4090, LEN(N4090) - SEARCH("/",N4090))</f>
        <v>plays</v>
      </c>
      <c r="S4090" s="16">
        <f>(((J4090/60)/60)/24)+DATE(1970,1,1)+(-8/24)</f>
        <v>41990.27921296296</v>
      </c>
      <c r="T4090" s="16">
        <f>(((I4090/60)/60)/24)+DATE(1970,1,1)+(-8/24)</f>
        <v>42020.101388888892</v>
      </c>
    </row>
    <row r="4091" spans="1:20" ht="60" x14ac:dyDescent="0.2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2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7">
        <f>E4091/D4091</f>
        <v>4.8000000000000001E-2</v>
      </c>
      <c r="P4091" s="9">
        <f>IF(L4091 = 0, 0, E4091/L4091)</f>
        <v>30</v>
      </c>
      <c r="Q4091" s="5" t="str">
        <f>LEFT(N4091,SEARCH("/",N4091) - 1)</f>
        <v>theater</v>
      </c>
      <c r="R4091" s="5" t="str">
        <f>RIGHT(N4091, LEN(N4091) - SEARCH("/",N4091))</f>
        <v>plays</v>
      </c>
      <c r="S4091" s="16">
        <f>(((J4091/60)/60)/24)+DATE(1970,1,1)+(-8/24)</f>
        <v>42122.399166666662</v>
      </c>
      <c r="T4091" s="16">
        <f>(((I4091/60)/60)/24)+DATE(1970,1,1)+(-8/24)</f>
        <v>42155.399305555555</v>
      </c>
    </row>
    <row r="4092" spans="1:20" ht="45" x14ac:dyDescent="0.25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2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7">
        <f>E4092/D4092</f>
        <v>3.2000000000000001E-2</v>
      </c>
      <c r="P4092" s="9">
        <f>IF(L4092 = 0, 0, E4092/L4092)</f>
        <v>10.666666666666666</v>
      </c>
      <c r="Q4092" s="5" t="str">
        <f>LEFT(N4092,SEARCH("/",N4092) - 1)</f>
        <v>theater</v>
      </c>
      <c r="R4092" s="5" t="str">
        <f>RIGHT(N4092, LEN(N4092) - SEARCH("/",N4092))</f>
        <v>plays</v>
      </c>
      <c r="S4092" s="16">
        <f>(((J4092/60)/60)/24)+DATE(1970,1,1)+(-8/24)</f>
        <v>42209.339548611104</v>
      </c>
      <c r="T4092" s="16">
        <f>(((I4092/60)/60)/24)+DATE(1970,1,1)+(-8/24)</f>
        <v>42223.291666666664</v>
      </c>
    </row>
    <row r="4093" spans="1:20" ht="60" x14ac:dyDescent="0.2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2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7">
        <f>E4093/D4093</f>
        <v>0.1275</v>
      </c>
      <c r="P4093" s="9">
        <f>IF(L4093 = 0, 0, E4093/L4093)</f>
        <v>25.5</v>
      </c>
      <c r="Q4093" s="5" t="str">
        <f>LEFT(N4093,SEARCH("/",N4093) - 1)</f>
        <v>theater</v>
      </c>
      <c r="R4093" s="5" t="str">
        <f>RIGHT(N4093, LEN(N4093) - SEARCH("/",N4093))</f>
        <v>plays</v>
      </c>
      <c r="S4093" s="16">
        <f>(((J4093/60)/60)/24)+DATE(1970,1,1)+(-8/24)</f>
        <v>41990.173043981478</v>
      </c>
      <c r="T4093" s="16">
        <f>(((I4093/60)/60)/24)+DATE(1970,1,1)+(-8/24)</f>
        <v>42020.173043981478</v>
      </c>
    </row>
    <row r="4094" spans="1:20" ht="45" x14ac:dyDescent="0.25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2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7">
        <f>E4094/D4094</f>
        <v>1.8181818181818181E-4</v>
      </c>
      <c r="P4094" s="9">
        <f>IF(L4094 = 0, 0, E4094/L4094)</f>
        <v>20</v>
      </c>
      <c r="Q4094" s="5" t="str">
        <f>LEFT(N4094,SEARCH("/",N4094) - 1)</f>
        <v>theater</v>
      </c>
      <c r="R4094" s="5" t="str">
        <f>RIGHT(N4094, LEN(N4094) - SEARCH("/",N4094))</f>
        <v>plays</v>
      </c>
      <c r="S4094" s="16">
        <f>(((J4094/60)/60)/24)+DATE(1970,1,1)+(-8/24)</f>
        <v>42038.861655092587</v>
      </c>
      <c r="T4094" s="16">
        <f>(((I4094/60)/60)/24)+DATE(1970,1,1)+(-8/24)</f>
        <v>42098.81998842593</v>
      </c>
    </row>
    <row r="4095" spans="1:20" ht="60" x14ac:dyDescent="0.2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2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7">
        <f>E4095/D4095</f>
        <v>2.4E-2</v>
      </c>
      <c r="P4095" s="9">
        <f>IF(L4095 = 0, 0, E4095/L4095)</f>
        <v>15</v>
      </c>
      <c r="Q4095" s="5" t="str">
        <f>LEFT(N4095,SEARCH("/",N4095) - 1)</f>
        <v>theater</v>
      </c>
      <c r="R4095" s="5" t="str">
        <f>RIGHT(N4095, LEN(N4095) - SEARCH("/",N4095))</f>
        <v>plays</v>
      </c>
      <c r="S4095" s="16">
        <f>(((J4095/60)/60)/24)+DATE(1970,1,1)+(-8/24)</f>
        <v>42178.482557870368</v>
      </c>
      <c r="T4095" s="16">
        <f>(((I4095/60)/60)/24)+DATE(1970,1,1)+(-8/24)</f>
        <v>42238.482557870368</v>
      </c>
    </row>
    <row r="4096" spans="1:20" ht="45" x14ac:dyDescent="0.25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2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7">
        <f>E4096/D4096</f>
        <v>0.36499999999999999</v>
      </c>
      <c r="P4096" s="9">
        <f>IF(L4096 = 0, 0, E4096/L4096)</f>
        <v>91.25</v>
      </c>
      <c r="Q4096" s="5" t="str">
        <f>LEFT(N4096,SEARCH("/",N4096) - 1)</f>
        <v>theater</v>
      </c>
      <c r="R4096" s="5" t="str">
        <f>RIGHT(N4096, LEN(N4096) - SEARCH("/",N4096))</f>
        <v>plays</v>
      </c>
      <c r="S4096" s="16">
        <f>(((J4096/60)/60)/24)+DATE(1970,1,1)+(-8/24)</f>
        <v>41889.753472222219</v>
      </c>
      <c r="T4096" s="16">
        <f>(((I4096/60)/60)/24)+DATE(1970,1,1)+(-8/24)</f>
        <v>41933.874305555553</v>
      </c>
    </row>
    <row r="4097" spans="1:20" ht="45" x14ac:dyDescent="0.2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2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7">
        <f>E4097/D4097</f>
        <v>2.6666666666666668E-2</v>
      </c>
      <c r="P4097" s="9">
        <f>IF(L4097 = 0, 0, E4097/L4097)</f>
        <v>800</v>
      </c>
      <c r="Q4097" s="5" t="str">
        <f>LEFT(N4097,SEARCH("/",N4097) - 1)</f>
        <v>theater</v>
      </c>
      <c r="R4097" s="5" t="str">
        <f>RIGHT(N4097, LEN(N4097) - SEARCH("/",N4097))</f>
        <v>plays</v>
      </c>
      <c r="S4097" s="16">
        <f>(((J4097/60)/60)/24)+DATE(1970,1,1)+(-8/24)</f>
        <v>42692.698495370372</v>
      </c>
      <c r="T4097" s="16">
        <f>(((I4097/60)/60)/24)+DATE(1970,1,1)+(-8/24)</f>
        <v>42722.698495370372</v>
      </c>
    </row>
    <row r="4098" spans="1:20" ht="45" x14ac:dyDescent="0.25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2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7">
        <f>E4098/D4098</f>
        <v>0.11428571428571428</v>
      </c>
      <c r="P4098" s="9">
        <f>IF(L4098 = 0, 0, E4098/L4098)</f>
        <v>80</v>
      </c>
      <c r="Q4098" s="5" t="str">
        <f>LEFT(N4098,SEARCH("/",N4098) - 1)</f>
        <v>theater</v>
      </c>
      <c r="R4098" s="5" t="str">
        <f>RIGHT(N4098, LEN(N4098) - SEARCH("/",N4098))</f>
        <v>plays</v>
      </c>
      <c r="S4098" s="16">
        <f>(((J4098/60)/60)/24)+DATE(1970,1,1)+(-8/24)</f>
        <v>42750.196979166663</v>
      </c>
      <c r="T4098" s="16">
        <f>(((I4098/60)/60)/24)+DATE(1970,1,1)+(-8/24)</f>
        <v>42794.035416666658</v>
      </c>
    </row>
    <row r="4099" spans="1:20" ht="60" x14ac:dyDescent="0.2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2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7">
        <f>E4099/D4099</f>
        <v>0</v>
      </c>
      <c r="P4099" s="9">
        <f>IF(L4099 = 0, 0, E4099/L4099)</f>
        <v>0</v>
      </c>
      <c r="Q4099" s="5" t="str">
        <f>LEFT(N4099,SEARCH("/",N4099) - 1)</f>
        <v>theater</v>
      </c>
      <c r="R4099" s="5" t="str">
        <f>RIGHT(N4099, LEN(N4099) - SEARCH("/",N4099))</f>
        <v>plays</v>
      </c>
      <c r="S4099" s="16">
        <f>(((J4099/60)/60)/24)+DATE(1970,1,1)+(-8/24)</f>
        <v>42344.491168981483</v>
      </c>
      <c r="T4099" s="16">
        <f>(((I4099/60)/60)/24)+DATE(1970,1,1)+(-8/24)</f>
        <v>42400.663194444445</v>
      </c>
    </row>
    <row r="4100" spans="1:20" ht="45" x14ac:dyDescent="0.25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2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7">
        <f>E4100/D4100</f>
        <v>0</v>
      </c>
      <c r="P4100" s="9">
        <f>IF(L4100 = 0, 0, E4100/L4100)</f>
        <v>0</v>
      </c>
      <c r="Q4100" s="5" t="str">
        <f>LEFT(N4100,SEARCH("/",N4100) - 1)</f>
        <v>theater</v>
      </c>
      <c r="R4100" s="5" t="str">
        <f>RIGHT(N4100, LEN(N4100) - SEARCH("/",N4100))</f>
        <v>plays</v>
      </c>
      <c r="S4100" s="16">
        <f>(((J4100/60)/60)/24)+DATE(1970,1,1)+(-8/24)</f>
        <v>42495.38885416666</v>
      </c>
      <c r="T4100" s="16">
        <f>(((I4100/60)/60)/24)+DATE(1970,1,1)+(-8/24)</f>
        <v>42525.38885416666</v>
      </c>
    </row>
    <row r="4101" spans="1:20" ht="60" x14ac:dyDescent="0.2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2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7">
        <f>E4101/D4101</f>
        <v>1.1111111111111112E-2</v>
      </c>
      <c r="P4101" s="9">
        <f>IF(L4101 = 0, 0, E4101/L4101)</f>
        <v>50</v>
      </c>
      <c r="Q4101" s="5" t="str">
        <f>LEFT(N4101,SEARCH("/",N4101) - 1)</f>
        <v>theater</v>
      </c>
      <c r="R4101" s="5" t="str">
        <f>RIGHT(N4101, LEN(N4101) - SEARCH("/",N4101))</f>
        <v>plays</v>
      </c>
      <c r="S4101" s="16">
        <f>(((J4101/60)/60)/24)+DATE(1970,1,1)+(-8/24)</f>
        <v>42570.517048611109</v>
      </c>
      <c r="T4101" s="16">
        <f>(((I4101/60)/60)/24)+DATE(1970,1,1)+(-8/24)</f>
        <v>42615.517048611109</v>
      </c>
    </row>
    <row r="4102" spans="1:20" ht="45" x14ac:dyDescent="0.25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2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7">
        <f>E4102/D4102</f>
        <v>0</v>
      </c>
      <c r="P4102" s="9">
        <f>IF(L4102 = 0, 0, E4102/L4102)</f>
        <v>0</v>
      </c>
      <c r="Q4102" s="5" t="str">
        <f>LEFT(N4102,SEARCH("/",N4102) - 1)</f>
        <v>theater</v>
      </c>
      <c r="R4102" s="5" t="str">
        <f>RIGHT(N4102, LEN(N4102) - SEARCH("/",N4102))</f>
        <v>plays</v>
      </c>
      <c r="S4102" s="16">
        <f>(((J4102/60)/60)/24)+DATE(1970,1,1)+(-8/24)</f>
        <v>41926.791550925926</v>
      </c>
      <c r="T4102" s="16">
        <f>(((I4102/60)/60)/24)+DATE(1970,1,1)+(-8/24)</f>
        <v>41936.791550925926</v>
      </c>
    </row>
    <row r="4103" spans="1:20" ht="60" x14ac:dyDescent="0.2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2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7">
        <f>E4103/D4103</f>
        <v>0</v>
      </c>
      <c r="P4103" s="9">
        <f>IF(L4103 = 0, 0, E4103/L4103)</f>
        <v>0</v>
      </c>
      <c r="Q4103" s="5" t="str">
        <f>LEFT(N4103,SEARCH("/",N4103) - 1)</f>
        <v>theater</v>
      </c>
      <c r="R4103" s="5" t="str">
        <f>RIGHT(N4103, LEN(N4103) - SEARCH("/",N4103))</f>
        <v>plays</v>
      </c>
      <c r="S4103" s="16">
        <f>(((J4103/60)/60)/24)+DATE(1970,1,1)+(-8/24)</f>
        <v>42730.570393518516</v>
      </c>
      <c r="T4103" s="16">
        <f>(((I4103/60)/60)/24)+DATE(1970,1,1)+(-8/24)</f>
        <v>42760.570393518516</v>
      </c>
    </row>
    <row r="4104" spans="1:20" ht="45" x14ac:dyDescent="0.25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2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7">
        <f>E4104/D4104</f>
        <v>0.27400000000000002</v>
      </c>
      <c r="P4104" s="9">
        <f>IF(L4104 = 0, 0, E4104/L4104)</f>
        <v>22.833333333333332</v>
      </c>
      <c r="Q4104" s="5" t="str">
        <f>LEFT(N4104,SEARCH("/",N4104) - 1)</f>
        <v>theater</v>
      </c>
      <c r="R4104" s="5" t="str">
        <f>RIGHT(N4104, LEN(N4104) - SEARCH("/",N4104))</f>
        <v>plays</v>
      </c>
      <c r="S4104" s="16">
        <f>(((J4104/60)/60)/24)+DATE(1970,1,1)+(-8/24)</f>
        <v>42475.514733796292</v>
      </c>
      <c r="T4104" s="16">
        <f>(((I4104/60)/60)/24)+DATE(1970,1,1)+(-8/24)</f>
        <v>42505.514733796292</v>
      </c>
    </row>
    <row r="4105" spans="1:20" ht="45" x14ac:dyDescent="0.2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2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7">
        <f>E4105/D4105</f>
        <v>0.1</v>
      </c>
      <c r="P4105" s="9">
        <f>IF(L4105 = 0, 0, E4105/L4105)</f>
        <v>16.666666666666668</v>
      </c>
      <c r="Q4105" s="5" t="str">
        <f>LEFT(N4105,SEARCH("/",N4105) - 1)</f>
        <v>theater</v>
      </c>
      <c r="R4105" s="5" t="str">
        <f>RIGHT(N4105, LEN(N4105) - SEARCH("/",N4105))</f>
        <v>plays</v>
      </c>
      <c r="S4105" s="16">
        <f>(((J4105/60)/60)/24)+DATE(1970,1,1)+(-8/24)</f>
        <v>42188.499606481484</v>
      </c>
      <c r="T4105" s="16">
        <f>(((I4105/60)/60)/24)+DATE(1970,1,1)+(-8/24)</f>
        <v>42242.438888888886</v>
      </c>
    </row>
    <row r="4106" spans="1:20" ht="45" x14ac:dyDescent="0.25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2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7">
        <f>E4106/D4106</f>
        <v>0.21366666666666667</v>
      </c>
      <c r="P4106" s="9">
        <f>IF(L4106 = 0, 0, E4106/L4106)</f>
        <v>45.785714285714285</v>
      </c>
      <c r="Q4106" s="5" t="str">
        <f>LEFT(N4106,SEARCH("/",N4106) - 1)</f>
        <v>theater</v>
      </c>
      <c r="R4106" s="5" t="str">
        <f>RIGHT(N4106, LEN(N4106) - SEARCH("/",N4106))</f>
        <v>plays</v>
      </c>
      <c r="S4106" s="16">
        <f>(((J4106/60)/60)/24)+DATE(1970,1,1)+(-8/24)</f>
        <v>42639.944837962961</v>
      </c>
      <c r="T4106" s="16">
        <f>(((I4106/60)/60)/24)+DATE(1970,1,1)+(-8/24)</f>
        <v>42669.944837962961</v>
      </c>
    </row>
    <row r="4107" spans="1:20" ht="60" x14ac:dyDescent="0.2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2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7">
        <f>E4107/D4107</f>
        <v>6.9696969696969702E-2</v>
      </c>
      <c r="P4107" s="9">
        <f>IF(L4107 = 0, 0, E4107/L4107)</f>
        <v>383.33333333333331</v>
      </c>
      <c r="Q4107" s="5" t="str">
        <f>LEFT(N4107,SEARCH("/",N4107) - 1)</f>
        <v>theater</v>
      </c>
      <c r="R4107" s="5" t="str">
        <f>RIGHT(N4107, LEN(N4107) - SEARCH("/",N4107))</f>
        <v>plays</v>
      </c>
      <c r="S4107" s="16">
        <f>(((J4107/60)/60)/24)+DATE(1970,1,1)+(-8/24)</f>
        <v>42696.677187499998</v>
      </c>
      <c r="T4107" s="16">
        <f>(((I4107/60)/60)/24)+DATE(1970,1,1)+(-8/24)</f>
        <v>42729.677187499998</v>
      </c>
    </row>
    <row r="4108" spans="1:20" ht="60" x14ac:dyDescent="0.25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2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7">
        <f>E4108/D4108</f>
        <v>0.70599999999999996</v>
      </c>
      <c r="P4108" s="9">
        <f>IF(L4108 = 0, 0, E4108/L4108)</f>
        <v>106.96969696969697</v>
      </c>
      <c r="Q4108" s="5" t="str">
        <f>LEFT(N4108,SEARCH("/",N4108) - 1)</f>
        <v>theater</v>
      </c>
      <c r="R4108" s="5" t="str">
        <f>RIGHT(N4108, LEN(N4108) - SEARCH("/",N4108))</f>
        <v>plays</v>
      </c>
      <c r="S4108" s="16">
        <f>(((J4108/60)/60)/24)+DATE(1970,1,1)+(-8/24)</f>
        <v>42052.716041666667</v>
      </c>
      <c r="T4108" s="16">
        <f>(((I4108/60)/60)/24)+DATE(1970,1,1)+(-8/24)</f>
        <v>42095.708333333336</v>
      </c>
    </row>
    <row r="4109" spans="1:20" ht="60" x14ac:dyDescent="0.2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2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7">
        <f>E4109/D4109</f>
        <v>2.0500000000000001E-2</v>
      </c>
      <c r="P4109" s="9">
        <f>IF(L4109 = 0, 0, E4109/L4109)</f>
        <v>10.25</v>
      </c>
      <c r="Q4109" s="5" t="str">
        <f>LEFT(N4109,SEARCH("/",N4109) - 1)</f>
        <v>theater</v>
      </c>
      <c r="R4109" s="5" t="str">
        <f>RIGHT(N4109, LEN(N4109) - SEARCH("/",N4109))</f>
        <v>plays</v>
      </c>
      <c r="S4109" s="16">
        <f>(((J4109/60)/60)/24)+DATE(1970,1,1)+(-8/24)</f>
        <v>41883.583344907405</v>
      </c>
      <c r="T4109" s="16">
        <f>(((I4109/60)/60)/24)+DATE(1970,1,1)+(-8/24)</f>
        <v>41906.583344907405</v>
      </c>
    </row>
    <row r="4110" spans="1:20" ht="45" x14ac:dyDescent="0.25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2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7">
        <f>E4110/D4110</f>
        <v>1.9666666666666666E-2</v>
      </c>
      <c r="P4110" s="9">
        <f>IF(L4110 = 0, 0, E4110/L4110)</f>
        <v>59</v>
      </c>
      <c r="Q4110" s="5" t="str">
        <f>LEFT(N4110,SEARCH("/",N4110) - 1)</f>
        <v>theater</v>
      </c>
      <c r="R4110" s="5" t="str">
        <f>RIGHT(N4110, LEN(N4110) - SEARCH("/",N4110))</f>
        <v>plays</v>
      </c>
      <c r="S4110" s="16">
        <f>(((J4110/60)/60)/24)+DATE(1970,1,1)+(-8/24)</f>
        <v>42766.698344907411</v>
      </c>
      <c r="T4110" s="16">
        <f>(((I4110/60)/60)/24)+DATE(1970,1,1)+(-8/24)</f>
        <v>42796.874999999993</v>
      </c>
    </row>
    <row r="4111" spans="1:20" ht="45" x14ac:dyDescent="0.2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2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7">
        <f>E4111/D4111</f>
        <v>0</v>
      </c>
      <c r="P4111" s="9">
        <f>IF(L4111 = 0, 0, E4111/L4111)</f>
        <v>0</v>
      </c>
      <c r="Q4111" s="5" t="str">
        <f>LEFT(N4111,SEARCH("/",N4111) - 1)</f>
        <v>theater</v>
      </c>
      <c r="R4111" s="5" t="str">
        <f>RIGHT(N4111, LEN(N4111) - SEARCH("/",N4111))</f>
        <v>plays</v>
      </c>
      <c r="S4111" s="16">
        <f>(((J4111/60)/60)/24)+DATE(1970,1,1)+(-8/24)</f>
        <v>42307.206064814811</v>
      </c>
      <c r="T4111" s="16">
        <f>(((I4111/60)/60)/24)+DATE(1970,1,1)+(-8/24)</f>
        <v>42337.247731481482</v>
      </c>
    </row>
    <row r="4112" spans="1:20" ht="60" x14ac:dyDescent="0.25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2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7">
        <f>E4112/D4112</f>
        <v>0.28666666666666668</v>
      </c>
      <c r="P4112" s="9">
        <f>IF(L4112 = 0, 0, E4112/L4112)</f>
        <v>14.333333333333334</v>
      </c>
      <c r="Q4112" s="5" t="str">
        <f>LEFT(N4112,SEARCH("/",N4112) - 1)</f>
        <v>theater</v>
      </c>
      <c r="R4112" s="5" t="str">
        <f>RIGHT(N4112, LEN(N4112) - SEARCH("/",N4112))</f>
        <v>plays</v>
      </c>
      <c r="S4112" s="16">
        <f>(((J4112/60)/60)/24)+DATE(1970,1,1)+(-8/24)</f>
        <v>42512.293414351843</v>
      </c>
      <c r="T4112" s="16">
        <f>(((I4112/60)/60)/24)+DATE(1970,1,1)+(-8/24)</f>
        <v>42572.293414351843</v>
      </c>
    </row>
    <row r="4113" spans="1:20" ht="45" x14ac:dyDescent="0.2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2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7">
        <f>E4113/D4113</f>
        <v>3.1333333333333331E-2</v>
      </c>
      <c r="P4113" s="9">
        <f>IF(L4113 = 0, 0, E4113/L4113)</f>
        <v>15.666666666666666</v>
      </c>
      <c r="Q4113" s="5" t="str">
        <f>LEFT(N4113,SEARCH("/",N4113) - 1)</f>
        <v>theater</v>
      </c>
      <c r="R4113" s="5" t="str">
        <f>RIGHT(N4113, LEN(N4113) - SEARCH("/",N4113))</f>
        <v>plays</v>
      </c>
      <c r="S4113" s="16">
        <f>(((J4113/60)/60)/24)+DATE(1970,1,1)+(-8/24)</f>
        <v>42028.802546296291</v>
      </c>
      <c r="T4113" s="16">
        <f>(((I4113/60)/60)/24)+DATE(1970,1,1)+(-8/24)</f>
        <v>42058.802546296291</v>
      </c>
    </row>
    <row r="4114" spans="1:20" ht="60" x14ac:dyDescent="0.25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2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7">
        <f>E4114/D4114</f>
        <v>4.0000000000000002E-4</v>
      </c>
      <c r="P4114" s="9">
        <f>IF(L4114 = 0, 0, E4114/L4114)</f>
        <v>1</v>
      </c>
      <c r="Q4114" s="5" t="str">
        <f>LEFT(N4114,SEARCH("/",N4114) - 1)</f>
        <v>theater</v>
      </c>
      <c r="R4114" s="5" t="str">
        <f>RIGHT(N4114, LEN(N4114) - SEARCH("/",N4114))</f>
        <v>plays</v>
      </c>
      <c r="S4114" s="16">
        <f>(((J4114/60)/60)/24)+DATE(1970,1,1)+(-8/24)</f>
        <v>42400.613263888888</v>
      </c>
      <c r="T4114" s="16">
        <f>(((I4114/60)/60)/24)+DATE(1970,1,1)+(-8/24)</f>
        <v>42427.666666666664</v>
      </c>
    </row>
    <row r="4115" spans="1:20" ht="60" x14ac:dyDescent="0.25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2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7">
        <f>E4115/D4115</f>
        <v>2E-3</v>
      </c>
      <c r="P4115" s="9">
        <f>IF(L4115 = 0, 0, E4115/L4115)</f>
        <v>1</v>
      </c>
      <c r="Q4115" s="5" t="str">
        <f>LEFT(N4115,SEARCH("/",N4115) - 1)</f>
        <v>theater</v>
      </c>
      <c r="R4115" s="5" t="str">
        <f>RIGHT(N4115, LEN(N4115) - SEARCH("/",N4115))</f>
        <v>plays</v>
      </c>
      <c r="S4115" s="16">
        <f>(((J4115/60)/60)/24)+DATE(1970,1,1)+(-8/24)</f>
        <v>42358.239849537036</v>
      </c>
      <c r="T4115" s="16">
        <f>(((I4115/60)/60)/24)+DATE(1970,1,1)+(-8/24)</f>
        <v>42376.94027777778</v>
      </c>
    </row>
    <row r="4116" spans="1:20" x14ac:dyDescent="0.25">
      <c r="P4116" s="19">
        <f>AVERAGE(P2,P4115)</f>
        <v>32.458791208791212</v>
      </c>
    </row>
    <row r="4117" spans="1:20" x14ac:dyDescent="0.25">
      <c r="P4117" s="19">
        <f>AVERAGE(P2,P4116)</f>
        <v>48.188186813186817</v>
      </c>
    </row>
    <row r="4118" spans="1:20" x14ac:dyDescent="0.25">
      <c r="P4118" s="19"/>
    </row>
  </sheetData>
  <conditionalFormatting sqref="F2:F4115">
    <cfRule type="cellIs" dxfId="13" priority="2" operator="equal">
      <formula>"live"</formula>
    </cfRule>
    <cfRule type="cellIs" dxfId="12" priority="3" operator="equal">
      <formula>"successful"</formula>
    </cfRule>
    <cfRule type="cellIs" dxfId="11" priority="4" operator="equal">
      <formula>"canceled"</formula>
    </cfRule>
    <cfRule type="cellIs" dxfId="1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594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6F72-BB80-4D83-8FCC-CB0375AA2067}">
  <dimension ref="A1:F14"/>
  <sheetViews>
    <sheetView workbookViewId="0">
      <selection activeCell="P32" sqref="P32"/>
    </sheetView>
  </sheetViews>
  <sheetFormatPr defaultRowHeight="15" x14ac:dyDescent="0.25"/>
  <cols>
    <col min="1" max="1" width="19.1406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3" t="s">
        <v>8365</v>
      </c>
      <c r="B1" t="s">
        <v>8320</v>
      </c>
    </row>
    <row r="3" spans="1:6" x14ac:dyDescent="0.25">
      <c r="A3" s="10" t="s">
        <v>8383</v>
      </c>
      <c r="B3" s="15" t="s">
        <v>8322</v>
      </c>
    </row>
    <row r="4" spans="1:6" x14ac:dyDescent="0.25">
      <c r="A4" s="10" t="s">
        <v>8321</v>
      </c>
      <c r="B4" s="14" t="s">
        <v>8219</v>
      </c>
      <c r="C4" s="14" t="s">
        <v>8222</v>
      </c>
      <c r="D4" s="14" t="s">
        <v>8221</v>
      </c>
      <c r="E4" s="14" t="s">
        <v>8220</v>
      </c>
      <c r="F4" s="14" t="s">
        <v>8319</v>
      </c>
    </row>
    <row r="5" spans="1:6" x14ac:dyDescent="0.25">
      <c r="A5" s="11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5">
      <c r="A6" s="11" t="s">
        <v>8311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5">
      <c r="A7" s="11" t="s">
        <v>8312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5">
      <c r="A8" s="11" t="s">
        <v>8313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8314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5">
      <c r="A10" s="11" t="s">
        <v>8315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5">
      <c r="A11" s="11" t="s">
        <v>8316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5">
      <c r="A12" s="11" t="s">
        <v>8317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5">
      <c r="A13" s="11" t="s">
        <v>8318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5">
      <c r="A14" s="11" t="s">
        <v>8319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ABEAE-DF6E-4C70-8C6D-E515F2CF96F7}">
  <dimension ref="A1:F47"/>
  <sheetViews>
    <sheetView workbookViewId="0">
      <selection activeCell="B30" sqref="B30"/>
    </sheetView>
  </sheetViews>
  <sheetFormatPr defaultRowHeight="15" x14ac:dyDescent="0.25"/>
  <cols>
    <col min="1" max="1" width="19.1406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3" t="s">
        <v>8365</v>
      </c>
      <c r="B1" t="s">
        <v>8320</v>
      </c>
    </row>
    <row r="2" spans="1:6" x14ac:dyDescent="0.25">
      <c r="A2" s="13" t="s">
        <v>8364</v>
      </c>
      <c r="B2" t="s">
        <v>8320</v>
      </c>
    </row>
    <row r="4" spans="1:6" x14ac:dyDescent="0.25">
      <c r="A4" s="10" t="s">
        <v>8383</v>
      </c>
      <c r="B4" s="10" t="s">
        <v>8322</v>
      </c>
    </row>
    <row r="5" spans="1:6" x14ac:dyDescent="0.25">
      <c r="A5" s="10" t="s">
        <v>8366</v>
      </c>
      <c r="B5" s="14" t="s">
        <v>8219</v>
      </c>
      <c r="C5" s="14" t="s">
        <v>8222</v>
      </c>
      <c r="D5" s="14" t="s">
        <v>8221</v>
      </c>
      <c r="E5" s="14" t="s">
        <v>8220</v>
      </c>
      <c r="F5" t="s">
        <v>8319</v>
      </c>
    </row>
    <row r="6" spans="1:6" x14ac:dyDescent="0.25">
      <c r="A6" s="11" t="s">
        <v>8323</v>
      </c>
      <c r="B6" s="12"/>
      <c r="C6" s="12"/>
      <c r="D6" s="12">
        <v>100</v>
      </c>
      <c r="E6" s="12"/>
      <c r="F6" s="12">
        <v>100</v>
      </c>
    </row>
    <row r="7" spans="1:6" x14ac:dyDescent="0.25">
      <c r="A7" s="11" t="s">
        <v>8324</v>
      </c>
      <c r="B7" s="12"/>
      <c r="C7" s="12"/>
      <c r="D7" s="12"/>
      <c r="E7" s="12">
        <v>20</v>
      </c>
      <c r="F7" s="12">
        <v>20</v>
      </c>
    </row>
    <row r="8" spans="1:6" x14ac:dyDescent="0.25">
      <c r="A8" s="11" t="s">
        <v>8325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8326</v>
      </c>
      <c r="B9" s="12"/>
      <c r="C9" s="12"/>
      <c r="D9" s="12">
        <v>40</v>
      </c>
      <c r="E9" s="12"/>
      <c r="F9" s="12">
        <v>40</v>
      </c>
    </row>
    <row r="10" spans="1:6" x14ac:dyDescent="0.25">
      <c r="A10" s="11" t="s">
        <v>8327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8328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8329</v>
      </c>
      <c r="B12" s="12"/>
      <c r="C12" s="12"/>
      <c r="D12" s="12">
        <v>80</v>
      </c>
      <c r="E12" s="12"/>
      <c r="F12" s="12">
        <v>80</v>
      </c>
    </row>
    <row r="13" spans="1:6" x14ac:dyDescent="0.2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8331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5">
      <c r="A15" s="11" t="s">
        <v>8332</v>
      </c>
      <c r="B15" s="12"/>
      <c r="C15" s="12"/>
      <c r="D15" s="12">
        <v>40</v>
      </c>
      <c r="E15" s="12"/>
      <c r="F15" s="12">
        <v>40</v>
      </c>
    </row>
    <row r="16" spans="1:6" x14ac:dyDescent="0.25">
      <c r="A16" s="11" t="s">
        <v>8333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5">
      <c r="A17" s="11" t="s">
        <v>8334</v>
      </c>
      <c r="B17" s="12"/>
      <c r="C17" s="12"/>
      <c r="D17" s="12">
        <v>20</v>
      </c>
      <c r="E17" s="12"/>
      <c r="F17" s="12">
        <v>20</v>
      </c>
    </row>
    <row r="18" spans="1:6" x14ac:dyDescent="0.25">
      <c r="A18" s="11" t="s">
        <v>8335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8336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5">
      <c r="A20" s="11" t="s">
        <v>8337</v>
      </c>
      <c r="B20" s="12"/>
      <c r="C20" s="12"/>
      <c r="D20" s="12">
        <v>60</v>
      </c>
      <c r="E20" s="12"/>
      <c r="F20" s="12">
        <v>60</v>
      </c>
    </row>
    <row r="21" spans="1:6" x14ac:dyDescent="0.25">
      <c r="A21" s="11" t="s">
        <v>8338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5">
      <c r="A22" s="11" t="s">
        <v>8339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8340</v>
      </c>
      <c r="B23" s="12"/>
      <c r="C23" s="12"/>
      <c r="D23" s="12">
        <v>40</v>
      </c>
      <c r="E23" s="12"/>
      <c r="F23" s="12">
        <v>40</v>
      </c>
    </row>
    <row r="24" spans="1:6" x14ac:dyDescent="0.25">
      <c r="A24" s="11" t="s">
        <v>8341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5">
      <c r="A25" s="11" t="s">
        <v>8342</v>
      </c>
      <c r="B25" s="12"/>
      <c r="C25" s="12"/>
      <c r="D25" s="12">
        <v>20</v>
      </c>
      <c r="E25" s="12"/>
      <c r="F25" s="12">
        <v>20</v>
      </c>
    </row>
    <row r="26" spans="1:6" x14ac:dyDescent="0.25">
      <c r="A26" s="11" t="s">
        <v>8343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8344</v>
      </c>
      <c r="B27" s="12"/>
      <c r="C27" s="12"/>
      <c r="D27" s="12">
        <v>20</v>
      </c>
      <c r="E27" s="12"/>
      <c r="F27" s="12">
        <v>20</v>
      </c>
    </row>
    <row r="28" spans="1:6" x14ac:dyDescent="0.25">
      <c r="A28" s="11" t="s">
        <v>8345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5">
      <c r="A29" s="11" t="s">
        <v>8346</v>
      </c>
      <c r="B29" s="12"/>
      <c r="C29" s="12"/>
      <c r="D29" s="12">
        <v>20</v>
      </c>
      <c r="E29" s="12"/>
      <c r="F29" s="12">
        <v>20</v>
      </c>
    </row>
    <row r="30" spans="1:6" x14ac:dyDescent="0.25">
      <c r="A30" s="11" t="s">
        <v>8347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5">
      <c r="A31" s="11" t="s">
        <v>8348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8349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8350</v>
      </c>
      <c r="B33" s="12"/>
      <c r="C33" s="12"/>
      <c r="D33" s="12">
        <v>20</v>
      </c>
      <c r="E33" s="12"/>
      <c r="F33" s="12">
        <v>20</v>
      </c>
    </row>
    <row r="34" spans="1:6" x14ac:dyDescent="0.25">
      <c r="A34" s="11" t="s">
        <v>8351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8352</v>
      </c>
      <c r="B35" s="12"/>
      <c r="C35" s="12"/>
      <c r="D35" s="12"/>
      <c r="E35" s="12">
        <v>40</v>
      </c>
      <c r="F35" s="12">
        <v>40</v>
      </c>
    </row>
    <row r="36" spans="1:6" x14ac:dyDescent="0.25">
      <c r="A36" s="11" t="s">
        <v>8353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8354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5">
      <c r="A38" s="11" t="s">
        <v>8355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5">
      <c r="A39" s="11" t="s">
        <v>8356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5">
      <c r="A40" s="11" t="s">
        <v>8357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8358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8359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5">
      <c r="A43" s="11" t="s">
        <v>8360</v>
      </c>
      <c r="B43" s="12"/>
      <c r="C43" s="12"/>
      <c r="D43" s="12">
        <v>100</v>
      </c>
      <c r="E43" s="12"/>
      <c r="F43" s="12">
        <v>100</v>
      </c>
    </row>
    <row r="44" spans="1:6" x14ac:dyDescent="0.25">
      <c r="A44" s="11" t="s">
        <v>8361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5">
      <c r="A45" s="11" t="s">
        <v>8362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5">
      <c r="A46" s="11" t="s">
        <v>8363</v>
      </c>
      <c r="B46" s="12"/>
      <c r="C46" s="12"/>
      <c r="D46" s="12"/>
      <c r="E46" s="12">
        <v>20</v>
      </c>
      <c r="F46" s="12">
        <v>20</v>
      </c>
    </row>
    <row r="47" spans="1:6" x14ac:dyDescent="0.25">
      <c r="A47" s="11" t="s">
        <v>8319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28FEC-7F7B-4946-8D88-3F1BCEA825A4}">
  <dimension ref="A1:F18"/>
  <sheetViews>
    <sheetView workbookViewId="0">
      <selection activeCell="L35" sqref="L35"/>
    </sheetView>
  </sheetViews>
  <sheetFormatPr defaultRowHeight="15" x14ac:dyDescent="0.25"/>
  <cols>
    <col min="1" max="1" width="17.425781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8" t="s">
        <v>8364</v>
      </c>
      <c r="B1" t="s">
        <v>8320</v>
      </c>
    </row>
    <row r="2" spans="1:6" x14ac:dyDescent="0.25">
      <c r="A2" s="18" t="s">
        <v>8381</v>
      </c>
      <c r="B2" t="s">
        <v>8320</v>
      </c>
    </row>
    <row r="4" spans="1:6" x14ac:dyDescent="0.25">
      <c r="A4" s="10" t="s">
        <v>8384</v>
      </c>
      <c r="B4" s="10" t="s">
        <v>8322</v>
      </c>
    </row>
    <row r="5" spans="1:6" x14ac:dyDescent="0.25">
      <c r="A5" s="10" t="s">
        <v>8382</v>
      </c>
      <c r="B5" t="s">
        <v>8219</v>
      </c>
      <c r="C5" t="s">
        <v>8222</v>
      </c>
      <c r="D5" t="s">
        <v>8221</v>
      </c>
      <c r="E5" t="s">
        <v>8220</v>
      </c>
      <c r="F5" t="s">
        <v>8319</v>
      </c>
    </row>
    <row r="6" spans="1:6" x14ac:dyDescent="0.25">
      <c r="A6" s="17" t="s">
        <v>8375</v>
      </c>
      <c r="B6" s="12">
        <v>184</v>
      </c>
      <c r="C6" s="12">
        <v>2</v>
      </c>
      <c r="D6" s="12">
        <v>148</v>
      </c>
      <c r="E6" s="12">
        <v>34</v>
      </c>
      <c r="F6" s="12">
        <v>368</v>
      </c>
    </row>
    <row r="7" spans="1:6" x14ac:dyDescent="0.25">
      <c r="A7" s="17" t="s">
        <v>8376</v>
      </c>
      <c r="B7" s="12">
        <v>202</v>
      </c>
      <c r="C7" s="12">
        <v>18</v>
      </c>
      <c r="D7" s="12">
        <v>106</v>
      </c>
      <c r="E7" s="12">
        <v>27</v>
      </c>
      <c r="F7" s="12">
        <v>353</v>
      </c>
    </row>
    <row r="8" spans="1:6" x14ac:dyDescent="0.25">
      <c r="A8" s="17" t="s">
        <v>8377</v>
      </c>
      <c r="B8" s="12">
        <v>180</v>
      </c>
      <c r="C8" s="12">
        <v>30</v>
      </c>
      <c r="D8" s="12">
        <v>108</v>
      </c>
      <c r="E8" s="12">
        <v>28</v>
      </c>
      <c r="F8" s="12">
        <v>346</v>
      </c>
    </row>
    <row r="9" spans="1:6" x14ac:dyDescent="0.25">
      <c r="A9" s="17" t="s">
        <v>8378</v>
      </c>
      <c r="B9" s="12">
        <v>193</v>
      </c>
      <c r="C9" s="12"/>
      <c r="D9" s="12">
        <v>103</v>
      </c>
      <c r="E9" s="12">
        <v>27</v>
      </c>
      <c r="F9" s="12">
        <v>323</v>
      </c>
    </row>
    <row r="10" spans="1:6" x14ac:dyDescent="0.25">
      <c r="A10" s="17" t="s">
        <v>8369</v>
      </c>
      <c r="B10" s="12">
        <v>232</v>
      </c>
      <c r="C10" s="12"/>
      <c r="D10" s="12">
        <v>125</v>
      </c>
      <c r="E10" s="12">
        <v>27</v>
      </c>
      <c r="F10" s="12">
        <v>384</v>
      </c>
    </row>
    <row r="11" spans="1:6" x14ac:dyDescent="0.25">
      <c r="A11" s="17" t="s">
        <v>8379</v>
      </c>
      <c r="B11" s="12">
        <v>213</v>
      </c>
      <c r="C11" s="12"/>
      <c r="D11" s="12">
        <v>148</v>
      </c>
      <c r="E11" s="12">
        <v>27</v>
      </c>
      <c r="F11" s="12">
        <v>388</v>
      </c>
    </row>
    <row r="12" spans="1:6" x14ac:dyDescent="0.25">
      <c r="A12" s="17" t="s">
        <v>8370</v>
      </c>
      <c r="B12" s="12">
        <v>191</v>
      </c>
      <c r="C12" s="12"/>
      <c r="D12" s="12">
        <v>148</v>
      </c>
      <c r="E12" s="12">
        <v>43</v>
      </c>
      <c r="F12" s="12">
        <v>382</v>
      </c>
    </row>
    <row r="13" spans="1:6" x14ac:dyDescent="0.25">
      <c r="A13" s="17" t="s">
        <v>8371</v>
      </c>
      <c r="B13" s="12">
        <v>167</v>
      </c>
      <c r="C13" s="12"/>
      <c r="D13" s="12">
        <v>135</v>
      </c>
      <c r="E13" s="12">
        <v>32</v>
      </c>
      <c r="F13" s="12">
        <v>334</v>
      </c>
    </row>
    <row r="14" spans="1:6" x14ac:dyDescent="0.25">
      <c r="A14" s="17" t="s">
        <v>8372</v>
      </c>
      <c r="B14" s="12">
        <v>149</v>
      </c>
      <c r="C14" s="12"/>
      <c r="D14" s="12">
        <v>126</v>
      </c>
      <c r="E14" s="12">
        <v>24</v>
      </c>
      <c r="F14" s="12">
        <v>299</v>
      </c>
    </row>
    <row r="15" spans="1:6" x14ac:dyDescent="0.25">
      <c r="A15" s="17" t="s">
        <v>8373</v>
      </c>
      <c r="B15" s="12">
        <v>183</v>
      </c>
      <c r="C15" s="12"/>
      <c r="D15" s="12">
        <v>151</v>
      </c>
      <c r="E15" s="12">
        <v>20</v>
      </c>
      <c r="F15" s="12">
        <v>354</v>
      </c>
    </row>
    <row r="16" spans="1:6" x14ac:dyDescent="0.25">
      <c r="A16" s="17" t="s">
        <v>8374</v>
      </c>
      <c r="B16" s="12">
        <v>181</v>
      </c>
      <c r="C16" s="12"/>
      <c r="D16" s="12">
        <v>113</v>
      </c>
      <c r="E16" s="12">
        <v>37</v>
      </c>
      <c r="F16" s="12">
        <v>331</v>
      </c>
    </row>
    <row r="17" spans="1:6" x14ac:dyDescent="0.25">
      <c r="A17" s="17" t="s">
        <v>8380</v>
      </c>
      <c r="B17" s="12">
        <v>110</v>
      </c>
      <c r="C17" s="12"/>
      <c r="D17" s="12">
        <v>119</v>
      </c>
      <c r="E17" s="12">
        <v>23</v>
      </c>
      <c r="F17" s="12">
        <v>252</v>
      </c>
    </row>
    <row r="18" spans="1:6" x14ac:dyDescent="0.25">
      <c r="A18" s="17" t="s">
        <v>8319</v>
      </c>
      <c r="B18" s="12">
        <v>2185</v>
      </c>
      <c r="C18" s="12">
        <v>50</v>
      </c>
      <c r="D18" s="12">
        <v>1530</v>
      </c>
      <c r="E18" s="12">
        <v>349</v>
      </c>
      <c r="F18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9389E-0898-4C3C-BF65-D650A4294F73}">
  <dimension ref="A1:H13"/>
  <sheetViews>
    <sheetView workbookViewId="0">
      <selection activeCell="H2" sqref="H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15.75" thickBot="1" x14ac:dyDescent="0.3">
      <c r="A1" s="21" t="s">
        <v>8385</v>
      </c>
      <c r="B1" s="21" t="s">
        <v>8400</v>
      </c>
      <c r="C1" s="21" t="s">
        <v>8401</v>
      </c>
      <c r="D1" s="21" t="s">
        <v>8402</v>
      </c>
      <c r="E1" s="21" t="s">
        <v>8403</v>
      </c>
      <c r="F1" s="21" t="s">
        <v>8404</v>
      </c>
      <c r="G1" s="21" t="s">
        <v>8399</v>
      </c>
      <c r="H1" s="21" t="s">
        <v>8398</v>
      </c>
    </row>
    <row r="2" spans="1:8" x14ac:dyDescent="0.25">
      <c r="A2" t="s">
        <v>8386</v>
      </c>
      <c r="B2">
        <f>COUNTIFS(State,"=successful", Goals,"&lt;1000")</f>
        <v>322</v>
      </c>
      <c r="C2">
        <f>COUNTIFS(State,"=failed", Goals,"&lt;1000")</f>
        <v>113</v>
      </c>
      <c r="D2">
        <f>COUNTIFS(State,"=canceled", Goals,"&lt;1000")</f>
        <v>18</v>
      </c>
      <c r="E2">
        <f>SUM(B2:D2)</f>
        <v>453</v>
      </c>
      <c r="F2" s="20">
        <f>B2/$E2</f>
        <v>0.71081677704194257</v>
      </c>
      <c r="G2" s="20">
        <f t="shared" ref="G2:H13" si="0">C2/$E2</f>
        <v>0.24944812362030905</v>
      </c>
      <c r="H2" s="20">
        <f t="shared" si="0"/>
        <v>3.9735099337748346E-2</v>
      </c>
    </row>
    <row r="3" spans="1:8" x14ac:dyDescent="0.25">
      <c r="A3" t="s">
        <v>8387</v>
      </c>
      <c r="B3">
        <f>COUNTIFS(State,"=successful", Goals,"&gt;=1000", Goals, "&lt;5000")</f>
        <v>932</v>
      </c>
      <c r="C3">
        <f>COUNTIFS(State,"=failed", Goals,"&gt;=1000", Goals, "&lt;5000")</f>
        <v>420</v>
      </c>
      <c r="D3">
        <f>COUNTIFS(State,"=canceled", Goals,"&gt;=1000", Goals, "&lt;5000")</f>
        <v>60</v>
      </c>
      <c r="E3">
        <f t="shared" ref="E3:E13" si="1">SUM(B3:D3)</f>
        <v>1412</v>
      </c>
      <c r="F3" s="20">
        <f t="shared" ref="F3:F13" si="2">B3/$E3</f>
        <v>0.66005665722379603</v>
      </c>
      <c r="G3" s="20">
        <f t="shared" si="0"/>
        <v>0.29745042492917845</v>
      </c>
      <c r="H3" s="20">
        <f t="shared" si="0"/>
        <v>4.2492917847025496E-2</v>
      </c>
    </row>
    <row r="4" spans="1:8" x14ac:dyDescent="0.25">
      <c r="A4" t="s">
        <v>8388</v>
      </c>
      <c r="B4">
        <f>COUNTIFS(State,"=successful", Goals,"&gt;=5000", Goals, "&lt;10000")</f>
        <v>381</v>
      </c>
      <c r="C4">
        <f>COUNTIFS(State,"=failed", Goals,"&gt;=5000", Goals, "&lt;10000")</f>
        <v>283</v>
      </c>
      <c r="D4">
        <f>COUNTIFS(State,"=canceled", Goals,"&gt;=5000", Goals, "&lt;10000")</f>
        <v>52</v>
      </c>
      <c r="E4">
        <f t="shared" si="1"/>
        <v>716</v>
      </c>
      <c r="F4" s="20">
        <f t="shared" si="2"/>
        <v>0.53212290502793291</v>
      </c>
      <c r="G4" s="20">
        <f t="shared" si="0"/>
        <v>0.39525139664804471</v>
      </c>
      <c r="H4" s="20">
        <f t="shared" si="0"/>
        <v>7.2625698324022353E-2</v>
      </c>
    </row>
    <row r="5" spans="1:8" x14ac:dyDescent="0.25">
      <c r="A5" t="s">
        <v>8389</v>
      </c>
      <c r="B5">
        <f>COUNTIFS(State,"=successful", Goals,"&gt;=10000", Goals, "&lt;15000")</f>
        <v>168</v>
      </c>
      <c r="C5">
        <f>COUNTIFS(State,"=failed", Goals,"&gt;=10000", Goals, "&lt;15000")</f>
        <v>144</v>
      </c>
      <c r="D5">
        <f>COUNTIFS(State,"=canceled", Goals,"&gt;=10000", Goals, "&lt;15000")</f>
        <v>40</v>
      </c>
      <c r="E5">
        <f t="shared" si="1"/>
        <v>352</v>
      </c>
      <c r="F5" s="20">
        <f t="shared" si="2"/>
        <v>0.47727272727272729</v>
      </c>
      <c r="G5" s="20">
        <f t="shared" si="0"/>
        <v>0.40909090909090912</v>
      </c>
      <c r="H5" s="20">
        <f t="shared" si="0"/>
        <v>0.11363636363636363</v>
      </c>
    </row>
    <row r="6" spans="1:8" x14ac:dyDescent="0.25">
      <c r="A6" t="s">
        <v>8390</v>
      </c>
      <c r="B6">
        <f>COUNTIFS(State,"=successful", Goals,"&gt;=15000", Goals, "&lt;20000")</f>
        <v>94</v>
      </c>
      <c r="C6">
        <f>COUNTIFS(State,"=failed", Goals,"&gt;=15000", Goals, "&lt;20000")</f>
        <v>90</v>
      </c>
      <c r="D6">
        <f>COUNTIFS(State,"=canceled", Goals,"&gt;=15000", Goals, "&lt;20000")</f>
        <v>17</v>
      </c>
      <c r="E6">
        <f t="shared" si="1"/>
        <v>201</v>
      </c>
      <c r="F6" s="20">
        <f t="shared" si="2"/>
        <v>0.46766169154228854</v>
      </c>
      <c r="G6" s="20">
        <f t="shared" si="0"/>
        <v>0.44776119402985076</v>
      </c>
      <c r="H6" s="20">
        <f t="shared" si="0"/>
        <v>8.45771144278607E-2</v>
      </c>
    </row>
    <row r="7" spans="1:8" x14ac:dyDescent="0.25">
      <c r="A7" t="s">
        <v>8391</v>
      </c>
      <c r="B7">
        <f>COUNTIFS(State,"=successful", Goals,"&gt;=20000", Goals, "&lt;25000")</f>
        <v>62</v>
      </c>
      <c r="C7">
        <f>COUNTIFS(State,"=failed", Goals,"&gt;=20000", Goals, "&lt;25000")</f>
        <v>72</v>
      </c>
      <c r="D7">
        <f>COUNTIFS(State,"=canceled", Goals,"&gt;=20000", Goals, "&lt;25000")</f>
        <v>14</v>
      </c>
      <c r="E7">
        <f t="shared" si="1"/>
        <v>148</v>
      </c>
      <c r="F7" s="20">
        <f t="shared" si="2"/>
        <v>0.41891891891891891</v>
      </c>
      <c r="G7" s="20">
        <f t="shared" si="0"/>
        <v>0.48648648648648651</v>
      </c>
      <c r="H7" s="20">
        <f t="shared" si="0"/>
        <v>9.45945945945946E-2</v>
      </c>
    </row>
    <row r="8" spans="1:8" x14ac:dyDescent="0.25">
      <c r="A8" t="s">
        <v>8392</v>
      </c>
      <c r="B8">
        <f>COUNTIFS(State,"=successful", Goals,"&gt;=25000", Goals, "&lt;30000")</f>
        <v>55</v>
      </c>
      <c r="C8">
        <f>COUNTIFS(State,"=failed", Goals,"&gt;=25000", Goals, "&lt;30000")</f>
        <v>64</v>
      </c>
      <c r="D8">
        <f>COUNTIFS(State,"=canceled", Goals,"&gt;=25000", Goals, "&lt;30000")</f>
        <v>18</v>
      </c>
      <c r="E8">
        <f t="shared" si="1"/>
        <v>137</v>
      </c>
      <c r="F8" s="20">
        <f t="shared" si="2"/>
        <v>0.40145985401459855</v>
      </c>
      <c r="G8" s="20">
        <f t="shared" si="0"/>
        <v>0.46715328467153283</v>
      </c>
      <c r="H8" s="20">
        <f t="shared" si="0"/>
        <v>0.13138686131386862</v>
      </c>
    </row>
    <row r="9" spans="1:8" x14ac:dyDescent="0.25">
      <c r="A9" t="s">
        <v>8393</v>
      </c>
      <c r="B9">
        <f>COUNTIFS(State,"=successful", Goals,"&gt;=30000", Goals, "&lt;35000")</f>
        <v>32</v>
      </c>
      <c r="C9">
        <f>COUNTIFS(State,"=failed", Goals,"&gt;=30000", Goals, "&lt;35000")</f>
        <v>37</v>
      </c>
      <c r="D9">
        <f>COUNTIFS(State,"=canceled", Goals,"&gt;=30000", Goals, "&lt;35000")</f>
        <v>13</v>
      </c>
      <c r="E9">
        <f t="shared" si="1"/>
        <v>82</v>
      </c>
      <c r="F9" s="20">
        <f t="shared" si="2"/>
        <v>0.3902439024390244</v>
      </c>
      <c r="G9" s="20">
        <f t="shared" si="0"/>
        <v>0.45121951219512196</v>
      </c>
      <c r="H9" s="20">
        <f t="shared" si="0"/>
        <v>0.15853658536585366</v>
      </c>
    </row>
    <row r="10" spans="1:8" x14ac:dyDescent="0.25">
      <c r="A10" t="s">
        <v>8394</v>
      </c>
      <c r="B10">
        <f>COUNTIFS(State,"=successful", Goals,"&gt;=35000", Goals, "&lt;40000")</f>
        <v>26</v>
      </c>
      <c r="C10">
        <f>COUNTIFS(State,"=failed", Goals,"&gt;=35000", Goals, "&lt;40000")</f>
        <v>22</v>
      </c>
      <c r="D10">
        <f>COUNTIFS(State,"=canceled", Goals,"&gt;=35000", Goals, "&lt;40000")</f>
        <v>7</v>
      </c>
      <c r="E10">
        <f t="shared" si="1"/>
        <v>55</v>
      </c>
      <c r="F10" s="20">
        <f t="shared" si="2"/>
        <v>0.47272727272727272</v>
      </c>
      <c r="G10" s="20">
        <f t="shared" si="0"/>
        <v>0.4</v>
      </c>
      <c r="H10" s="20">
        <f t="shared" si="0"/>
        <v>0.12727272727272726</v>
      </c>
    </row>
    <row r="11" spans="1:8" x14ac:dyDescent="0.25">
      <c r="A11" t="s">
        <v>8395</v>
      </c>
      <c r="B11">
        <f>COUNTIFS(State,"=successful", Goals,"&gt;=40000", Goals, "&lt;45000")</f>
        <v>21</v>
      </c>
      <c r="C11">
        <f>COUNTIFS(State,"=failed", Goals,"&gt;=40000", Goals, "&lt;45000")</f>
        <v>16</v>
      </c>
      <c r="D11">
        <f>COUNTIFS(State,"=canceled", Goals,"&gt;=40000", Goals, "&lt;45000")</f>
        <v>6</v>
      </c>
      <c r="E11">
        <f t="shared" si="1"/>
        <v>43</v>
      </c>
      <c r="F11" s="20">
        <f t="shared" si="2"/>
        <v>0.48837209302325579</v>
      </c>
      <c r="G11" s="20">
        <f t="shared" si="0"/>
        <v>0.37209302325581395</v>
      </c>
      <c r="H11" s="20">
        <f t="shared" si="0"/>
        <v>0.13953488372093023</v>
      </c>
    </row>
    <row r="12" spans="1:8" x14ac:dyDescent="0.25">
      <c r="A12" t="s">
        <v>8396</v>
      </c>
      <c r="B12">
        <f>COUNTIFS(State,"=successful", Goals,"&gt;=45000", Goals, "&lt;50000")</f>
        <v>6</v>
      </c>
      <c r="C12">
        <f>COUNTIFS(State,"=failed", Goals,"&gt;=45000", Goals, "&lt;50000")</f>
        <v>11</v>
      </c>
      <c r="D12">
        <f>COUNTIFS(State,"=canceled", Goals,"&gt;=45000", Goals, "&lt;50000")</f>
        <v>4</v>
      </c>
      <c r="E12">
        <f t="shared" si="1"/>
        <v>21</v>
      </c>
      <c r="F12" s="20">
        <f t="shared" si="2"/>
        <v>0.2857142857142857</v>
      </c>
      <c r="G12" s="20">
        <f t="shared" si="0"/>
        <v>0.52380952380952384</v>
      </c>
      <c r="H12" s="20">
        <f t="shared" si="0"/>
        <v>0.19047619047619047</v>
      </c>
    </row>
    <row r="13" spans="1:8" x14ac:dyDescent="0.25">
      <c r="A13" t="s">
        <v>8397</v>
      </c>
      <c r="B13">
        <f>COUNTIFS(State,"=successful", Goals,"&gt;=50000")</f>
        <v>86</v>
      </c>
      <c r="C13">
        <f>COUNTIFS(State,"=failed", Goals,"&gt;=50000")</f>
        <v>258</v>
      </c>
      <c r="D13">
        <f>COUNTIFS(State,"=canceled", Goals,"&gt;=50000")</f>
        <v>100</v>
      </c>
      <c r="E13">
        <f t="shared" si="1"/>
        <v>444</v>
      </c>
      <c r="F13" s="20">
        <f t="shared" si="2"/>
        <v>0.19369369369369369</v>
      </c>
      <c r="G13" s="20">
        <f t="shared" si="0"/>
        <v>0.58108108108108103</v>
      </c>
      <c r="H13" s="20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BB23E-F4F2-4464-A9CC-4A50141B42A3}">
  <dimension ref="A3:E7"/>
  <sheetViews>
    <sheetView workbookViewId="0">
      <selection activeCell="L10" sqref="L10"/>
    </sheetView>
  </sheetViews>
  <sheetFormatPr defaultRowHeight="15" x14ac:dyDescent="0.25"/>
  <cols>
    <col min="1" max="1" width="21.42578125" bestFit="1" customWidth="1"/>
    <col min="2" max="2" width="10" bestFit="1" customWidth="1"/>
    <col min="3" max="3" width="6.140625" bestFit="1" customWidth="1"/>
    <col min="4" max="4" width="8.85546875" bestFit="1" customWidth="1"/>
    <col min="5" max="6" width="11.28515625" bestFit="1" customWidth="1"/>
    <col min="7" max="502" width="16.28515625" bestFit="1" customWidth="1"/>
    <col min="503" max="503" width="11.28515625" bestFit="1" customWidth="1"/>
    <col min="504" max="505" width="6.140625" bestFit="1" customWidth="1"/>
    <col min="506" max="506" width="9.7109375" bestFit="1" customWidth="1"/>
    <col min="507" max="508" width="6.140625" bestFit="1" customWidth="1"/>
    <col min="509" max="509" width="9.7109375" bestFit="1" customWidth="1"/>
    <col min="510" max="511" width="6.140625" bestFit="1" customWidth="1"/>
    <col min="512" max="512" width="9.7109375" bestFit="1" customWidth="1"/>
    <col min="513" max="513" width="5.85546875" bestFit="1" customWidth="1"/>
    <col min="514" max="514" width="9.7109375" bestFit="1" customWidth="1"/>
    <col min="515" max="516" width="6.140625" bestFit="1" customWidth="1"/>
    <col min="517" max="517" width="9.7109375" bestFit="1" customWidth="1"/>
    <col min="518" max="518" width="5.85546875" bestFit="1" customWidth="1"/>
    <col min="519" max="519" width="9.7109375" bestFit="1" customWidth="1"/>
    <col min="520" max="521" width="6.140625" bestFit="1" customWidth="1"/>
    <col min="522" max="522" width="9.7109375" bestFit="1" customWidth="1"/>
    <col min="523" max="524" width="6.140625" bestFit="1" customWidth="1"/>
    <col min="525" max="525" width="9.7109375" bestFit="1" customWidth="1"/>
    <col min="526" max="527" width="6.140625" bestFit="1" customWidth="1"/>
    <col min="528" max="528" width="9.7109375" bestFit="1" customWidth="1"/>
    <col min="529" max="529" width="6.140625" bestFit="1" customWidth="1"/>
    <col min="530" max="530" width="9.7109375" bestFit="1" customWidth="1"/>
    <col min="531" max="532" width="6.140625" bestFit="1" customWidth="1"/>
    <col min="533" max="533" width="9.7109375" bestFit="1" customWidth="1"/>
    <col min="534" max="534" width="6.140625" bestFit="1" customWidth="1"/>
    <col min="535" max="535" width="9.7109375" bestFit="1" customWidth="1"/>
    <col min="536" max="536" width="6.140625" bestFit="1" customWidth="1"/>
    <col min="537" max="537" width="9.7109375" bestFit="1" customWidth="1"/>
    <col min="538" max="538" width="5.85546875" bestFit="1" customWidth="1"/>
    <col min="539" max="539" width="9.7109375" bestFit="1" customWidth="1"/>
    <col min="540" max="540" width="6.140625" bestFit="1" customWidth="1"/>
    <col min="541" max="541" width="9.7109375" bestFit="1" customWidth="1"/>
    <col min="542" max="543" width="6.140625" bestFit="1" customWidth="1"/>
    <col min="544" max="544" width="9.7109375" bestFit="1" customWidth="1"/>
    <col min="545" max="545" width="6.140625" bestFit="1" customWidth="1"/>
    <col min="546" max="546" width="9.7109375" bestFit="1" customWidth="1"/>
    <col min="547" max="548" width="6.140625" bestFit="1" customWidth="1"/>
    <col min="549" max="549" width="9.7109375" bestFit="1" customWidth="1"/>
    <col min="550" max="551" width="6.140625" bestFit="1" customWidth="1"/>
    <col min="552" max="552" width="9.7109375" bestFit="1" customWidth="1"/>
    <col min="553" max="554" width="6.140625" bestFit="1" customWidth="1"/>
    <col min="555" max="555" width="9.7109375" bestFit="1" customWidth="1"/>
    <col min="556" max="556" width="6.140625" bestFit="1" customWidth="1"/>
    <col min="557" max="557" width="9.7109375" bestFit="1" customWidth="1"/>
    <col min="558" max="558" width="6.140625" bestFit="1" customWidth="1"/>
    <col min="559" max="559" width="9.7109375" bestFit="1" customWidth="1"/>
    <col min="560" max="560" width="6.140625" bestFit="1" customWidth="1"/>
    <col min="561" max="561" width="9.7109375" bestFit="1" customWidth="1"/>
    <col min="562" max="562" width="6.140625" bestFit="1" customWidth="1"/>
    <col min="563" max="563" width="9.7109375" bestFit="1" customWidth="1"/>
    <col min="564" max="565" width="6.140625" bestFit="1" customWidth="1"/>
    <col min="566" max="566" width="9.7109375" bestFit="1" customWidth="1"/>
    <col min="567" max="567" width="5.85546875" bestFit="1" customWidth="1"/>
    <col min="568" max="568" width="9.7109375" bestFit="1" customWidth="1"/>
    <col min="569" max="570" width="6.140625" bestFit="1" customWidth="1"/>
    <col min="571" max="571" width="9.7109375" bestFit="1" customWidth="1"/>
    <col min="572" max="572" width="5.85546875" bestFit="1" customWidth="1"/>
    <col min="573" max="573" width="9.7109375" bestFit="1" customWidth="1"/>
    <col min="574" max="574" width="6.140625" bestFit="1" customWidth="1"/>
    <col min="575" max="575" width="9.7109375" bestFit="1" customWidth="1"/>
    <col min="576" max="577" width="6.140625" bestFit="1" customWidth="1"/>
    <col min="578" max="578" width="9.7109375" bestFit="1" customWidth="1"/>
    <col min="579" max="579" width="5.85546875" bestFit="1" customWidth="1"/>
    <col min="580" max="580" width="9.7109375" bestFit="1" customWidth="1"/>
    <col min="581" max="582" width="6.140625" bestFit="1" customWidth="1"/>
    <col min="583" max="583" width="9.7109375" bestFit="1" customWidth="1"/>
    <col min="584" max="585" width="6.140625" bestFit="1" customWidth="1"/>
    <col min="586" max="586" width="9.7109375" bestFit="1" customWidth="1"/>
    <col min="587" max="587" width="5.85546875" bestFit="1" customWidth="1"/>
    <col min="588" max="588" width="9.7109375" bestFit="1" customWidth="1"/>
    <col min="589" max="590" width="6.140625" bestFit="1" customWidth="1"/>
    <col min="591" max="591" width="9.7109375" bestFit="1" customWidth="1"/>
    <col min="592" max="593" width="6.140625" bestFit="1" customWidth="1"/>
    <col min="594" max="594" width="9.7109375" bestFit="1" customWidth="1"/>
    <col min="595" max="595" width="6.140625" bestFit="1" customWidth="1"/>
    <col min="596" max="596" width="9.7109375" bestFit="1" customWidth="1"/>
    <col min="597" max="597" width="6.140625" bestFit="1" customWidth="1"/>
    <col min="598" max="598" width="9.7109375" bestFit="1" customWidth="1"/>
    <col min="599" max="599" width="5.85546875" bestFit="1" customWidth="1"/>
    <col min="600" max="600" width="9.7109375" bestFit="1" customWidth="1"/>
    <col min="601" max="602" width="6.140625" bestFit="1" customWidth="1"/>
    <col min="603" max="603" width="9.7109375" bestFit="1" customWidth="1"/>
    <col min="604" max="604" width="5.85546875" bestFit="1" customWidth="1"/>
    <col min="605" max="605" width="9.7109375" bestFit="1" customWidth="1"/>
    <col min="606" max="607" width="6.140625" bestFit="1" customWidth="1"/>
    <col min="608" max="608" width="9.7109375" bestFit="1" customWidth="1"/>
    <col min="609" max="609" width="6.140625" bestFit="1" customWidth="1"/>
    <col min="610" max="610" width="9.7109375" bestFit="1" customWidth="1"/>
    <col min="611" max="612" width="6.140625" bestFit="1" customWidth="1"/>
    <col min="613" max="613" width="9.7109375" bestFit="1" customWidth="1"/>
    <col min="614" max="614" width="6.140625" bestFit="1" customWidth="1"/>
    <col min="615" max="615" width="9.7109375" bestFit="1" customWidth="1"/>
    <col min="616" max="617" width="6.140625" bestFit="1" customWidth="1"/>
    <col min="618" max="618" width="9.7109375" bestFit="1" customWidth="1"/>
    <col min="619" max="619" width="6.140625" bestFit="1" customWidth="1"/>
    <col min="620" max="620" width="9.7109375" bestFit="1" customWidth="1"/>
    <col min="621" max="621" width="5.85546875" bestFit="1" customWidth="1"/>
    <col min="622" max="622" width="9.7109375" bestFit="1" customWidth="1"/>
    <col min="623" max="623" width="6.140625" bestFit="1" customWidth="1"/>
    <col min="624" max="624" width="9.7109375" bestFit="1" customWidth="1"/>
    <col min="625" max="626" width="6.140625" bestFit="1" customWidth="1"/>
    <col min="627" max="627" width="9.7109375" bestFit="1" customWidth="1"/>
    <col min="628" max="628" width="6.140625" bestFit="1" customWidth="1"/>
    <col min="629" max="629" width="9.7109375" bestFit="1" customWidth="1"/>
    <col min="630" max="631" width="6.140625" bestFit="1" customWidth="1"/>
    <col min="632" max="632" width="9.7109375" bestFit="1" customWidth="1"/>
    <col min="633" max="634" width="6.140625" bestFit="1" customWidth="1"/>
    <col min="635" max="635" width="9.7109375" bestFit="1" customWidth="1"/>
    <col min="636" max="636" width="5.85546875" bestFit="1" customWidth="1"/>
    <col min="637" max="637" width="9.7109375" bestFit="1" customWidth="1"/>
    <col min="638" max="638" width="6.140625" bestFit="1" customWidth="1"/>
    <col min="639" max="639" width="9.7109375" bestFit="1" customWidth="1"/>
    <col min="640" max="641" width="6.140625" bestFit="1" customWidth="1"/>
    <col min="642" max="642" width="9.7109375" bestFit="1" customWidth="1"/>
    <col min="643" max="643" width="6.140625" bestFit="1" customWidth="1"/>
    <col min="644" max="644" width="9.7109375" bestFit="1" customWidth="1"/>
    <col min="645" max="645" width="6.140625" bestFit="1" customWidth="1"/>
    <col min="646" max="646" width="9.7109375" bestFit="1" customWidth="1"/>
    <col min="647" max="647" width="5.85546875" bestFit="1" customWidth="1"/>
    <col min="648" max="648" width="9.7109375" bestFit="1" customWidth="1"/>
    <col min="649" max="649" width="5.85546875" bestFit="1" customWidth="1"/>
    <col min="650" max="650" width="9.7109375" bestFit="1" customWidth="1"/>
    <col min="651" max="652" width="6.140625" bestFit="1" customWidth="1"/>
    <col min="653" max="653" width="9.7109375" bestFit="1" customWidth="1"/>
    <col min="654" max="654" width="6.140625" bestFit="1" customWidth="1"/>
    <col min="655" max="655" width="9.7109375" bestFit="1" customWidth="1"/>
    <col min="656" max="657" width="6.140625" bestFit="1" customWidth="1"/>
    <col min="658" max="658" width="9.7109375" bestFit="1" customWidth="1"/>
    <col min="659" max="659" width="6.140625" bestFit="1" customWidth="1"/>
    <col min="660" max="660" width="9.7109375" bestFit="1" customWidth="1"/>
    <col min="661" max="662" width="6.140625" bestFit="1" customWidth="1"/>
    <col min="663" max="663" width="9.7109375" bestFit="1" customWidth="1"/>
    <col min="664" max="664" width="5.85546875" bestFit="1" customWidth="1"/>
    <col min="665" max="665" width="9.7109375" bestFit="1" customWidth="1"/>
    <col min="666" max="666" width="6.140625" bestFit="1" customWidth="1"/>
    <col min="667" max="667" width="9.7109375" bestFit="1" customWidth="1"/>
    <col min="668" max="668" width="6.140625" bestFit="1" customWidth="1"/>
    <col min="669" max="669" width="9.7109375" bestFit="1" customWidth="1"/>
    <col min="670" max="670" width="6.140625" bestFit="1" customWidth="1"/>
    <col min="671" max="671" width="9.7109375" bestFit="1" customWidth="1"/>
    <col min="672" max="672" width="6.140625" bestFit="1" customWidth="1"/>
    <col min="673" max="673" width="9.7109375" bestFit="1" customWidth="1"/>
    <col min="674" max="674" width="5.85546875" bestFit="1" customWidth="1"/>
    <col min="675" max="675" width="9.7109375" bestFit="1" customWidth="1"/>
    <col min="676" max="676" width="6.140625" bestFit="1" customWidth="1"/>
    <col min="677" max="677" width="9.7109375" bestFit="1" customWidth="1"/>
    <col min="678" max="678" width="5.85546875" bestFit="1" customWidth="1"/>
    <col min="679" max="679" width="9.7109375" bestFit="1" customWidth="1"/>
    <col min="680" max="681" width="6.140625" bestFit="1" customWidth="1"/>
    <col min="682" max="682" width="9.7109375" bestFit="1" customWidth="1"/>
    <col min="683" max="684" width="6.140625" bestFit="1" customWidth="1"/>
    <col min="685" max="685" width="9.7109375" bestFit="1" customWidth="1"/>
    <col min="686" max="687" width="6.140625" bestFit="1" customWidth="1"/>
    <col min="688" max="688" width="9.7109375" bestFit="1" customWidth="1"/>
    <col min="689" max="689" width="5.85546875" bestFit="1" customWidth="1"/>
    <col min="690" max="690" width="9.7109375" bestFit="1" customWidth="1"/>
    <col min="691" max="692" width="6.140625" bestFit="1" customWidth="1"/>
    <col min="693" max="693" width="9.7109375" bestFit="1" customWidth="1"/>
    <col min="694" max="695" width="6.140625" bestFit="1" customWidth="1"/>
    <col min="696" max="696" width="9.7109375" bestFit="1" customWidth="1"/>
    <col min="697" max="697" width="6.140625" bestFit="1" customWidth="1"/>
    <col min="698" max="698" width="9.7109375" bestFit="1" customWidth="1"/>
    <col min="699" max="699" width="5.85546875" bestFit="1" customWidth="1"/>
    <col min="700" max="700" width="9.7109375" bestFit="1" customWidth="1"/>
    <col min="701" max="701" width="5.85546875" bestFit="1" customWidth="1"/>
    <col min="702" max="702" width="9.7109375" bestFit="1" customWidth="1"/>
    <col min="703" max="703" width="6.140625" bestFit="1" customWidth="1"/>
    <col min="704" max="704" width="9.7109375" bestFit="1" customWidth="1"/>
    <col min="705" max="705" width="5.85546875" bestFit="1" customWidth="1"/>
    <col min="706" max="706" width="9.7109375" bestFit="1" customWidth="1"/>
    <col min="707" max="707" width="5.85546875" bestFit="1" customWidth="1"/>
    <col min="708" max="708" width="9.7109375" bestFit="1" customWidth="1"/>
    <col min="709" max="709" width="6.140625" bestFit="1" customWidth="1"/>
    <col min="710" max="710" width="9.7109375" bestFit="1" customWidth="1"/>
    <col min="711" max="711" width="5.85546875" bestFit="1" customWidth="1"/>
    <col min="712" max="712" width="9.7109375" bestFit="1" customWidth="1"/>
    <col min="713" max="713" width="5.85546875" bestFit="1" customWidth="1"/>
    <col min="714" max="714" width="9.7109375" bestFit="1" customWidth="1"/>
    <col min="715" max="715" width="5.85546875" bestFit="1" customWidth="1"/>
    <col min="716" max="716" width="9.7109375" bestFit="1" customWidth="1"/>
    <col min="717" max="717" width="5.85546875" bestFit="1" customWidth="1"/>
    <col min="718" max="718" width="9.7109375" bestFit="1" customWidth="1"/>
    <col min="719" max="719" width="5.85546875" bestFit="1" customWidth="1"/>
    <col min="720" max="720" width="9.7109375" bestFit="1" customWidth="1"/>
    <col min="721" max="721" width="6.140625" bestFit="1" customWidth="1"/>
    <col min="722" max="722" width="9.7109375" bestFit="1" customWidth="1"/>
    <col min="723" max="723" width="5.85546875" bestFit="1" customWidth="1"/>
    <col min="724" max="724" width="9.7109375" bestFit="1" customWidth="1"/>
    <col min="725" max="725" width="6.140625" bestFit="1" customWidth="1"/>
    <col min="726" max="726" width="9.7109375" bestFit="1" customWidth="1"/>
    <col min="727" max="727" width="6.140625" bestFit="1" customWidth="1"/>
    <col min="728" max="728" width="9.7109375" bestFit="1" customWidth="1"/>
    <col min="729" max="729" width="6.140625" bestFit="1" customWidth="1"/>
    <col min="730" max="730" width="9.7109375" bestFit="1" customWidth="1"/>
    <col min="731" max="732" width="6.140625" bestFit="1" customWidth="1"/>
    <col min="733" max="733" width="9.7109375" bestFit="1" customWidth="1"/>
    <col min="734" max="734" width="6.140625" bestFit="1" customWidth="1"/>
    <col min="735" max="735" width="9.7109375" bestFit="1" customWidth="1"/>
    <col min="736" max="736" width="5.85546875" bestFit="1" customWidth="1"/>
    <col min="737" max="737" width="9.7109375" bestFit="1" customWidth="1"/>
    <col min="738" max="738" width="6.140625" bestFit="1" customWidth="1"/>
    <col min="739" max="739" width="9.7109375" bestFit="1" customWidth="1"/>
    <col min="740" max="741" width="6.140625" bestFit="1" customWidth="1"/>
    <col min="742" max="742" width="9.7109375" bestFit="1" customWidth="1"/>
    <col min="743" max="743" width="5.85546875" bestFit="1" customWidth="1"/>
    <col min="744" max="744" width="9.7109375" bestFit="1" customWidth="1"/>
    <col min="745" max="745" width="6.140625" bestFit="1" customWidth="1"/>
    <col min="746" max="746" width="9.7109375" bestFit="1" customWidth="1"/>
    <col min="747" max="747" width="5.85546875" bestFit="1" customWidth="1"/>
    <col min="748" max="748" width="9.7109375" bestFit="1" customWidth="1"/>
    <col min="749" max="749" width="5.85546875" bestFit="1" customWidth="1"/>
    <col min="750" max="750" width="9.7109375" bestFit="1" customWidth="1"/>
    <col min="751" max="752" width="6.140625" bestFit="1" customWidth="1"/>
    <col min="753" max="753" width="9.7109375" bestFit="1" customWidth="1"/>
    <col min="754" max="754" width="5.85546875" bestFit="1" customWidth="1"/>
    <col min="755" max="755" width="9.7109375" bestFit="1" customWidth="1"/>
    <col min="756" max="756" width="5.85546875" bestFit="1" customWidth="1"/>
    <col min="757" max="757" width="9.7109375" bestFit="1" customWidth="1"/>
    <col min="758" max="759" width="6.140625" bestFit="1" customWidth="1"/>
    <col min="760" max="760" width="9.7109375" bestFit="1" customWidth="1"/>
    <col min="761" max="762" width="6.140625" bestFit="1" customWidth="1"/>
    <col min="763" max="763" width="9.7109375" bestFit="1" customWidth="1"/>
    <col min="764" max="764" width="6.140625" bestFit="1" customWidth="1"/>
    <col min="765" max="765" width="9.7109375" bestFit="1" customWidth="1"/>
    <col min="766" max="766" width="6.140625" bestFit="1" customWidth="1"/>
    <col min="767" max="767" width="9.7109375" bestFit="1" customWidth="1"/>
    <col min="768" max="769" width="6.140625" bestFit="1" customWidth="1"/>
    <col min="770" max="770" width="9.7109375" bestFit="1" customWidth="1"/>
    <col min="771" max="771" width="6.140625" bestFit="1" customWidth="1"/>
    <col min="772" max="772" width="9.7109375" bestFit="1" customWidth="1"/>
    <col min="773" max="773" width="5.85546875" bestFit="1" customWidth="1"/>
    <col min="774" max="774" width="9.7109375" bestFit="1" customWidth="1"/>
    <col min="775" max="775" width="5.85546875" bestFit="1" customWidth="1"/>
    <col min="776" max="776" width="9.7109375" bestFit="1" customWidth="1"/>
    <col min="777" max="777" width="6.140625" bestFit="1" customWidth="1"/>
    <col min="778" max="778" width="9.7109375" bestFit="1" customWidth="1"/>
    <col min="779" max="779" width="6.140625" bestFit="1" customWidth="1"/>
    <col min="780" max="780" width="9.7109375" bestFit="1" customWidth="1"/>
    <col min="781" max="781" width="6.140625" bestFit="1" customWidth="1"/>
    <col min="782" max="782" width="9.7109375" bestFit="1" customWidth="1"/>
    <col min="783" max="783" width="5.85546875" bestFit="1" customWidth="1"/>
    <col min="784" max="784" width="9.7109375" bestFit="1" customWidth="1"/>
    <col min="785" max="785" width="5.85546875" bestFit="1" customWidth="1"/>
    <col min="786" max="786" width="9.7109375" bestFit="1" customWidth="1"/>
    <col min="787" max="788" width="6.140625" bestFit="1" customWidth="1"/>
    <col min="789" max="789" width="9.7109375" bestFit="1" customWidth="1"/>
    <col min="790" max="790" width="6.140625" bestFit="1" customWidth="1"/>
    <col min="791" max="791" width="9.7109375" bestFit="1" customWidth="1"/>
    <col min="792" max="792" width="6.140625" bestFit="1" customWidth="1"/>
    <col min="793" max="793" width="9.7109375" bestFit="1" customWidth="1"/>
    <col min="794" max="794" width="5.85546875" bestFit="1" customWidth="1"/>
    <col min="795" max="795" width="9.7109375" bestFit="1" customWidth="1"/>
    <col min="796" max="796" width="6.140625" bestFit="1" customWidth="1"/>
    <col min="797" max="797" width="9.7109375" bestFit="1" customWidth="1"/>
    <col min="798" max="798" width="5.85546875" bestFit="1" customWidth="1"/>
    <col min="799" max="799" width="9.7109375" bestFit="1" customWidth="1"/>
    <col min="800" max="801" width="6.140625" bestFit="1" customWidth="1"/>
    <col min="802" max="802" width="9.7109375" bestFit="1" customWidth="1"/>
    <col min="803" max="803" width="6.140625" bestFit="1" customWidth="1"/>
    <col min="804" max="804" width="9.7109375" bestFit="1" customWidth="1"/>
    <col min="805" max="805" width="6.140625" bestFit="1" customWidth="1"/>
    <col min="806" max="806" width="9.7109375" bestFit="1" customWidth="1"/>
    <col min="807" max="807" width="5.85546875" bestFit="1" customWidth="1"/>
    <col min="808" max="808" width="9.7109375" bestFit="1" customWidth="1"/>
    <col min="809" max="809" width="5.85546875" bestFit="1" customWidth="1"/>
    <col min="810" max="810" width="9.7109375" bestFit="1" customWidth="1"/>
    <col min="811" max="811" width="6.140625" bestFit="1" customWidth="1"/>
    <col min="812" max="812" width="9.7109375" bestFit="1" customWidth="1"/>
    <col min="813" max="813" width="6.140625" bestFit="1" customWidth="1"/>
    <col min="814" max="814" width="9.7109375" bestFit="1" customWidth="1"/>
    <col min="815" max="815" width="5.85546875" bestFit="1" customWidth="1"/>
    <col min="816" max="816" width="9.7109375" bestFit="1" customWidth="1"/>
    <col min="817" max="817" width="5.85546875" bestFit="1" customWidth="1"/>
    <col min="818" max="818" width="9.7109375" bestFit="1" customWidth="1"/>
    <col min="819" max="819" width="5.85546875" bestFit="1" customWidth="1"/>
    <col min="820" max="820" width="9.7109375" bestFit="1" customWidth="1"/>
    <col min="821" max="821" width="6.140625" bestFit="1" customWidth="1"/>
    <col min="822" max="822" width="9.7109375" bestFit="1" customWidth="1"/>
    <col min="823" max="823" width="6.140625" bestFit="1" customWidth="1"/>
    <col min="824" max="824" width="9.7109375" bestFit="1" customWidth="1"/>
    <col min="825" max="825" width="5.85546875" bestFit="1" customWidth="1"/>
    <col min="826" max="826" width="9.7109375" bestFit="1" customWidth="1"/>
    <col min="827" max="827" width="5.85546875" bestFit="1" customWidth="1"/>
    <col min="828" max="828" width="9.7109375" bestFit="1" customWidth="1"/>
    <col min="829" max="829" width="6.140625" bestFit="1" customWidth="1"/>
    <col min="830" max="830" width="9.7109375" bestFit="1" customWidth="1"/>
    <col min="831" max="831" width="5.85546875" bestFit="1" customWidth="1"/>
    <col min="832" max="832" width="9.7109375" bestFit="1" customWidth="1"/>
    <col min="833" max="833" width="5.85546875" bestFit="1" customWidth="1"/>
    <col min="834" max="834" width="9.7109375" bestFit="1" customWidth="1"/>
    <col min="835" max="835" width="6.140625" bestFit="1" customWidth="1"/>
    <col min="836" max="836" width="9.7109375" bestFit="1" customWidth="1"/>
    <col min="837" max="837" width="5.85546875" bestFit="1" customWidth="1"/>
    <col min="838" max="838" width="9.7109375" bestFit="1" customWidth="1"/>
    <col min="839" max="839" width="6.140625" bestFit="1" customWidth="1"/>
    <col min="840" max="840" width="9.7109375" bestFit="1" customWidth="1"/>
    <col min="841" max="841" width="6.140625" bestFit="1" customWidth="1"/>
    <col min="842" max="842" width="9.7109375" bestFit="1" customWidth="1"/>
    <col min="843" max="843" width="5.85546875" bestFit="1" customWidth="1"/>
    <col min="844" max="844" width="9.7109375" bestFit="1" customWidth="1"/>
    <col min="845" max="845" width="5.85546875" bestFit="1" customWidth="1"/>
    <col min="846" max="846" width="9.7109375" bestFit="1" customWidth="1"/>
    <col min="847" max="847" width="5.85546875" bestFit="1" customWidth="1"/>
    <col min="848" max="848" width="9.7109375" bestFit="1" customWidth="1"/>
    <col min="849" max="850" width="6.140625" bestFit="1" customWidth="1"/>
    <col min="851" max="851" width="9.7109375" bestFit="1" customWidth="1"/>
    <col min="852" max="852" width="5.85546875" bestFit="1" customWidth="1"/>
    <col min="853" max="853" width="9.7109375" bestFit="1" customWidth="1"/>
    <col min="854" max="854" width="6.140625" bestFit="1" customWidth="1"/>
    <col min="855" max="855" width="9.7109375" bestFit="1" customWidth="1"/>
    <col min="856" max="856" width="5.85546875" bestFit="1" customWidth="1"/>
    <col min="857" max="857" width="9.7109375" bestFit="1" customWidth="1"/>
    <col min="858" max="858" width="5.85546875" bestFit="1" customWidth="1"/>
    <col min="859" max="859" width="9.7109375" bestFit="1" customWidth="1"/>
    <col min="860" max="860" width="5.85546875" bestFit="1" customWidth="1"/>
    <col min="861" max="861" width="9.7109375" bestFit="1" customWidth="1"/>
    <col min="862" max="862" width="6.140625" bestFit="1" customWidth="1"/>
    <col min="863" max="863" width="9.7109375" bestFit="1" customWidth="1"/>
    <col min="864" max="864" width="6.140625" bestFit="1" customWidth="1"/>
    <col min="865" max="865" width="9.7109375" bestFit="1" customWidth="1"/>
    <col min="866" max="866" width="5.85546875" bestFit="1" customWidth="1"/>
    <col min="867" max="867" width="9.7109375" bestFit="1" customWidth="1"/>
    <col min="868" max="868" width="5.85546875" bestFit="1" customWidth="1"/>
    <col min="869" max="869" width="9.7109375" bestFit="1" customWidth="1"/>
    <col min="870" max="870" width="5.85546875" bestFit="1" customWidth="1"/>
    <col min="871" max="871" width="9.7109375" bestFit="1" customWidth="1"/>
    <col min="872" max="872" width="5.85546875" bestFit="1" customWidth="1"/>
    <col min="873" max="873" width="9.7109375" bestFit="1" customWidth="1"/>
    <col min="874" max="874" width="5.85546875" bestFit="1" customWidth="1"/>
    <col min="875" max="875" width="9.7109375" bestFit="1" customWidth="1"/>
    <col min="876" max="876" width="6.140625" bestFit="1" customWidth="1"/>
    <col min="877" max="877" width="9.7109375" bestFit="1" customWidth="1"/>
    <col min="878" max="878" width="5.85546875" bestFit="1" customWidth="1"/>
    <col min="879" max="879" width="9.7109375" bestFit="1" customWidth="1"/>
    <col min="880" max="880" width="5.85546875" bestFit="1" customWidth="1"/>
    <col min="881" max="881" width="9.7109375" bestFit="1" customWidth="1"/>
    <col min="882" max="882" width="6.140625" bestFit="1" customWidth="1"/>
    <col min="883" max="883" width="9.7109375" bestFit="1" customWidth="1"/>
    <col min="884" max="884" width="5.85546875" bestFit="1" customWidth="1"/>
    <col min="885" max="885" width="9.7109375" bestFit="1" customWidth="1"/>
    <col min="886" max="886" width="5.85546875" bestFit="1" customWidth="1"/>
    <col min="887" max="887" width="9.7109375" bestFit="1" customWidth="1"/>
    <col min="888" max="888" width="5.85546875" bestFit="1" customWidth="1"/>
    <col min="889" max="889" width="9.7109375" bestFit="1" customWidth="1"/>
    <col min="890" max="890" width="6.140625" bestFit="1" customWidth="1"/>
    <col min="891" max="891" width="9.7109375" bestFit="1" customWidth="1"/>
    <col min="892" max="892" width="5.85546875" bestFit="1" customWidth="1"/>
    <col min="893" max="893" width="9.7109375" bestFit="1" customWidth="1"/>
    <col min="894" max="894" width="5.85546875" bestFit="1" customWidth="1"/>
    <col min="895" max="895" width="9.7109375" bestFit="1" customWidth="1"/>
    <col min="896" max="897" width="6.140625" bestFit="1" customWidth="1"/>
    <col min="898" max="898" width="9.7109375" bestFit="1" customWidth="1"/>
    <col min="899" max="899" width="6.140625" bestFit="1" customWidth="1"/>
    <col min="900" max="900" width="9.7109375" bestFit="1" customWidth="1"/>
    <col min="901" max="901" width="5.85546875" bestFit="1" customWidth="1"/>
    <col min="902" max="902" width="9.7109375" bestFit="1" customWidth="1"/>
    <col min="903" max="903" width="5.85546875" bestFit="1" customWidth="1"/>
    <col min="904" max="904" width="9.7109375" bestFit="1" customWidth="1"/>
    <col min="905" max="905" width="6.140625" bestFit="1" customWidth="1"/>
    <col min="906" max="906" width="9.7109375" bestFit="1" customWidth="1"/>
    <col min="907" max="907" width="6.140625" bestFit="1" customWidth="1"/>
    <col min="908" max="908" width="9.7109375" bestFit="1" customWidth="1"/>
    <col min="909" max="909" width="5.85546875" bestFit="1" customWidth="1"/>
    <col min="910" max="910" width="9.7109375" bestFit="1" customWidth="1"/>
    <col min="911" max="911" width="5.85546875" bestFit="1" customWidth="1"/>
    <col min="912" max="912" width="9.7109375" bestFit="1" customWidth="1"/>
    <col min="913" max="913" width="6.140625" bestFit="1" customWidth="1"/>
    <col min="914" max="914" width="9.7109375" bestFit="1" customWidth="1"/>
    <col min="915" max="915" width="5.85546875" bestFit="1" customWidth="1"/>
    <col min="916" max="916" width="9.7109375" bestFit="1" customWidth="1"/>
    <col min="917" max="918" width="6.140625" bestFit="1" customWidth="1"/>
    <col min="919" max="919" width="9.7109375" bestFit="1" customWidth="1"/>
    <col min="920" max="921" width="6.140625" bestFit="1" customWidth="1"/>
    <col min="922" max="922" width="9.7109375" bestFit="1" customWidth="1"/>
    <col min="923" max="923" width="6.140625" bestFit="1" customWidth="1"/>
    <col min="924" max="924" width="9.7109375" bestFit="1" customWidth="1"/>
    <col min="925" max="925" width="6.140625" bestFit="1" customWidth="1"/>
    <col min="926" max="926" width="9.7109375" bestFit="1" customWidth="1"/>
    <col min="927" max="927" width="5.85546875" bestFit="1" customWidth="1"/>
    <col min="928" max="928" width="9.7109375" bestFit="1" customWidth="1"/>
    <col min="929" max="929" width="6.140625" bestFit="1" customWidth="1"/>
    <col min="930" max="930" width="9.7109375" bestFit="1" customWidth="1"/>
    <col min="931" max="931" width="5.85546875" bestFit="1" customWidth="1"/>
    <col min="932" max="932" width="9.7109375" bestFit="1" customWidth="1"/>
    <col min="933" max="933" width="6.140625" bestFit="1" customWidth="1"/>
    <col min="934" max="934" width="9.7109375" bestFit="1" customWidth="1"/>
    <col min="935" max="935" width="6.140625" bestFit="1" customWidth="1"/>
    <col min="936" max="936" width="9.7109375" bestFit="1" customWidth="1"/>
    <col min="937" max="937" width="5.85546875" bestFit="1" customWidth="1"/>
    <col min="938" max="938" width="9.7109375" bestFit="1" customWidth="1"/>
    <col min="939" max="939" width="6.140625" bestFit="1" customWidth="1"/>
    <col min="940" max="940" width="9.7109375" bestFit="1" customWidth="1"/>
    <col min="941" max="941" width="5.85546875" bestFit="1" customWidth="1"/>
    <col min="942" max="942" width="9.7109375" bestFit="1" customWidth="1"/>
    <col min="943" max="943" width="6.140625" bestFit="1" customWidth="1"/>
    <col min="944" max="944" width="9.7109375" bestFit="1" customWidth="1"/>
    <col min="945" max="945" width="6.140625" bestFit="1" customWidth="1"/>
    <col min="946" max="946" width="9.7109375" bestFit="1" customWidth="1"/>
    <col min="947" max="947" width="5.85546875" bestFit="1" customWidth="1"/>
    <col min="948" max="948" width="9.7109375" bestFit="1" customWidth="1"/>
    <col min="949" max="949" width="5.85546875" bestFit="1" customWidth="1"/>
    <col min="950" max="950" width="9.7109375" bestFit="1" customWidth="1"/>
    <col min="951" max="951" width="5.85546875" bestFit="1" customWidth="1"/>
    <col min="952" max="952" width="9.7109375" bestFit="1" customWidth="1"/>
    <col min="953" max="953" width="6.140625" bestFit="1" customWidth="1"/>
    <col min="954" max="954" width="9.7109375" bestFit="1" customWidth="1"/>
    <col min="955" max="955" width="5.85546875" bestFit="1" customWidth="1"/>
    <col min="956" max="956" width="9.7109375" bestFit="1" customWidth="1"/>
    <col min="957" max="957" width="5.85546875" bestFit="1" customWidth="1"/>
    <col min="958" max="958" width="9.7109375" bestFit="1" customWidth="1"/>
    <col min="959" max="959" width="5.85546875" bestFit="1" customWidth="1"/>
    <col min="960" max="960" width="9.7109375" bestFit="1" customWidth="1"/>
    <col min="961" max="961" width="6.140625" bestFit="1" customWidth="1"/>
    <col min="962" max="962" width="9.7109375" bestFit="1" customWidth="1"/>
    <col min="963" max="963" width="6.140625" bestFit="1" customWidth="1"/>
    <col min="964" max="964" width="9.7109375" bestFit="1" customWidth="1"/>
    <col min="965" max="965" width="5.85546875" bestFit="1" customWidth="1"/>
    <col min="966" max="966" width="9.7109375" bestFit="1" customWidth="1"/>
    <col min="967" max="967" width="5.85546875" bestFit="1" customWidth="1"/>
    <col min="968" max="968" width="9.7109375" bestFit="1" customWidth="1"/>
    <col min="969" max="969" width="5.85546875" bestFit="1" customWidth="1"/>
    <col min="970" max="970" width="9.7109375" bestFit="1" customWidth="1"/>
    <col min="971" max="971" width="6.140625" bestFit="1" customWidth="1"/>
    <col min="972" max="972" width="9.7109375" bestFit="1" customWidth="1"/>
    <col min="973" max="973" width="5.85546875" bestFit="1" customWidth="1"/>
    <col min="974" max="974" width="9.7109375" bestFit="1" customWidth="1"/>
    <col min="975" max="975" width="5.85546875" bestFit="1" customWidth="1"/>
    <col min="976" max="976" width="9.7109375" bestFit="1" customWidth="1"/>
    <col min="977" max="977" width="6.140625" bestFit="1" customWidth="1"/>
    <col min="978" max="978" width="9.7109375" bestFit="1" customWidth="1"/>
    <col min="979" max="979" width="5.85546875" bestFit="1" customWidth="1"/>
    <col min="980" max="980" width="9.7109375" bestFit="1" customWidth="1"/>
    <col min="981" max="981" width="5.85546875" bestFit="1" customWidth="1"/>
    <col min="982" max="982" width="9.7109375" bestFit="1" customWidth="1"/>
    <col min="983" max="984" width="6.140625" bestFit="1" customWidth="1"/>
    <col min="985" max="985" width="9.7109375" bestFit="1" customWidth="1"/>
    <col min="986" max="987" width="6.140625" bestFit="1" customWidth="1"/>
    <col min="988" max="988" width="9.7109375" bestFit="1" customWidth="1"/>
    <col min="989" max="989" width="5.85546875" bestFit="1" customWidth="1"/>
    <col min="990" max="990" width="9.7109375" bestFit="1" customWidth="1"/>
    <col min="991" max="991" width="5.85546875" bestFit="1" customWidth="1"/>
    <col min="992" max="992" width="9.7109375" bestFit="1" customWidth="1"/>
    <col min="993" max="993" width="6.140625" bestFit="1" customWidth="1"/>
    <col min="994" max="994" width="9.7109375" bestFit="1" customWidth="1"/>
    <col min="995" max="995" width="5.85546875" bestFit="1" customWidth="1"/>
    <col min="996" max="996" width="9.7109375" bestFit="1" customWidth="1"/>
    <col min="997" max="997" width="6.140625" bestFit="1" customWidth="1"/>
    <col min="998" max="998" width="9.7109375" bestFit="1" customWidth="1"/>
    <col min="999" max="999" width="6.140625" bestFit="1" customWidth="1"/>
    <col min="1000" max="1000" width="9.7109375" bestFit="1" customWidth="1"/>
    <col min="1001" max="1001" width="5.85546875" bestFit="1" customWidth="1"/>
    <col min="1002" max="1002" width="9.7109375" bestFit="1" customWidth="1"/>
    <col min="1003" max="1003" width="5.85546875" bestFit="1" customWidth="1"/>
    <col min="1004" max="1004" width="9.7109375" bestFit="1" customWidth="1"/>
    <col min="1005" max="1005" width="5.85546875" bestFit="1" customWidth="1"/>
    <col min="1006" max="1006" width="9.7109375" bestFit="1" customWidth="1"/>
    <col min="1007" max="1007" width="6.140625" bestFit="1" customWidth="1"/>
    <col min="1008" max="1008" width="9.7109375" bestFit="1" customWidth="1"/>
    <col min="1009" max="1009" width="5.85546875" bestFit="1" customWidth="1"/>
    <col min="1010" max="1010" width="9.7109375" bestFit="1" customWidth="1"/>
    <col min="1011" max="1011" width="6.140625" bestFit="1" customWidth="1"/>
    <col min="1012" max="1012" width="9.7109375" bestFit="1" customWidth="1"/>
    <col min="1013" max="1013" width="5.85546875" bestFit="1" customWidth="1"/>
    <col min="1014" max="1014" width="9.7109375" bestFit="1" customWidth="1"/>
    <col min="1015" max="1015" width="5.85546875" bestFit="1" customWidth="1"/>
    <col min="1016" max="1016" width="9.7109375" bestFit="1" customWidth="1"/>
    <col min="1017" max="1017" width="6.140625" bestFit="1" customWidth="1"/>
    <col min="1018" max="1018" width="9.7109375" bestFit="1" customWidth="1"/>
    <col min="1019" max="1019" width="5.85546875" bestFit="1" customWidth="1"/>
    <col min="1020" max="1020" width="9.7109375" bestFit="1" customWidth="1"/>
    <col min="1021" max="1021" width="5.85546875" bestFit="1" customWidth="1"/>
    <col min="1022" max="1022" width="9.7109375" bestFit="1" customWidth="1"/>
    <col min="1023" max="1023" width="6.140625" bestFit="1" customWidth="1"/>
    <col min="1024" max="1024" width="9.7109375" bestFit="1" customWidth="1"/>
    <col min="1025" max="1025" width="5.85546875" bestFit="1" customWidth="1"/>
    <col min="1026" max="1026" width="9.7109375" bestFit="1" customWidth="1"/>
    <col min="1027" max="1027" width="6.140625" bestFit="1" customWidth="1"/>
    <col min="1028" max="1028" width="9.7109375" bestFit="1" customWidth="1"/>
    <col min="1029" max="1029" width="6.140625" bestFit="1" customWidth="1"/>
    <col min="1030" max="1030" width="9.7109375" bestFit="1" customWidth="1"/>
    <col min="1031" max="1031" width="5.85546875" bestFit="1" customWidth="1"/>
    <col min="1032" max="1032" width="9.7109375" bestFit="1" customWidth="1"/>
    <col min="1033" max="1033" width="6.140625" bestFit="1" customWidth="1"/>
    <col min="1034" max="1034" width="9.7109375" bestFit="1" customWidth="1"/>
    <col min="1035" max="1035" width="6.140625" bestFit="1" customWidth="1"/>
    <col min="1036" max="1036" width="9.7109375" bestFit="1" customWidth="1"/>
    <col min="1037" max="1037" width="6.140625" bestFit="1" customWidth="1"/>
    <col min="1038" max="1038" width="9.7109375" bestFit="1" customWidth="1"/>
    <col min="1039" max="1039" width="5.85546875" bestFit="1" customWidth="1"/>
    <col min="1040" max="1040" width="9.7109375" bestFit="1" customWidth="1"/>
    <col min="1041" max="1041" width="5.85546875" bestFit="1" customWidth="1"/>
    <col min="1042" max="1042" width="9.7109375" bestFit="1" customWidth="1"/>
    <col min="1043" max="1043" width="5.85546875" bestFit="1" customWidth="1"/>
    <col min="1044" max="1044" width="9.7109375" bestFit="1" customWidth="1"/>
    <col min="1045" max="1045" width="5.85546875" bestFit="1" customWidth="1"/>
    <col min="1046" max="1046" width="9.7109375" bestFit="1" customWidth="1"/>
    <col min="1047" max="1047" width="6.140625" bestFit="1" customWidth="1"/>
    <col min="1048" max="1048" width="9.7109375" bestFit="1" customWidth="1"/>
    <col min="1049" max="1049" width="5.85546875" bestFit="1" customWidth="1"/>
    <col min="1050" max="1050" width="9.7109375" bestFit="1" customWidth="1"/>
    <col min="1051" max="1051" width="5.85546875" bestFit="1" customWidth="1"/>
    <col min="1052" max="1052" width="9.7109375" bestFit="1" customWidth="1"/>
    <col min="1053" max="1053" width="5.85546875" bestFit="1" customWidth="1"/>
    <col min="1054" max="1054" width="9.7109375" bestFit="1" customWidth="1"/>
    <col min="1055" max="1055" width="5.85546875" bestFit="1" customWidth="1"/>
    <col min="1056" max="1056" width="9.7109375" bestFit="1" customWidth="1"/>
    <col min="1057" max="1057" width="6.140625" bestFit="1" customWidth="1"/>
    <col min="1058" max="1058" width="9.7109375" bestFit="1" customWidth="1"/>
    <col min="1059" max="1059" width="6.140625" bestFit="1" customWidth="1"/>
    <col min="1060" max="1060" width="9.7109375" bestFit="1" customWidth="1"/>
    <col min="1061" max="1061" width="6.140625" bestFit="1" customWidth="1"/>
    <col min="1062" max="1062" width="9.7109375" bestFit="1" customWidth="1"/>
    <col min="1063" max="1063" width="6.85546875" bestFit="1" customWidth="1"/>
    <col min="1064" max="1064" width="10.7109375" bestFit="1" customWidth="1"/>
    <col min="1065" max="1065" width="6.85546875" bestFit="1" customWidth="1"/>
    <col min="1066" max="1066" width="10.7109375" bestFit="1" customWidth="1"/>
    <col min="1067" max="1067" width="6.85546875" bestFit="1" customWidth="1"/>
    <col min="1068" max="1068" width="10.7109375" bestFit="1" customWidth="1"/>
    <col min="1069" max="1069" width="6.85546875" bestFit="1" customWidth="1"/>
    <col min="1070" max="1070" width="10.7109375" bestFit="1" customWidth="1"/>
    <col min="1071" max="1071" width="6.85546875" bestFit="1" customWidth="1"/>
    <col min="1072" max="1072" width="10.7109375" bestFit="1" customWidth="1"/>
    <col min="1073" max="1073" width="6.85546875" bestFit="1" customWidth="1"/>
    <col min="1074" max="1074" width="10.7109375" bestFit="1" customWidth="1"/>
    <col min="1075" max="1075" width="6.85546875" bestFit="1" customWidth="1"/>
    <col min="1076" max="1076" width="10.7109375" bestFit="1" customWidth="1"/>
    <col min="1077" max="1077" width="6.85546875" bestFit="1" customWidth="1"/>
    <col min="1078" max="1078" width="10.7109375" bestFit="1" customWidth="1"/>
    <col min="1079" max="1079" width="6.85546875" bestFit="1" customWidth="1"/>
    <col min="1080" max="1080" width="10.7109375" bestFit="1" customWidth="1"/>
    <col min="1081" max="1081" width="6.85546875" bestFit="1" customWidth="1"/>
    <col min="1082" max="1082" width="10.7109375" bestFit="1" customWidth="1"/>
    <col min="1083" max="1083" width="6.85546875" bestFit="1" customWidth="1"/>
    <col min="1084" max="1084" width="10.7109375" bestFit="1" customWidth="1"/>
    <col min="1085" max="1085" width="6.85546875" bestFit="1" customWidth="1"/>
    <col min="1086" max="1086" width="10.7109375" bestFit="1" customWidth="1"/>
    <col min="1087" max="1087" width="6.85546875" bestFit="1" customWidth="1"/>
    <col min="1088" max="1088" width="10.7109375" bestFit="1" customWidth="1"/>
    <col min="1089" max="1089" width="6.85546875" bestFit="1" customWidth="1"/>
    <col min="1090" max="1090" width="10.7109375" bestFit="1" customWidth="1"/>
    <col min="1091" max="1091" width="6.85546875" bestFit="1" customWidth="1"/>
    <col min="1092" max="1092" width="10.7109375" bestFit="1" customWidth="1"/>
    <col min="1093" max="1093" width="6.85546875" bestFit="1" customWidth="1"/>
    <col min="1094" max="1094" width="10.7109375" bestFit="1" customWidth="1"/>
    <col min="1095" max="1095" width="6.85546875" bestFit="1" customWidth="1"/>
    <col min="1096" max="1096" width="10.7109375" bestFit="1" customWidth="1"/>
    <col min="1097" max="1097" width="6.85546875" bestFit="1" customWidth="1"/>
    <col min="1098" max="1098" width="10.7109375" bestFit="1" customWidth="1"/>
    <col min="1099" max="1099" width="6.85546875" bestFit="1" customWidth="1"/>
    <col min="1100" max="1100" width="10.7109375" bestFit="1" customWidth="1"/>
    <col min="1101" max="1101" width="6.85546875" bestFit="1" customWidth="1"/>
    <col min="1102" max="1102" width="10.7109375" bestFit="1" customWidth="1"/>
    <col min="1103" max="1103" width="6.85546875" bestFit="1" customWidth="1"/>
    <col min="1104" max="1104" width="10.7109375" bestFit="1" customWidth="1"/>
    <col min="1105" max="1105" width="6.85546875" bestFit="1" customWidth="1"/>
    <col min="1106" max="1106" width="10.7109375" bestFit="1" customWidth="1"/>
    <col min="1107" max="1107" width="6.85546875" bestFit="1" customWidth="1"/>
    <col min="1108" max="1108" width="10.7109375" bestFit="1" customWidth="1"/>
    <col min="1109" max="1109" width="6.85546875" bestFit="1" customWidth="1"/>
    <col min="1110" max="1110" width="10.7109375" bestFit="1" customWidth="1"/>
    <col min="1111" max="1111" width="6.85546875" bestFit="1" customWidth="1"/>
    <col min="1112" max="1112" width="10.7109375" bestFit="1" customWidth="1"/>
    <col min="1113" max="1113" width="6.85546875" bestFit="1" customWidth="1"/>
    <col min="1114" max="1114" width="10.7109375" bestFit="1" customWidth="1"/>
    <col min="1115" max="1115" width="6.85546875" bestFit="1" customWidth="1"/>
    <col min="1116" max="1116" width="10.7109375" bestFit="1" customWidth="1"/>
    <col min="1117" max="1117" width="6.85546875" bestFit="1" customWidth="1"/>
    <col min="1118" max="1118" width="10.7109375" bestFit="1" customWidth="1"/>
    <col min="1119" max="1119" width="6.85546875" bestFit="1" customWidth="1"/>
    <col min="1120" max="1120" width="10.7109375" bestFit="1" customWidth="1"/>
    <col min="1121" max="1121" width="6.85546875" bestFit="1" customWidth="1"/>
    <col min="1122" max="1122" width="10.7109375" bestFit="1" customWidth="1"/>
    <col min="1123" max="1123" width="6.85546875" bestFit="1" customWidth="1"/>
    <col min="1124" max="1124" width="10.7109375" bestFit="1" customWidth="1"/>
    <col min="1125" max="1125" width="6.85546875" bestFit="1" customWidth="1"/>
    <col min="1126" max="1126" width="10.7109375" bestFit="1" customWidth="1"/>
    <col min="1127" max="1127" width="6.85546875" bestFit="1" customWidth="1"/>
    <col min="1128" max="1128" width="10.7109375" bestFit="1" customWidth="1"/>
    <col min="1129" max="1129" width="6.85546875" bestFit="1" customWidth="1"/>
    <col min="1130" max="1130" width="10.7109375" bestFit="1" customWidth="1"/>
    <col min="1131" max="1131" width="6.85546875" bestFit="1" customWidth="1"/>
    <col min="1132" max="1132" width="10.7109375" bestFit="1" customWidth="1"/>
    <col min="1133" max="1133" width="6.85546875" bestFit="1" customWidth="1"/>
    <col min="1134" max="1134" width="10.7109375" bestFit="1" customWidth="1"/>
    <col min="1135" max="1135" width="6.85546875" bestFit="1" customWidth="1"/>
    <col min="1136" max="1136" width="10.7109375" bestFit="1" customWidth="1"/>
    <col min="1137" max="1137" width="6.85546875" bestFit="1" customWidth="1"/>
    <col min="1138" max="1138" width="10.7109375" bestFit="1" customWidth="1"/>
    <col min="1139" max="1139" width="6.85546875" bestFit="1" customWidth="1"/>
    <col min="1140" max="1140" width="10.7109375" bestFit="1" customWidth="1"/>
    <col min="1141" max="1141" width="6.85546875" bestFit="1" customWidth="1"/>
    <col min="1142" max="1142" width="10.7109375" bestFit="1" customWidth="1"/>
    <col min="1143" max="1143" width="6.85546875" bestFit="1" customWidth="1"/>
    <col min="1144" max="1144" width="10.7109375" bestFit="1" customWidth="1"/>
    <col min="1145" max="1145" width="6.85546875" bestFit="1" customWidth="1"/>
    <col min="1146" max="1146" width="10.7109375" bestFit="1" customWidth="1"/>
    <col min="1147" max="1147" width="6.85546875" bestFit="1" customWidth="1"/>
    <col min="1148" max="1148" width="10.7109375" bestFit="1" customWidth="1"/>
    <col min="1149" max="1149" width="6.85546875" bestFit="1" customWidth="1"/>
    <col min="1150" max="1150" width="10.7109375" bestFit="1" customWidth="1"/>
    <col min="1151" max="1151" width="6.85546875" bestFit="1" customWidth="1"/>
    <col min="1152" max="1152" width="10.7109375" bestFit="1" customWidth="1"/>
    <col min="1153" max="1153" width="6.85546875" bestFit="1" customWidth="1"/>
    <col min="1154" max="1154" width="10.7109375" bestFit="1" customWidth="1"/>
    <col min="1155" max="1155" width="6.85546875" bestFit="1" customWidth="1"/>
    <col min="1156" max="1156" width="10.7109375" bestFit="1" customWidth="1"/>
    <col min="1157" max="1157" width="6.85546875" bestFit="1" customWidth="1"/>
    <col min="1158" max="1158" width="10.7109375" bestFit="1" customWidth="1"/>
    <col min="1159" max="1159" width="6.85546875" bestFit="1" customWidth="1"/>
    <col min="1160" max="1160" width="10.7109375" bestFit="1" customWidth="1"/>
    <col min="1161" max="1161" width="6.85546875" bestFit="1" customWidth="1"/>
    <col min="1162" max="1162" width="10.7109375" bestFit="1" customWidth="1"/>
    <col min="1163" max="1163" width="6.85546875" bestFit="1" customWidth="1"/>
    <col min="1164" max="1164" width="10.7109375" bestFit="1" customWidth="1"/>
    <col min="1165" max="1165" width="6.85546875" bestFit="1" customWidth="1"/>
    <col min="1166" max="1166" width="10.7109375" bestFit="1" customWidth="1"/>
    <col min="1167" max="1167" width="6.85546875" bestFit="1" customWidth="1"/>
    <col min="1168" max="1168" width="10.7109375" bestFit="1" customWidth="1"/>
    <col min="1169" max="1169" width="6.85546875" bestFit="1" customWidth="1"/>
    <col min="1170" max="1170" width="10.7109375" bestFit="1" customWidth="1"/>
    <col min="1171" max="1171" width="6.85546875" bestFit="1" customWidth="1"/>
    <col min="1172" max="1172" width="10.7109375" bestFit="1" customWidth="1"/>
    <col min="1173" max="1173" width="6.85546875" bestFit="1" customWidth="1"/>
    <col min="1174" max="1174" width="10.7109375" bestFit="1" customWidth="1"/>
    <col min="1175" max="1175" width="6.85546875" bestFit="1" customWidth="1"/>
    <col min="1176" max="1176" width="10.7109375" bestFit="1" customWidth="1"/>
    <col min="1177" max="1177" width="6.85546875" bestFit="1" customWidth="1"/>
    <col min="1178" max="1178" width="10.7109375" bestFit="1" customWidth="1"/>
    <col min="1179" max="1179" width="6.85546875" bestFit="1" customWidth="1"/>
    <col min="1180" max="1180" width="10.7109375" bestFit="1" customWidth="1"/>
    <col min="1181" max="1181" width="6.85546875" bestFit="1" customWidth="1"/>
    <col min="1182" max="1182" width="10.7109375" bestFit="1" customWidth="1"/>
    <col min="1183" max="1183" width="6.85546875" bestFit="1" customWidth="1"/>
    <col min="1184" max="1184" width="10.7109375" bestFit="1" customWidth="1"/>
    <col min="1185" max="1185" width="6.85546875" bestFit="1" customWidth="1"/>
    <col min="1186" max="1186" width="10.7109375" bestFit="1" customWidth="1"/>
    <col min="1187" max="1187" width="6.85546875" bestFit="1" customWidth="1"/>
    <col min="1188" max="1188" width="10.7109375" bestFit="1" customWidth="1"/>
    <col min="1189" max="1189" width="7.85546875" bestFit="1" customWidth="1"/>
    <col min="1190" max="1190" width="11.7109375" bestFit="1" customWidth="1"/>
    <col min="1191" max="1191" width="7.85546875" bestFit="1" customWidth="1"/>
    <col min="1192" max="1192" width="11.7109375" bestFit="1" customWidth="1"/>
    <col min="1193" max="1194" width="11.85546875" bestFit="1" customWidth="1"/>
    <col min="1195" max="1195" width="11.28515625" bestFit="1" customWidth="1"/>
  </cols>
  <sheetData>
    <row r="3" spans="1:5" x14ac:dyDescent="0.25">
      <c r="A3" s="10" t="s">
        <v>8405</v>
      </c>
      <c r="B3" s="13" t="s">
        <v>8322</v>
      </c>
    </row>
    <row r="4" spans="1:5" x14ac:dyDescent="0.25">
      <c r="A4" s="10" t="s">
        <v>8408</v>
      </c>
      <c r="B4" t="s">
        <v>8219</v>
      </c>
      <c r="C4" t="s">
        <v>8221</v>
      </c>
      <c r="D4" t="s">
        <v>8220</v>
      </c>
      <c r="E4" t="s">
        <v>8319</v>
      </c>
    </row>
    <row r="5" spans="1:5" x14ac:dyDescent="0.25">
      <c r="A5" s="11" t="s">
        <v>8406</v>
      </c>
      <c r="B5" s="12">
        <v>1699</v>
      </c>
      <c r="C5" s="12">
        <v>1464</v>
      </c>
      <c r="D5" s="12">
        <v>345</v>
      </c>
      <c r="E5" s="12">
        <v>3508</v>
      </c>
    </row>
    <row r="6" spans="1:5" x14ac:dyDescent="0.25">
      <c r="A6" s="11" t="s">
        <v>8407</v>
      </c>
      <c r="B6" s="12">
        <v>486</v>
      </c>
      <c r="C6" s="12">
        <v>66</v>
      </c>
      <c r="D6" s="12">
        <v>4</v>
      </c>
      <c r="E6" s="12">
        <v>556</v>
      </c>
    </row>
    <row r="7" spans="1:5" x14ac:dyDescent="0.25">
      <c r="A7" s="11" t="s">
        <v>8319</v>
      </c>
      <c r="B7" s="12">
        <v>2185</v>
      </c>
      <c r="C7" s="12">
        <v>1530</v>
      </c>
      <c r="D7" s="12">
        <v>349</v>
      </c>
      <c r="E7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Data</vt:lpstr>
      <vt:lpstr>Outcomes by Category</vt:lpstr>
      <vt:lpstr>Outcomes by Sub-Category</vt:lpstr>
      <vt:lpstr>Outcomes by Launch Date</vt:lpstr>
      <vt:lpstr>Outcomes by Goal</vt:lpstr>
      <vt:lpstr>Success by Extra Attention</vt:lpstr>
      <vt:lpstr>AverageDonation</vt:lpstr>
      <vt:lpstr>DataTable</vt:lpstr>
      <vt:lpstr>Goals</vt:lpstr>
      <vt:lpstr>PercentFunded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Kickstarter Project Analysis</dc:title>
  <dc:creator>Andrei Chaplygin</dc:creator>
  <cp:lastModifiedBy>Andrei Chaplygin</cp:lastModifiedBy>
  <dcterms:created xsi:type="dcterms:W3CDTF">2017-04-20T15:17:24Z</dcterms:created>
  <dcterms:modified xsi:type="dcterms:W3CDTF">2018-07-30T07:55:09Z</dcterms:modified>
</cp:coreProperties>
</file>